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unitednations.sharepoint.com/sites/ECE_FLHD-OC/Shared Documents/General/3-subst/wa-1/stats/jfsq/JQ2020/replies/Web/"/>
    </mc:Choice>
  </mc:AlternateContent>
  <xr:revisionPtr revIDLastSave="6" documentId="13_ncr:1_{FD57ECA0-BCDA-485E-8815-1CC8579F5314}" xr6:coauthVersionLast="47" xr6:coauthVersionMax="47" xr10:uidLastSave="{20E03794-B930-4180-B5F7-4D6B9661EFE6}"/>
  <bookViews>
    <workbookView xWindow="-120" yWindow="-120" windowWidth="29040" windowHeight="15840" tabRatio="872" firstSheet="2" activeTab="2" xr2:uid="{00000000-000D-0000-FFFF-FFFF00000000}"/>
  </bookViews>
  <sheets>
    <sheet name="Manual" sheetId="54" r:id="rId1"/>
    <sheet name="JQ1|Primary Products|Production" sheetId="56" r:id="rId2"/>
    <sheet name="JQ2 | Primary Products | Trade" sheetId="2" r:id="rId3"/>
    <sheet name="JQ3 | Secondary Products| Trade" sheetId="23" r:id="rId4"/>
    <sheet name="ITTO1 | Estimates" sheetId="10" state="hidden" r:id="rId5"/>
    <sheet name="ITTO2 | Species | Trade" sheetId="11" state="hidden" r:id="rId6"/>
    <sheet name="ECE-EU | Species | Trade" sheetId="51" r:id="rId7"/>
    <sheet name="conversion factors" sheetId="55" r:id="rId8"/>
    <sheet name="Annex1 | JQ1-Corres." sheetId="57" r:id="rId9"/>
    <sheet name="Annex2 | JQ2-Corres." sheetId="49" r:id="rId10"/>
    <sheet name="Annex3 | JQ3-Corres." sheetId="50" r:id="rId11"/>
    <sheet name="Annex4 |JQ2-JQ3-Corres." sheetId="53" r:id="rId12"/>
  </sheets>
  <externalReferences>
    <externalReference r:id="rId13"/>
  </externalReferences>
  <definedNames>
    <definedName name="_xlnm._FilterDatabase" localSheetId="11" hidden="1">'Annex4 |JQ2-JQ3-Corres.'!$A$1:$D$317</definedName>
    <definedName name="OLE_LINK3" localSheetId="0">Manual!$A$218</definedName>
    <definedName name="_xlnm.Print_Area" localSheetId="9">'Annex2 | JQ2-Corres.'!$A$2:$E$78</definedName>
    <definedName name="_xlnm.Print_Area" localSheetId="6">'ECE-EU | Species | Trade'!$A$2:$AR$43</definedName>
    <definedName name="_xlnm.Print_Area" localSheetId="4">'ITTO1 | Estimates'!$A$1:$H$34</definedName>
    <definedName name="_xlnm.Print_Area" localSheetId="5">'ITTO2 | Species | Trade'!$A$1:$L$59</definedName>
    <definedName name="_xlnm.Print_Area" localSheetId="2">'JQ2 | Primary Products | Trade'!$A$2:$AH$73</definedName>
    <definedName name="_xlnm.Print_Area" localSheetId="3">'JQ3 | Secondary Products| Trade'!$A$2:$N$34</definedName>
    <definedName name="Z_E59B5840_EF58_11D3_B672_B1E0953C1B26_.wvu.PrintArea" localSheetId="2" hidden="1">'JQ2 | Primary Products | Trade'!$A$2:$O$70</definedName>
  </definedNames>
  <calcPr calcId="191028"/>
  <customWorkbookViews>
    <customWorkbookView name="ITTO - Personal View" guid="{E59B5840-EF58-11D3-B672-B1E0953C1B26}" mergeInterval="0" personalView="1" maximized="1" windowWidth="796" windowHeight="466" tabRatio="60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56" l="1"/>
  <c r="H81" i="56"/>
  <c r="I80" i="56"/>
  <c r="H80" i="56"/>
  <c r="I79" i="56"/>
  <c r="H79" i="56"/>
  <c r="I78" i="56"/>
  <c r="H78" i="56"/>
  <c r="I77" i="56"/>
  <c r="H77" i="56"/>
  <c r="L76" i="56"/>
  <c r="K76" i="56"/>
  <c r="I76" i="56"/>
  <c r="H76" i="56"/>
  <c r="I75" i="56"/>
  <c r="H75" i="56"/>
  <c r="I74" i="56"/>
  <c r="H74" i="56"/>
  <c r="I73" i="56"/>
  <c r="H73" i="56"/>
  <c r="I72" i="56"/>
  <c r="H72" i="56"/>
  <c r="I71" i="56"/>
  <c r="H71" i="56"/>
  <c r="L70" i="56"/>
  <c r="K70" i="56"/>
  <c r="I70" i="56"/>
  <c r="H70" i="56"/>
  <c r="L69" i="56"/>
  <c r="K69" i="56"/>
  <c r="I69" i="56"/>
  <c r="H69" i="56"/>
  <c r="I68" i="56"/>
  <c r="H68" i="56"/>
  <c r="I67" i="56"/>
  <c r="H67" i="56"/>
  <c r="I66" i="56"/>
  <c r="H66" i="56"/>
  <c r="L65" i="56"/>
  <c r="K65" i="56"/>
  <c r="I65" i="56"/>
  <c r="H65" i="56"/>
  <c r="I64" i="56"/>
  <c r="H64" i="56"/>
  <c r="I63" i="56"/>
  <c r="H63" i="56"/>
  <c r="I62" i="56"/>
  <c r="H62" i="56"/>
  <c r="I61" i="56"/>
  <c r="H61" i="56"/>
  <c r="L60" i="56"/>
  <c r="K60" i="56"/>
  <c r="I60" i="56"/>
  <c r="H60" i="56"/>
  <c r="I59" i="56"/>
  <c r="H59" i="56"/>
  <c r="L58" i="56"/>
  <c r="K58" i="56"/>
  <c r="I58" i="56"/>
  <c r="H58" i="56"/>
  <c r="I57" i="56"/>
  <c r="H57" i="56"/>
  <c r="I56" i="56"/>
  <c r="H56" i="56"/>
  <c r="I55" i="56"/>
  <c r="H55" i="56"/>
  <c r="L54" i="56"/>
  <c r="K54" i="56"/>
  <c r="I54" i="56"/>
  <c r="H54" i="56"/>
  <c r="L53" i="56"/>
  <c r="K53" i="56"/>
  <c r="I53" i="56"/>
  <c r="H53" i="56"/>
  <c r="I52" i="56"/>
  <c r="H52" i="56"/>
  <c r="L51" i="56"/>
  <c r="K51" i="56"/>
  <c r="I51" i="56"/>
  <c r="H51" i="56"/>
  <c r="I50" i="56"/>
  <c r="H50" i="56"/>
  <c r="I49" i="56"/>
  <c r="H49" i="56"/>
  <c r="L48" i="56"/>
  <c r="K48" i="56"/>
  <c r="I48" i="56"/>
  <c r="H48" i="56"/>
  <c r="L47" i="56"/>
  <c r="K47" i="56"/>
  <c r="I47" i="56"/>
  <c r="H47" i="56"/>
  <c r="I46" i="56"/>
  <c r="H46" i="56"/>
  <c r="I45" i="56"/>
  <c r="H45" i="56"/>
  <c r="I44" i="56"/>
  <c r="H44" i="56"/>
  <c r="L43" i="56"/>
  <c r="K43" i="56"/>
  <c r="I43" i="56"/>
  <c r="H43" i="56"/>
  <c r="L42" i="56"/>
  <c r="K42" i="56"/>
  <c r="I42" i="56"/>
  <c r="H42" i="56"/>
  <c r="I41" i="56"/>
  <c r="H41" i="56"/>
  <c r="I40" i="56"/>
  <c r="H40" i="56"/>
  <c r="L39" i="56"/>
  <c r="K39" i="56"/>
  <c r="I39" i="56"/>
  <c r="H39" i="56"/>
  <c r="I38" i="56"/>
  <c r="H38" i="56"/>
  <c r="I37" i="56"/>
  <c r="H37" i="56"/>
  <c r="L36" i="56"/>
  <c r="K36" i="56"/>
  <c r="I36" i="56"/>
  <c r="H36" i="56"/>
  <c r="I35" i="56"/>
  <c r="H35" i="56"/>
  <c r="I34" i="56"/>
  <c r="H34" i="56"/>
  <c r="I33" i="56"/>
  <c r="H33" i="56"/>
  <c r="L32" i="56"/>
  <c r="K32" i="56"/>
  <c r="I32" i="56"/>
  <c r="H32" i="56"/>
  <c r="I31" i="56"/>
  <c r="H31" i="56"/>
  <c r="I30" i="56"/>
  <c r="I29" i="56"/>
  <c r="H29" i="56"/>
  <c r="I28" i="56"/>
  <c r="H28" i="56"/>
  <c r="L27" i="56"/>
  <c r="K27" i="56"/>
  <c r="I27" i="56"/>
  <c r="H27" i="56"/>
  <c r="I26" i="56"/>
  <c r="H26" i="56"/>
  <c r="I25" i="56"/>
  <c r="H25" i="56"/>
  <c r="L24" i="56"/>
  <c r="K24" i="56"/>
  <c r="I24" i="56"/>
  <c r="H24" i="56"/>
  <c r="I23" i="56"/>
  <c r="H23" i="56"/>
  <c r="I22" i="56"/>
  <c r="H22" i="56"/>
  <c r="T21" i="56"/>
  <c r="S21" i="56"/>
  <c r="L21" i="56"/>
  <c r="K21" i="56"/>
  <c r="I21" i="56"/>
  <c r="H21" i="56"/>
  <c r="T20" i="56"/>
  <c r="S20" i="56"/>
  <c r="I20" i="56"/>
  <c r="H20" i="56"/>
  <c r="T19" i="56"/>
  <c r="S19" i="56"/>
  <c r="L19" i="56"/>
  <c r="K19" i="56"/>
  <c r="I19" i="56"/>
  <c r="H19" i="56"/>
  <c r="T18" i="56"/>
  <c r="S18" i="56"/>
  <c r="L18" i="56"/>
  <c r="K18" i="56"/>
  <c r="I18" i="56"/>
  <c r="H18" i="56"/>
  <c r="T17" i="56"/>
  <c r="S17" i="56"/>
  <c r="L17" i="56"/>
  <c r="K17" i="56"/>
  <c r="I17" i="56"/>
  <c r="H17" i="56"/>
  <c r="T16" i="56"/>
  <c r="S16" i="56"/>
  <c r="I16" i="56"/>
  <c r="H16" i="56"/>
  <c r="T15" i="56"/>
  <c r="S15" i="56"/>
  <c r="U15" i="56" s="1"/>
  <c r="I15" i="56"/>
  <c r="H15" i="56"/>
  <c r="T14" i="56"/>
  <c r="S14" i="56"/>
  <c r="L14" i="56"/>
  <c r="K14" i="56"/>
  <c r="I14" i="56"/>
  <c r="H14" i="56"/>
  <c r="T13" i="56"/>
  <c r="S13" i="56"/>
  <c r="L13" i="56"/>
  <c r="K13" i="56"/>
  <c r="I13" i="56"/>
  <c r="H13" i="56"/>
  <c r="T12" i="56"/>
  <c r="S12" i="56"/>
  <c r="I12" i="56"/>
  <c r="T11" i="56"/>
  <c r="S11" i="56"/>
  <c r="L11" i="56"/>
  <c r="K11" i="56"/>
  <c r="S10" i="56"/>
  <c r="K10" i="56"/>
  <c r="J10" i="56"/>
  <c r="I10" i="56"/>
  <c r="E10" i="56"/>
  <c r="T10" i="56" s="1"/>
  <c r="K1" i="56"/>
  <c r="J1" i="56"/>
  <c r="U18" i="56" l="1"/>
  <c r="U21" i="56"/>
  <c r="U12" i="56"/>
  <c r="U17" i="56"/>
  <c r="T22" i="56"/>
  <c r="T24" i="56" s="1"/>
  <c r="U19" i="56"/>
  <c r="U20" i="56"/>
  <c r="S22" i="56"/>
  <c r="S24" i="56" s="1"/>
  <c r="U14" i="56"/>
  <c r="U16" i="56"/>
  <c r="U13" i="56"/>
  <c r="U11" i="56"/>
  <c r="L10" i="56"/>
  <c r="T23" i="56" l="1"/>
  <c r="U22" i="56"/>
  <c r="S23" i="56"/>
  <c r="E38" i="23"/>
  <c r="D38" i="23"/>
  <c r="F38" i="23" s="1"/>
  <c r="U23" i="56" l="1"/>
  <c r="H73" i="2"/>
  <c r="M73" i="2" s="1"/>
  <c r="F124" i="55" l="1"/>
  <c r="H45" i="55"/>
  <c r="H42" i="55"/>
  <c r="H41" i="55"/>
  <c r="D26" i="55"/>
  <c r="D24" i="55"/>
  <c r="AR33" i="51" l="1"/>
  <c r="AQ33" i="51"/>
  <c r="AP33" i="51"/>
  <c r="AO33" i="51"/>
  <c r="AN33" i="51"/>
  <c r="AM33" i="51"/>
  <c r="AL33" i="51"/>
  <c r="AK33" i="51"/>
  <c r="AR30" i="51"/>
  <c r="AQ30" i="51"/>
  <c r="AP30" i="51"/>
  <c r="AO30" i="51"/>
  <c r="AN30" i="51"/>
  <c r="AM30" i="51"/>
  <c r="AL30" i="51"/>
  <c r="AK30" i="51"/>
  <c r="AR22" i="51"/>
  <c r="AQ22" i="51"/>
  <c r="AP22" i="51"/>
  <c r="AO22" i="51"/>
  <c r="AN22" i="51"/>
  <c r="AM22" i="51"/>
  <c r="AL22" i="51"/>
  <c r="AK22" i="51"/>
  <c r="AR15" i="51"/>
  <c r="AQ15" i="51"/>
  <c r="AP15" i="51"/>
  <c r="AO15" i="51"/>
  <c r="AN15" i="51"/>
  <c r="AM15" i="51"/>
  <c r="AL15" i="51"/>
  <c r="AK15" i="51"/>
  <c r="AK25" i="51" l="1"/>
  <c r="AK16" i="51"/>
  <c r="AK19" i="51"/>
  <c r="N16" i="23"/>
  <c r="M16" i="23"/>
  <c r="L16" i="23"/>
  <c r="K16" i="23"/>
  <c r="AH52" i="2"/>
  <c r="AG52" i="2"/>
  <c r="AH51" i="2"/>
  <c r="AG51" i="2"/>
  <c r="AH50" i="2"/>
  <c r="AG50" i="2"/>
  <c r="AH49" i="2"/>
  <c r="AG49" i="2"/>
  <c r="AH48" i="2"/>
  <c r="AG48" i="2"/>
  <c r="AH47" i="2"/>
  <c r="AG47" i="2"/>
  <c r="AG37" i="2"/>
  <c r="AH37" i="2"/>
  <c r="AG38" i="2"/>
  <c r="AH38" i="2"/>
  <c r="AG39" i="2"/>
  <c r="AH39" i="2"/>
  <c r="AH36" i="2"/>
  <c r="AG36" i="2"/>
  <c r="AH34" i="2"/>
  <c r="AG34" i="2"/>
  <c r="AH33" i="2"/>
  <c r="AG33" i="2"/>
  <c r="AH32" i="2"/>
  <c r="AG32" i="2"/>
  <c r="AH31" i="2"/>
  <c r="AG31" i="2"/>
  <c r="AG20" i="2"/>
  <c r="AH18" i="2"/>
  <c r="AG18" i="2"/>
  <c r="AH17" i="2"/>
  <c r="AG17" i="2"/>
  <c r="AG16" i="2"/>
  <c r="AH15" i="2"/>
  <c r="AG15" i="2"/>
  <c r="AH14" i="2"/>
  <c r="AG14" i="2"/>
  <c r="AG11" i="2"/>
  <c r="AB64" i="2"/>
  <c r="AA64" i="2"/>
  <c r="Z64" i="2"/>
  <c r="Y64" i="2"/>
  <c r="X64" i="2"/>
  <c r="W64" i="2"/>
  <c r="V64" i="2"/>
  <c r="U64" i="2"/>
  <c r="AB58" i="2"/>
  <c r="AA58" i="2"/>
  <c r="Z58" i="2"/>
  <c r="Y58" i="2"/>
  <c r="X58" i="2"/>
  <c r="W58" i="2"/>
  <c r="V58" i="2"/>
  <c r="U58" i="2"/>
  <c r="AB57" i="2"/>
  <c r="AA57" i="2"/>
  <c r="Z57" i="2"/>
  <c r="Y57" i="2"/>
  <c r="X57" i="2"/>
  <c r="W57" i="2"/>
  <c r="V57" i="2"/>
  <c r="U57" i="2"/>
  <c r="AB53" i="2"/>
  <c r="AA53" i="2"/>
  <c r="Z53" i="2"/>
  <c r="Y53" i="2"/>
  <c r="X53" i="2"/>
  <c r="W53" i="2"/>
  <c r="V53" i="2"/>
  <c r="U53" i="2"/>
  <c r="AB48" i="2"/>
  <c r="AA48" i="2"/>
  <c r="Z48" i="2"/>
  <c r="Y48" i="2"/>
  <c r="X48" i="2"/>
  <c r="W48" i="2"/>
  <c r="V48" i="2"/>
  <c r="U48" i="2"/>
  <c r="AB46" i="2"/>
  <c r="AA46" i="2"/>
  <c r="Z46" i="2"/>
  <c r="Y46" i="2"/>
  <c r="X46" i="2"/>
  <c r="W46" i="2"/>
  <c r="V46" i="2"/>
  <c r="U46" i="2"/>
  <c r="AB42" i="2"/>
  <c r="AA42" i="2"/>
  <c r="Z42" i="2"/>
  <c r="Y42" i="2"/>
  <c r="X42" i="2"/>
  <c r="W42" i="2"/>
  <c r="V42" i="2"/>
  <c r="U42" i="2"/>
  <c r="AB36" i="2"/>
  <c r="AA36" i="2"/>
  <c r="Z36" i="2"/>
  <c r="Y36" i="2"/>
  <c r="X36" i="2"/>
  <c r="W36" i="2"/>
  <c r="V36" i="2"/>
  <c r="U36" i="2"/>
  <c r="AB35" i="2"/>
  <c r="AA35" i="2"/>
  <c r="Z35" i="2"/>
  <c r="Y35" i="2"/>
  <c r="X35" i="2"/>
  <c r="W35" i="2"/>
  <c r="V35" i="2"/>
  <c r="U35" i="2"/>
  <c r="AB31" i="2"/>
  <c r="AA31" i="2"/>
  <c r="Z31" i="2"/>
  <c r="Y31" i="2"/>
  <c r="X31" i="2"/>
  <c r="W31" i="2"/>
  <c r="V31" i="2"/>
  <c r="U31" i="2"/>
  <c r="AB27" i="2"/>
  <c r="AA27" i="2"/>
  <c r="Z27" i="2"/>
  <c r="Y27" i="2"/>
  <c r="X27" i="2"/>
  <c r="W27" i="2"/>
  <c r="V27" i="2"/>
  <c r="U27" i="2"/>
  <c r="AB24" i="2"/>
  <c r="AA24" i="2"/>
  <c r="Z24" i="2"/>
  <c r="Y24" i="2"/>
  <c r="X24" i="2"/>
  <c r="W24" i="2"/>
  <c r="V24" i="2"/>
  <c r="U24" i="2"/>
  <c r="AB20" i="2"/>
  <c r="AA20" i="2"/>
  <c r="Z20" i="2"/>
  <c r="Y20" i="2"/>
  <c r="X20" i="2"/>
  <c r="W20" i="2"/>
  <c r="V20" i="2"/>
  <c r="U20" i="2"/>
  <c r="AB15" i="2"/>
  <c r="AA15" i="2"/>
  <c r="Z15" i="2"/>
  <c r="Y15" i="2"/>
  <c r="X15" i="2"/>
  <c r="W15" i="2"/>
  <c r="V15" i="2"/>
  <c r="AB12" i="2"/>
  <c r="AA12" i="2"/>
  <c r="Z12" i="2"/>
  <c r="Y12" i="2"/>
  <c r="X12" i="2"/>
  <c r="W12" i="2"/>
  <c r="V12" i="2"/>
  <c r="U15" i="2"/>
  <c r="U12" i="2"/>
  <c r="AB11" i="2"/>
  <c r="AA11" i="2"/>
  <c r="Z11" i="2"/>
  <c r="Y11" i="2"/>
  <c r="X11" i="2"/>
  <c r="W11" i="2"/>
  <c r="V11" i="2"/>
  <c r="U11" i="2"/>
  <c r="AH23" i="2" l="1"/>
  <c r="AG23" i="2"/>
  <c r="AE23" i="2"/>
  <c r="AD23" i="2"/>
  <c r="S23" i="2"/>
  <c r="R23" i="2"/>
  <c r="AE14" i="2"/>
  <c r="AD14" i="2"/>
  <c r="S14" i="2"/>
  <c r="R14" i="2"/>
  <c r="AH13" i="2"/>
  <c r="AG13" i="2"/>
  <c r="AE13" i="2"/>
  <c r="AD13" i="2"/>
  <c r="S13" i="2"/>
  <c r="R13" i="2"/>
  <c r="J13" i="51"/>
  <c r="P13" i="51" s="1"/>
  <c r="AQ13" i="51" s="1"/>
  <c r="G14" i="11"/>
  <c r="K14" i="11" s="1"/>
  <c r="D14" i="23"/>
  <c r="F14" i="23" s="1"/>
  <c r="N14" i="23" s="1"/>
  <c r="G9" i="2"/>
  <c r="M9" i="2" s="1"/>
  <c r="AA9" i="2" s="1"/>
  <c r="M13" i="51"/>
  <c r="AO13" i="51" s="1"/>
  <c r="I14" i="11"/>
  <c r="E14" i="23"/>
  <c r="M14" i="23" s="1"/>
  <c r="J9" i="2"/>
  <c r="AG9" i="2" s="1"/>
  <c r="AG25" i="2"/>
  <c r="AH11" i="2"/>
  <c r="K31" i="23"/>
  <c r="N31" i="23"/>
  <c r="M31" i="23"/>
  <c r="L31" i="23"/>
  <c r="AH26" i="2"/>
  <c r="AG26" i="2"/>
  <c r="AH25" i="2"/>
  <c r="AH24" i="2"/>
  <c r="AG24" i="2"/>
  <c r="AH22" i="2"/>
  <c r="AG22" i="2"/>
  <c r="AH21" i="2"/>
  <c r="AG21" i="2"/>
  <c r="AH20" i="2"/>
  <c r="AE26" i="2"/>
  <c r="AD26" i="2"/>
  <c r="S26" i="2"/>
  <c r="R26" i="2"/>
  <c r="AE25" i="2"/>
  <c r="AD25" i="2"/>
  <c r="S25" i="2"/>
  <c r="R25" i="2"/>
  <c r="AE22" i="2"/>
  <c r="AD22" i="2"/>
  <c r="S22" i="2"/>
  <c r="R22" i="2"/>
  <c r="AE21" i="2"/>
  <c r="AD21" i="2"/>
  <c r="S21" i="2"/>
  <c r="R21" i="2"/>
  <c r="AK13" i="51"/>
  <c r="AR25" i="51"/>
  <c r="AQ25" i="51"/>
  <c r="AP25" i="51"/>
  <c r="AO25" i="51"/>
  <c r="AN25" i="51"/>
  <c r="AM25" i="51"/>
  <c r="AL25" i="51"/>
  <c r="AR19" i="51"/>
  <c r="AQ19" i="51"/>
  <c r="AP19" i="51"/>
  <c r="AO19" i="51"/>
  <c r="AN19" i="51"/>
  <c r="AM19" i="51"/>
  <c r="AL19" i="51"/>
  <c r="AR16" i="51"/>
  <c r="AQ16" i="51"/>
  <c r="AP16" i="51"/>
  <c r="AO16" i="51"/>
  <c r="AN16" i="51"/>
  <c r="AM16" i="51"/>
  <c r="AL16" i="51"/>
  <c r="J21" i="23"/>
  <c r="J25" i="23"/>
  <c r="I21" i="23"/>
  <c r="I25" i="23"/>
  <c r="N19" i="23"/>
  <c r="M19" i="23"/>
  <c r="L19" i="23"/>
  <c r="K19" i="23"/>
  <c r="AB41" i="2"/>
  <c r="AA41" i="2"/>
  <c r="Z41" i="2"/>
  <c r="Y41" i="2"/>
  <c r="X41" i="2"/>
  <c r="W41" i="2"/>
  <c r="V41" i="2"/>
  <c r="U41" i="2"/>
  <c r="AB39" i="2"/>
  <c r="AA39" i="2"/>
  <c r="Z39" i="2"/>
  <c r="Y39" i="2"/>
  <c r="X39" i="2"/>
  <c r="W39" i="2"/>
  <c r="V39" i="2"/>
  <c r="U39" i="2"/>
  <c r="AB34" i="2"/>
  <c r="AA34" i="2"/>
  <c r="Z34" i="2"/>
  <c r="Y34" i="2"/>
  <c r="X34" i="2"/>
  <c r="W34" i="2"/>
  <c r="V34" i="2"/>
  <c r="U34" i="2"/>
  <c r="AB30" i="2"/>
  <c r="AA30" i="2"/>
  <c r="Z30" i="2"/>
  <c r="Y30" i="2"/>
  <c r="X30" i="2"/>
  <c r="W30" i="2"/>
  <c r="V30" i="2"/>
  <c r="U30" i="2"/>
  <c r="AB18" i="2"/>
  <c r="AA18" i="2"/>
  <c r="Z18" i="2"/>
  <c r="Y18" i="2"/>
  <c r="X18" i="2"/>
  <c r="W18" i="2"/>
  <c r="V18" i="2"/>
  <c r="U18" i="2"/>
  <c r="L2" i="23"/>
  <c r="K14" i="23"/>
  <c r="U9" i="2"/>
  <c r="AH28" i="2"/>
  <c r="AH29" i="2"/>
  <c r="AH30" i="2"/>
  <c r="AH35" i="2"/>
  <c r="AH40" i="2"/>
  <c r="AH41" i="2"/>
  <c r="AH42" i="2"/>
  <c r="AH43" i="2"/>
  <c r="AH44" i="2"/>
  <c r="AH45" i="2"/>
  <c r="AH46" i="2"/>
  <c r="AH53" i="2"/>
  <c r="AH54" i="2"/>
  <c r="AH55" i="2"/>
  <c r="AH56" i="2"/>
  <c r="AH57" i="2"/>
  <c r="AH58" i="2"/>
  <c r="AH59" i="2"/>
  <c r="AH60" i="2"/>
  <c r="AH61" i="2"/>
  <c r="AH62" i="2"/>
  <c r="AH63" i="2"/>
  <c r="AH64" i="2"/>
  <c r="AH65" i="2"/>
  <c r="AH66" i="2"/>
  <c r="AH67" i="2"/>
  <c r="AH68" i="2"/>
  <c r="AH69" i="2"/>
  <c r="AH27" i="2"/>
  <c r="AH19" i="2"/>
  <c r="AH16" i="2"/>
  <c r="AG30" i="2"/>
  <c r="AG35" i="2"/>
  <c r="AG40" i="2"/>
  <c r="AG41" i="2"/>
  <c r="AG42" i="2"/>
  <c r="AG43" i="2"/>
  <c r="AG44" i="2"/>
  <c r="AG45" i="2"/>
  <c r="AG46" i="2"/>
  <c r="AG53" i="2"/>
  <c r="AG54" i="2"/>
  <c r="AG55" i="2"/>
  <c r="AG56" i="2"/>
  <c r="AG57" i="2"/>
  <c r="AG58" i="2"/>
  <c r="AG59" i="2"/>
  <c r="AG60" i="2"/>
  <c r="AG61" i="2"/>
  <c r="AG62" i="2"/>
  <c r="AG63" i="2"/>
  <c r="AG64" i="2"/>
  <c r="AG65" i="2"/>
  <c r="AG66" i="2"/>
  <c r="AG67" i="2"/>
  <c r="AG68" i="2"/>
  <c r="AG69" i="2"/>
  <c r="AG27" i="2"/>
  <c r="AG28" i="2"/>
  <c r="AG29" i="2"/>
  <c r="AG19" i="2"/>
  <c r="AD8" i="2"/>
  <c r="AD9" i="2"/>
  <c r="AD10" i="2"/>
  <c r="AE12" i="2"/>
  <c r="AE15" i="2"/>
  <c r="AE16" i="2"/>
  <c r="AE17" i="2"/>
  <c r="AE18" i="2"/>
  <c r="AE19" i="2"/>
  <c r="AE20" i="2"/>
  <c r="AE24" i="2"/>
  <c r="AE27" i="2"/>
  <c r="AE28" i="2"/>
  <c r="AE29" i="2"/>
  <c r="AE30" i="2"/>
  <c r="AE35" i="2"/>
  <c r="AE31" i="2"/>
  <c r="AE32" i="2"/>
  <c r="AE33" i="2"/>
  <c r="AE34"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D19" i="2"/>
  <c r="AD20" i="2"/>
  <c r="AD24" i="2"/>
  <c r="AD27" i="2"/>
  <c r="AD28" i="2"/>
  <c r="AD29" i="2"/>
  <c r="AD30" i="2"/>
  <c r="AD35" i="2"/>
  <c r="AD31" i="2"/>
  <c r="AD32" i="2"/>
  <c r="AD33" i="2"/>
  <c r="AD34"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12" i="2"/>
  <c r="AD15" i="2"/>
  <c r="AD16" i="2"/>
  <c r="AD17" i="2"/>
  <c r="AD18" i="2"/>
  <c r="AE11" i="2"/>
  <c r="AD11" i="2"/>
  <c r="AF6" i="2"/>
  <c r="AE6" i="2"/>
  <c r="AH12" i="2"/>
  <c r="AG12" i="2"/>
  <c r="R8" i="2"/>
  <c r="R9" i="2"/>
  <c r="R10" i="2"/>
  <c r="W6" i="2"/>
  <c r="V6" i="2"/>
  <c r="AA10" i="2"/>
  <c r="AB10" i="2"/>
  <c r="Z10" i="2"/>
  <c r="Y8" i="2"/>
  <c r="Y10" i="2"/>
  <c r="U8" i="2"/>
  <c r="X10" i="2"/>
  <c r="W10" i="2"/>
  <c r="V10" i="2"/>
  <c r="U10" i="2"/>
  <c r="S12" i="2"/>
  <c r="S15" i="2"/>
  <c r="S16" i="2"/>
  <c r="S17" i="2"/>
  <c r="S18" i="2"/>
  <c r="S19" i="2"/>
  <c r="S20" i="2"/>
  <c r="S24" i="2"/>
  <c r="S27" i="2"/>
  <c r="S28" i="2"/>
  <c r="S29" i="2"/>
  <c r="S30" i="2"/>
  <c r="S35" i="2"/>
  <c r="S31" i="2"/>
  <c r="S32" i="2"/>
  <c r="S33" i="2"/>
  <c r="S34"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11" i="2"/>
  <c r="R12" i="2"/>
  <c r="R15" i="2"/>
  <c r="R16" i="2"/>
  <c r="R17" i="2"/>
  <c r="R18" i="2"/>
  <c r="R19" i="2"/>
  <c r="R20" i="2"/>
  <c r="R24" i="2"/>
  <c r="R27" i="2"/>
  <c r="R28" i="2"/>
  <c r="R29" i="2"/>
  <c r="R30" i="2"/>
  <c r="R35" i="2"/>
  <c r="R31" i="2"/>
  <c r="R32" i="2"/>
  <c r="R33" i="2"/>
  <c r="R34"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11" i="2"/>
  <c r="J13" i="23"/>
  <c r="I15" i="23"/>
  <c r="J15" i="23"/>
  <c r="J34" i="23"/>
  <c r="I34" i="23"/>
  <c r="J33" i="23"/>
  <c r="I33" i="23"/>
  <c r="J32" i="23"/>
  <c r="I32" i="23"/>
  <c r="J31" i="23"/>
  <c r="I31" i="23"/>
  <c r="J30" i="23"/>
  <c r="I30" i="23"/>
  <c r="J29" i="23"/>
  <c r="I29" i="23"/>
  <c r="J28" i="23"/>
  <c r="I28" i="23"/>
  <c r="J27" i="23"/>
  <c r="I27" i="23"/>
  <c r="J26" i="23"/>
  <c r="I26" i="23"/>
  <c r="J24" i="23"/>
  <c r="I24" i="23"/>
  <c r="J23" i="23"/>
  <c r="I23" i="23"/>
  <c r="J22" i="23"/>
  <c r="I22" i="23"/>
  <c r="J20" i="23"/>
  <c r="I20" i="23"/>
  <c r="J19" i="23"/>
  <c r="I19" i="23"/>
  <c r="J18" i="23"/>
  <c r="I18" i="23"/>
  <c r="J17" i="23"/>
  <c r="I17" i="23"/>
  <c r="J16" i="23"/>
  <c r="I16" i="23"/>
  <c r="M13" i="23"/>
  <c r="K13" i="23"/>
  <c r="AM13" i="51" l="1"/>
  <c r="L14" i="23"/>
  <c r="AH9" i="2"/>
  <c r="Y9" i="2"/>
  <c r="W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McCusker 14/6/07</author>
  </authors>
  <commentList>
    <comment ref="R11" authorId="0" shapeId="0" xr:uid="{00000000-0006-0000-0100-000001000000}">
      <text>
        <r>
          <rPr>
            <b/>
            <sz val="8"/>
            <color indexed="81"/>
            <rFont val="Tahoma"/>
            <family val="2"/>
          </rPr>
          <t>McCusker 14/6/07:</t>
        </r>
        <r>
          <rPr>
            <sz val="8"/>
            <color indexed="81"/>
            <rFont val="Tahoma"/>
            <family val="2"/>
          </rPr>
          <t xml:space="preserve">
minus 1.2.3 (other ind. RW) production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McCusker</author>
  </authors>
  <commentList>
    <comment ref="E82" authorId="0" shapeId="0" xr:uid="{00000000-0006-0000-0700-000001000000}">
      <text>
        <r>
          <rPr>
            <b/>
            <sz val="8"/>
            <color indexed="81"/>
            <rFont val="Tahoma"/>
            <family val="2"/>
          </rPr>
          <t>Alex McCusker:</t>
        </r>
        <r>
          <rPr>
            <sz val="8"/>
            <color indexed="81"/>
            <rFont val="Tahoma"/>
            <family val="2"/>
          </rPr>
          <t xml:space="preserve">
0.003 per Conversion Factors Study</t>
        </r>
      </text>
    </comment>
  </commentList>
</comments>
</file>

<file path=xl/sharedStrings.xml><?xml version="1.0" encoding="utf-8"?>
<sst xmlns="http://schemas.openxmlformats.org/spreadsheetml/2006/main" count="2957" uniqueCount="821">
  <si>
    <t xml:space="preserve"> </t>
  </si>
  <si>
    <t xml:space="preserve">Country: </t>
  </si>
  <si>
    <t>Georgia</t>
  </si>
  <si>
    <t>Date: 21.05.2021</t>
  </si>
  <si>
    <t>Name of Official responsible for reply:</t>
  </si>
  <si>
    <t>Official Address (in full):</t>
  </si>
  <si>
    <r>
      <rPr>
        <b/>
        <sz val="14"/>
        <rFont val="Univers"/>
      </rPr>
      <t>FOREST SECTOR QUESTIONNAIRE</t>
    </r>
    <r>
      <rPr>
        <b/>
        <sz val="12"/>
        <rFont val="Univers"/>
      </rPr>
      <t xml:space="preserve">  </t>
    </r>
    <r>
      <rPr>
        <b/>
        <sz val="24"/>
        <rFont val="Univers"/>
        <family val="2"/>
      </rPr>
      <t>JQ1</t>
    </r>
  </si>
  <si>
    <t xml:space="preserve">  30 Tsotne Dadiani Str, Tbilisi 0180, Georgia</t>
  </si>
  <si>
    <t>Industrial Roundwood Balance</t>
  </si>
  <si>
    <t>PRIMARY PRODUCTS</t>
  </si>
  <si>
    <t>Telephone:</t>
  </si>
  <si>
    <t>Fax:</t>
  </si>
  <si>
    <t>This table highlights discrepancies between items and sub-items. Please verify your data for any non-zero figure!</t>
  </si>
  <si>
    <t>Discrepancies</t>
  </si>
  <si>
    <t>Removals and Production</t>
  </si>
  <si>
    <t>E-mail:</t>
  </si>
  <si>
    <t>test for good numbers, missing  number, bad number, negative number</t>
  </si>
  <si>
    <t>Product</t>
  </si>
  <si>
    <t>Unit</t>
  </si>
  <si>
    <t>% change</t>
  </si>
  <si>
    <t>Conversion factors</t>
  </si>
  <si>
    <t>Code</t>
  </si>
  <si>
    <t>Quantity</t>
  </si>
  <si>
    <t>Roundwood</t>
  </si>
  <si>
    <t>Industrial roundwood availability</t>
  </si>
  <si>
    <t>m3 of wood in m3 or mt of product</t>
  </si>
  <si>
    <t>REMOVALS OF ROUNDWOOD (WOOD IN THE ROUGH)</t>
  </si>
  <si>
    <t>Recovered wood used in particle board</t>
  </si>
  <si>
    <t>Solid wood equivalent</t>
  </si>
  <si>
    <t>ROUNDWOOD (WOOD IN THE ROUGH)</t>
  </si>
  <si>
    <r>
      <t>1000 m</t>
    </r>
    <r>
      <rPr>
        <vertAlign val="superscript"/>
        <sz val="10"/>
        <rFont val="Univers"/>
        <family val="2"/>
      </rPr>
      <t>3</t>
    </r>
    <r>
      <rPr>
        <sz val="10"/>
        <rFont val="Univers"/>
        <family val="2"/>
      </rPr>
      <t>ub</t>
    </r>
  </si>
  <si>
    <t>Solid Wood Demand</t>
  </si>
  <si>
    <t>agglomerate production</t>
  </si>
  <si>
    <t>WOOD FUEL (INCLUDING WOOD FOR CHARCOAL)</t>
  </si>
  <si>
    <t>Sawnwood production</t>
  </si>
  <si>
    <t>1.1.C</t>
  </si>
  <si>
    <t>Coniferous</t>
  </si>
  <si>
    <t>veneer production</t>
  </si>
  <si>
    <t>1.1.NC</t>
  </si>
  <si>
    <t>Non-Coniferous</t>
  </si>
  <si>
    <t>plywood production</t>
  </si>
  <si>
    <t>INDUSTRIAL ROUNDWOOD</t>
  </si>
  <si>
    <t>particle board production (incl OSB)</t>
  </si>
  <si>
    <t>1.2.C</t>
  </si>
  <si>
    <t>fibreboard production</t>
  </si>
  <si>
    <t>1.2.NC</t>
  </si>
  <si>
    <t>mechanical/semi-chemical pulp production</t>
  </si>
  <si>
    <t>1.2.NC.T</t>
  </si>
  <si>
    <t>of which: Tropical</t>
  </si>
  <si>
    <t>chemical pulp production</t>
  </si>
  <si>
    <t>1.2.1</t>
  </si>
  <si>
    <t>SAWLOGS AND VENEER LOGS</t>
  </si>
  <si>
    <t>…</t>
  </si>
  <si>
    <t>dissolving pulp production</t>
  </si>
  <si>
    <t>1.2.1.C</t>
  </si>
  <si>
    <t>Availability</t>
  </si>
  <si>
    <t>1.2.1.NC</t>
  </si>
  <si>
    <t>Difference (roundwood-demand)</t>
  </si>
  <si>
    <t>positive = surplus</t>
  </si>
  <si>
    <t>1.2.2</t>
  </si>
  <si>
    <t>PULPWOOD, ROUND AND SPLIT (INCLUDING WOOD FOR PARTICLE BOARD, OSB AND FIBREBOARD)</t>
  </si>
  <si>
    <t>gap (demand/availability)</t>
  </si>
  <si>
    <t>Negative number means not enough roundwood available</t>
  </si>
  <si>
    <t>1.2.2.C</t>
  </si>
  <si>
    <t>Positive number means more roundwood available than demanded</t>
  </si>
  <si>
    <t>1.2.2.NC</t>
  </si>
  <si>
    <t>1.2.3</t>
  </si>
  <si>
    <t>OTHER INDUSTRIAL ROUNDWOOD</t>
  </si>
  <si>
    <t>1.2.3.C</t>
  </si>
  <si>
    <t>% of particle board that is from recovered wood</t>
  </si>
  <si>
    <t>1.2.3.NC</t>
  </si>
  <si>
    <t>share of agglomerates produced from industrial roundwood residues</t>
  </si>
  <si>
    <t xml:space="preserve">  PRODUCTION</t>
  </si>
  <si>
    <t>usable industrial roundwood - amount of roundwood that is used, remainder leaves industry</t>
  </si>
  <si>
    <t>WOOD CHARCOAL</t>
  </si>
  <si>
    <t>1000 t</t>
  </si>
  <si>
    <t>WOOD CHIPS, PARTICLES AND RESIDUES</t>
  </si>
  <si>
    <r>
      <t>1000 m</t>
    </r>
    <r>
      <rPr>
        <vertAlign val="superscript"/>
        <sz val="10"/>
        <rFont val="Univers"/>
        <family val="2"/>
      </rPr>
      <t>3</t>
    </r>
  </si>
  <si>
    <t>3.1</t>
  </si>
  <si>
    <t>WOOD CHIPS AND PARTICLES</t>
  </si>
  <si>
    <t>3.2</t>
  </si>
  <si>
    <t>WOOD RESIDUES (INCLUDING WOOD FOR AGGLOMERATES)</t>
  </si>
  <si>
    <t>RECOVERED POST-CONSUMER WOOD</t>
  </si>
  <si>
    <t>5</t>
  </si>
  <si>
    <t>WOOD PELLETS AND OTHER AGGLOMERATES</t>
  </si>
  <si>
    <t>5.1</t>
  </si>
  <si>
    <t>WOOD PELLETS</t>
  </si>
  <si>
    <t>5.2</t>
  </si>
  <si>
    <t>OTHER AGGLOMERATES</t>
  </si>
  <si>
    <t>6</t>
  </si>
  <si>
    <t>SAWNWOOD (INCLUDING SLEEPERS)</t>
  </si>
  <si>
    <t>6.C</t>
  </si>
  <si>
    <t>...</t>
  </si>
  <si>
    <t>6.NC</t>
  </si>
  <si>
    <t>6.NC.T</t>
  </si>
  <si>
    <t>7</t>
  </si>
  <si>
    <t>VENEER SHEETS</t>
  </si>
  <si>
    <t>7.C</t>
  </si>
  <si>
    <t>7.NC</t>
  </si>
  <si>
    <t>7.NC.T</t>
  </si>
  <si>
    <t>8</t>
  </si>
  <si>
    <t>WOOD-BASED PANELS</t>
  </si>
  <si>
    <t>8.1</t>
  </si>
  <si>
    <t xml:space="preserve">PLYWOOD </t>
  </si>
  <si>
    <t>8.1.C</t>
  </si>
  <si>
    <t>8.1.NC</t>
  </si>
  <si>
    <t>8.1.NC.T</t>
  </si>
  <si>
    <t>8.2</t>
  </si>
  <si>
    <t>PARTICLE BOARD, ORIENTED STRAND BOARD (OSB) AND SIMILAR BOARD</t>
  </si>
  <si>
    <t>8.2.1</t>
  </si>
  <si>
    <t>of which: ORIENTED STRAND BOARD (OSB)</t>
  </si>
  <si>
    <t>8.3</t>
  </si>
  <si>
    <t xml:space="preserve">FIBREBOARD </t>
  </si>
  <si>
    <t>8.3.1</t>
  </si>
  <si>
    <t xml:space="preserve">HARDBOARD </t>
  </si>
  <si>
    <t>8.3.2</t>
  </si>
  <si>
    <t>MEDIUM/HIGH DENSITY FIBREBOARD (MDF/HDF)</t>
  </si>
  <si>
    <t>8.3.3</t>
  </si>
  <si>
    <t xml:space="preserve">OTHER FIBREBOARD </t>
  </si>
  <si>
    <t>9</t>
  </si>
  <si>
    <t>WOOD PULP</t>
  </si>
  <si>
    <t>9.1</t>
  </si>
  <si>
    <t>MECHANICAL AND SEMI-CHEMICAL WOOD PULP</t>
  </si>
  <si>
    <t>9.2</t>
  </si>
  <si>
    <t>CHEMICAL WOOD PULP</t>
  </si>
  <si>
    <t>9.2.1</t>
  </si>
  <si>
    <t>SULPHATE PULP</t>
  </si>
  <si>
    <t>9.2.1.1</t>
  </si>
  <si>
    <t>of which: BLEACHED</t>
  </si>
  <si>
    <t>9.2.2</t>
  </si>
  <si>
    <t>SULPHITE PULP</t>
  </si>
  <si>
    <t>9.3</t>
  </si>
  <si>
    <t>DISSOLVING GRADES</t>
  </si>
  <si>
    <t>10</t>
  </si>
  <si>
    <t xml:space="preserve">OTHER PULP </t>
  </si>
  <si>
    <t>10.1</t>
  </si>
  <si>
    <t>PULP FROM FIBRES OTHER THAN WOOD</t>
  </si>
  <si>
    <t>10.2</t>
  </si>
  <si>
    <t>RECOVERED FIBRE PULP</t>
  </si>
  <si>
    <t>11</t>
  </si>
  <si>
    <t>RECOVERED PAPER</t>
  </si>
  <si>
    <t>12</t>
  </si>
  <si>
    <t>PAPER AND PAPERBOARD</t>
  </si>
  <si>
    <t>+++</t>
  </si>
  <si>
    <t>12.1</t>
  </si>
  <si>
    <t>GRAPHIC PAPERS</t>
  </si>
  <si>
    <t>12.1.1</t>
  </si>
  <si>
    <t>NEWSPRINT</t>
  </si>
  <si>
    <t>12.1.2</t>
  </si>
  <si>
    <t>UNCOATED MECHANICAL</t>
  </si>
  <si>
    <t>12.1.3</t>
  </si>
  <si>
    <t>UNCOATED WOODFREE</t>
  </si>
  <si>
    <t>12.1.4</t>
  </si>
  <si>
    <t>COATED PAPERS</t>
  </si>
  <si>
    <t>HOUSEHOLD AND SANITARY PAPERS</t>
  </si>
  <si>
    <t>PACKAGING MATERIALS</t>
  </si>
  <si>
    <t>37,684*</t>
  </si>
  <si>
    <t>12.3.1</t>
  </si>
  <si>
    <t>CASE MATERIALS</t>
  </si>
  <si>
    <t>12.3.2</t>
  </si>
  <si>
    <t>CARTONBOARD</t>
  </si>
  <si>
    <t>12.3.3</t>
  </si>
  <si>
    <t>WRAPPING PAPERS</t>
  </si>
  <si>
    <t>12.3.4</t>
  </si>
  <si>
    <t>OTHER PAPERS MAINLY FOR PACKAGING</t>
  </si>
  <si>
    <t>OTHER PAPER AND PAPERBOARD N.E.S. (NOT ELSEWHERE SPECIFIED)</t>
  </si>
  <si>
    <r>
      <t>m</t>
    </r>
    <r>
      <rPr>
        <vertAlign val="superscript"/>
        <sz val="10"/>
        <rFont val="Univers"/>
        <family val="2"/>
      </rPr>
      <t>3</t>
    </r>
    <r>
      <rPr>
        <sz val="10"/>
        <rFont val="Univers"/>
        <family val="2"/>
      </rPr>
      <t xml:space="preserve"> = cubic metres solid volume</t>
    </r>
  </si>
  <si>
    <r>
      <t>m</t>
    </r>
    <r>
      <rPr>
        <vertAlign val="superscript"/>
        <sz val="10"/>
        <rFont val="Univers"/>
        <family val="2"/>
      </rPr>
      <t>3</t>
    </r>
    <r>
      <rPr>
        <sz val="10"/>
        <rFont val="Univers"/>
        <family val="2"/>
      </rPr>
      <t>ub = cubic metres solid volume underbark (i.e. excluding bark)</t>
    </r>
  </si>
  <si>
    <t>t = metric tonnes</t>
  </si>
  <si>
    <t>The data for 2020 is preliminary</t>
  </si>
  <si>
    <r>
      <t>* Packaging materials is given in 1000 m</t>
    </r>
    <r>
      <rPr>
        <vertAlign val="superscript"/>
        <sz val="10"/>
        <rFont val="Univers"/>
        <family val="2"/>
      </rPr>
      <t>2</t>
    </r>
  </si>
  <si>
    <r>
      <rPr>
        <b/>
        <sz val="14"/>
        <rFont val="Univers"/>
      </rPr>
      <t xml:space="preserve">FOREST SECTOR QUESTIONNAIRE </t>
    </r>
    <r>
      <rPr>
        <b/>
        <sz val="12"/>
        <rFont val="Univers"/>
      </rPr>
      <t xml:space="preserve"> </t>
    </r>
    <r>
      <rPr>
        <b/>
        <sz val="24"/>
        <rFont val="Univers"/>
        <family val="2"/>
      </rPr>
      <t>JQ2</t>
    </r>
  </si>
  <si>
    <t>Country: Georgia</t>
  </si>
  <si>
    <t>Name of Official responsible for reply: National Statistics Office of Georgia</t>
  </si>
  <si>
    <t>Official Address (in full): 30, Tsotne Dadiani Street 0180 Tbilisi, Georgia</t>
  </si>
  <si>
    <t>This table highlights discrepancies between production and trade. For any negative number, indicating greater net exports than production, please verify your data!</t>
  </si>
  <si>
    <t>Trade</t>
  </si>
  <si>
    <t>Telephone: 2 36 72 10 (315)</t>
  </si>
  <si>
    <r>
      <t>Specify Currency and Unit of Value</t>
    </r>
    <r>
      <rPr>
        <b/>
        <sz val="10"/>
        <color indexed="10"/>
        <rFont val="Univers"/>
        <family val="2"/>
      </rPr>
      <t xml:space="preserve"> (e.g.:1000 US $)</t>
    </r>
    <r>
      <rPr>
        <b/>
        <sz val="16"/>
        <color indexed="10"/>
        <rFont val="Univers"/>
        <family val="2"/>
      </rPr>
      <t>:</t>
    </r>
  </si>
  <si>
    <t>1000 USD</t>
  </si>
  <si>
    <t>Unit of</t>
  </si>
  <si>
    <t>I M P O R T</t>
  </si>
  <si>
    <t>E X P O R T</t>
  </si>
  <si>
    <t>Apparent Consumption</t>
  </si>
  <si>
    <t>code</t>
  </si>
  <si>
    <t>Product*</t>
  </si>
  <si>
    <t>quantity</t>
  </si>
  <si>
    <t xml:space="preserve"> Quantity</t>
  </si>
  <si>
    <t>Tons</t>
  </si>
  <si>
    <t>Value</t>
  </si>
  <si>
    <r>
      <t>1000 m</t>
    </r>
    <r>
      <rPr>
        <vertAlign val="superscript"/>
        <sz val="11"/>
        <rFont val="Univers"/>
        <family val="2"/>
      </rPr>
      <t>3</t>
    </r>
    <r>
      <rPr>
        <sz val="11"/>
        <rFont val="Univers"/>
        <family val="2"/>
      </rPr>
      <t>ub</t>
    </r>
  </si>
  <si>
    <r>
      <t>1000 m</t>
    </r>
    <r>
      <rPr>
        <vertAlign val="superscript"/>
        <sz val="11"/>
        <rFont val="Univers"/>
        <family val="2"/>
      </rPr>
      <t>3</t>
    </r>
  </si>
  <si>
    <t>4</t>
  </si>
  <si>
    <t>1000 m²</t>
  </si>
  <si>
    <t>1000 kg 90% m/n</t>
  </si>
  <si>
    <t>* excludes HS Codes - "Only some part of it"</t>
  </si>
  <si>
    <t>Unit of quantity</t>
  </si>
  <si>
    <t>HS Codes - "Only some part of it"</t>
  </si>
  <si>
    <t>1000 m³</t>
  </si>
  <si>
    <r>
      <rPr>
        <b/>
        <sz val="14"/>
        <rFont val="Univers"/>
      </rPr>
      <t>FOREST SECTOR QUESTIONNAIRE</t>
    </r>
    <r>
      <rPr>
        <b/>
        <sz val="24"/>
        <rFont val="Univers"/>
        <family val="2"/>
      </rPr>
      <t xml:space="preserve"> JQ3</t>
    </r>
  </si>
  <si>
    <t>SECONDARY PROCESSED PRODUCTS</t>
  </si>
  <si>
    <r>
      <t xml:space="preserve">Specify Currency and Unit of Value </t>
    </r>
    <r>
      <rPr>
        <b/>
        <sz val="10"/>
        <color indexed="10"/>
        <rFont val="Univers"/>
        <family val="2"/>
      </rPr>
      <t>(e.g.:1000 US $)</t>
    </r>
    <r>
      <rPr>
        <b/>
        <sz val="16"/>
        <color indexed="10"/>
        <rFont val="Univers"/>
        <family val="2"/>
      </rPr>
      <t>:</t>
    </r>
  </si>
  <si>
    <t>I M P O R T  V A L U E</t>
  </si>
  <si>
    <t xml:space="preserve">E X P O R T  V A L U E </t>
  </si>
  <si>
    <t>SECONDARY WOOD PRODUCTS</t>
  </si>
  <si>
    <t>FURTHER PROCESSED SAWNWOOD</t>
  </si>
  <si>
    <t>13.1.C</t>
  </si>
  <si>
    <t>13.1.NC</t>
  </si>
  <si>
    <t>Non-coniferous</t>
  </si>
  <si>
    <t>13.1.NC.T</t>
  </si>
  <si>
    <t>WOODEN WRAPPING AND PACKAGING MATERIAL</t>
  </si>
  <si>
    <t xml:space="preserve">WOOD PRODUCTS FOR DOMESTIC/DECORATIVE USE </t>
  </si>
  <si>
    <t>BUILDER’S JOINERY AND CARPENTRY OF WOOD</t>
  </si>
  <si>
    <t>WOODEN FURNITURE</t>
  </si>
  <si>
    <t>PREFABRICATED BUILDINGS OF WOOD</t>
  </si>
  <si>
    <t>OTHER MANUFACTURED WOOD PRODUCTS</t>
  </si>
  <si>
    <t>SECONDARY PAPER PRODUCTS</t>
  </si>
  <si>
    <t>COMPOSITE PAPER AND PAPERBOARD</t>
  </si>
  <si>
    <t>SPECIAL COATED PAPER AND PULP PRODUCTS</t>
  </si>
  <si>
    <t>HOUSEHOLD AND SANITARY PAPER, READY FOR USE</t>
  </si>
  <si>
    <t>PACKAGING CARTONS, BOXES ETC.</t>
  </si>
  <si>
    <t>OTHER ARTICLES OF PAPER AND PAPERBOARD, READY FOR USE</t>
  </si>
  <si>
    <t>14.5.1</t>
  </si>
  <si>
    <t>of which: PRINTING AND WRITING PAPER, READY FOR USE</t>
  </si>
  <si>
    <t>14.5.2</t>
  </si>
  <si>
    <t>of which: ARTICLES, MOULDED OR PRESSED FROM PULP</t>
  </si>
  <si>
    <t>14.5.3</t>
  </si>
  <si>
    <t>of which: FILTER PAPER AND PAPERBOARD, READY FOR USE</t>
  </si>
  <si>
    <t>Country:</t>
  </si>
  <si>
    <t>Date:</t>
  </si>
  <si>
    <r>
      <rPr>
        <b/>
        <sz val="14"/>
        <rFont val="Univers"/>
      </rPr>
      <t>FOREST SECTOR QUESTIONNAIRE</t>
    </r>
    <r>
      <rPr>
        <b/>
        <sz val="22"/>
        <rFont val="Univers"/>
        <family val="2"/>
      </rPr>
      <t xml:space="preserve"> ITTO1</t>
    </r>
  </si>
  <si>
    <t>Production and Trade Estimates for 2021</t>
  </si>
  <si>
    <t xml:space="preserve">_____________________  </t>
  </si>
  <si>
    <t>Production</t>
  </si>
  <si>
    <t xml:space="preserve">  </t>
  </si>
  <si>
    <t xml:space="preserve">Country:                                                               </t>
  </si>
  <si>
    <r>
      <t xml:space="preserve">FOREST SECTOR QUESTIONNAIRE </t>
    </r>
    <r>
      <rPr>
        <b/>
        <sz val="24"/>
        <rFont val="Univers"/>
      </rPr>
      <t>ITTO2</t>
    </r>
  </si>
  <si>
    <t>Trade in Tropical Species</t>
  </si>
  <si>
    <t>___________________________</t>
  </si>
  <si>
    <t>Classifications</t>
  </si>
  <si>
    <t>HS2017/HS2012/HS2007</t>
  </si>
  <si>
    <t>Scientific Name</t>
  </si>
  <si>
    <t>Local/Trade Name</t>
  </si>
  <si>
    <r>
      <t>1000 m</t>
    </r>
    <r>
      <rPr>
        <vertAlign val="superscript"/>
        <sz val="10"/>
        <rFont val="Univers"/>
        <family val="2"/>
      </rPr>
      <t>3</t>
    </r>
    <r>
      <rPr>
        <sz val="10"/>
        <rFont val="Univers"/>
        <family val="2"/>
      </rPr>
      <t>ub / 1000 m</t>
    </r>
    <r>
      <rPr>
        <vertAlign val="superscript"/>
        <sz val="10"/>
        <rFont val="Univers"/>
      </rPr>
      <t xml:space="preserve">3 </t>
    </r>
  </si>
  <si>
    <t>HS2017:</t>
  </si>
  <si>
    <t>Industrial Roundwood, Tropical</t>
  </si>
  <si>
    <r>
      <rPr>
        <sz val="12"/>
        <color rgb="FFFF0000"/>
        <rFont val="Univers"/>
      </rPr>
      <t>ex4403.12</t>
    </r>
    <r>
      <rPr>
        <sz val="12"/>
        <rFont val="Univers"/>
        <family val="2"/>
      </rPr>
      <t xml:space="preserve">  4403.41/49</t>
    </r>
  </si>
  <si>
    <t>HS2012/2007:</t>
  </si>
  <si>
    <r>
      <rPr>
        <sz val="12"/>
        <color rgb="FFFF0000"/>
        <rFont val="Univers"/>
      </rPr>
      <t>ex4403.10</t>
    </r>
    <r>
      <rPr>
        <sz val="12"/>
        <rFont val="Univers"/>
        <family val="2"/>
      </rPr>
      <t xml:space="preserve">  4403.41/49  </t>
    </r>
    <r>
      <rPr>
        <sz val="12"/>
        <color rgb="FFFF0000"/>
        <rFont val="Univers"/>
      </rPr>
      <t>ex4403.99</t>
    </r>
  </si>
  <si>
    <t xml:space="preserve">Sawnwood 
(including sleepers), 
Tropical </t>
  </si>
  <si>
    <r>
      <t xml:space="preserve">ex4406.12/92  </t>
    </r>
    <r>
      <rPr>
        <sz val="12"/>
        <rFont val="Univers"/>
      </rPr>
      <t>4407.21/22/25/26/27/28/29</t>
    </r>
  </si>
  <si>
    <r>
      <t xml:space="preserve">ex4406.10/90  </t>
    </r>
    <r>
      <rPr>
        <sz val="12"/>
        <rFont val="Univers"/>
      </rPr>
      <t>4407.21/22/25/26/27/28/30</t>
    </r>
    <r>
      <rPr>
        <sz val="11"/>
        <color theme="1"/>
        <rFont val="Calibri"/>
        <family val="2"/>
        <scheme val="minor"/>
      </rPr>
      <t/>
    </r>
  </si>
  <si>
    <r>
      <t>7</t>
    </r>
    <r>
      <rPr>
        <b/>
        <sz val="10"/>
        <rFont val="Univers"/>
        <family val="2"/>
      </rPr>
      <t>.NC.T</t>
    </r>
  </si>
  <si>
    <t xml:space="preserve">Veneer Sheets, Tropical </t>
  </si>
  <si>
    <t>4408.31/39</t>
  </si>
  <si>
    <r>
      <t xml:space="preserve">4408.31/39 </t>
    </r>
    <r>
      <rPr>
        <sz val="12"/>
        <rFont val="Univers"/>
        <family val="2"/>
      </rPr>
      <t xml:space="preserve"> </t>
    </r>
    <r>
      <rPr>
        <sz val="12"/>
        <color rgb="FFFF0000"/>
        <rFont val="Univers"/>
      </rPr>
      <t>ex4408.90</t>
    </r>
  </si>
  <si>
    <r>
      <t>8.1</t>
    </r>
    <r>
      <rPr>
        <b/>
        <sz val="10"/>
        <rFont val="Univers"/>
        <family val="2"/>
      </rPr>
      <t>.NC.T</t>
    </r>
  </si>
  <si>
    <t xml:space="preserve">Plywood, Tropical </t>
  </si>
  <si>
    <r>
      <t xml:space="preserve">4412.31  </t>
    </r>
    <r>
      <rPr>
        <sz val="12"/>
        <color rgb="FFFF0000"/>
        <rFont val="Univers"/>
      </rPr>
      <t>ex4412.94/99</t>
    </r>
  </si>
  <si>
    <r>
      <t xml:space="preserve">4412.31  </t>
    </r>
    <r>
      <rPr>
        <sz val="12"/>
        <color rgb="FFFF0000"/>
        <rFont val="Univers"/>
      </rPr>
      <t>ex4412.32/94/99</t>
    </r>
  </si>
  <si>
    <t>Note: List the major species traded in each category. Use additional sheet if more species to be explicitly reported. For tropical plywood, identify by face veneer if composed of more than one species.</t>
  </si>
  <si>
    <r>
      <rPr>
        <b/>
        <sz val="14"/>
        <rFont val="Univers"/>
      </rPr>
      <t xml:space="preserve">FOREST SECTOR QUESTIONNAIRE </t>
    </r>
    <r>
      <rPr>
        <b/>
        <sz val="24"/>
        <rFont val="Univers"/>
        <family val="2"/>
      </rPr>
      <t>ECE/EU Species Trade</t>
    </r>
  </si>
  <si>
    <t>DISCREPANCIES - please note cells with notes and review data</t>
  </si>
  <si>
    <t>Checks</t>
  </si>
  <si>
    <t>- looks to see if JQ2 and this sheet the same</t>
  </si>
  <si>
    <t>Trade in Roundwood and Sawnwood by species</t>
  </si>
  <si>
    <t>- checks the sum when they should be equal</t>
  </si>
  <si>
    <r>
      <t xml:space="preserve">Specify Currency and Unit of Value </t>
    </r>
    <r>
      <rPr>
        <b/>
        <sz val="10"/>
        <color indexed="10"/>
        <rFont val="Univers"/>
        <family val="2"/>
      </rPr>
      <t>(e.g.:1000 national currency)</t>
    </r>
    <r>
      <rPr>
        <b/>
        <sz val="16"/>
        <color indexed="10"/>
        <rFont val="Univers"/>
        <family val="2"/>
      </rPr>
      <t>:</t>
    </r>
  </si>
  <si>
    <t>Classification</t>
  </si>
  <si>
    <t>HS2017</t>
  </si>
  <si>
    <t>CN2017</t>
  </si>
  <si>
    <t>HS2012</t>
  </si>
  <si>
    <t>4403.11/21/22/23/24/25/26</t>
  </si>
  <si>
    <t>Industrial Roundwood, Coniferous</t>
  </si>
  <si>
    <r>
      <t>1000 m</t>
    </r>
    <r>
      <rPr>
        <vertAlign val="superscript"/>
        <sz val="12"/>
        <rFont val="Univers"/>
        <family val="2"/>
      </rPr>
      <t>3</t>
    </r>
    <r>
      <rPr>
        <sz val="12"/>
        <rFont val="Univers"/>
        <family val="2"/>
      </rPr>
      <t>ub</t>
    </r>
  </si>
  <si>
    <t>4403.23/24</t>
  </si>
  <si>
    <r>
      <t>Fir/Spruce (</t>
    </r>
    <r>
      <rPr>
        <i/>
        <sz val="11"/>
        <rFont val="Univers"/>
        <family val="2"/>
      </rPr>
      <t xml:space="preserve">Abies </t>
    </r>
    <r>
      <rPr>
        <sz val="11"/>
        <rFont val="Univers"/>
      </rPr>
      <t>spp.</t>
    </r>
    <r>
      <rPr>
        <i/>
        <sz val="11"/>
        <rFont val="Univers"/>
        <family val="2"/>
      </rPr>
      <t xml:space="preserve">, Picea </t>
    </r>
    <r>
      <rPr>
        <sz val="11"/>
        <rFont val="Univers"/>
      </rPr>
      <t>spp.</t>
    </r>
    <r>
      <rPr>
        <sz val="11"/>
        <rFont val="Univers"/>
        <family val="2"/>
      </rPr>
      <t>)</t>
    </r>
  </si>
  <si>
    <t>4403 23 10</t>
  </si>
  <si>
    <t>sawlogs and veneer logs</t>
  </si>
  <si>
    <t>4403 23 90  
4403 24 00</t>
  </si>
  <si>
    <t>pulpwood and other industrial roundwood</t>
  </si>
  <si>
    <t>4403.21/22</t>
  </si>
  <si>
    <r>
      <t>Pine (</t>
    </r>
    <r>
      <rPr>
        <i/>
        <sz val="11"/>
        <rFont val="Univers"/>
        <family val="2"/>
      </rPr>
      <t xml:space="preserve">Pinus </t>
    </r>
    <r>
      <rPr>
        <sz val="11"/>
        <rFont val="Univers"/>
      </rPr>
      <t>spp</t>
    </r>
    <r>
      <rPr>
        <i/>
        <sz val="11"/>
        <rFont val="Univers"/>
        <family val="2"/>
      </rPr>
      <t>.</t>
    </r>
    <r>
      <rPr>
        <sz val="11"/>
        <rFont val="Univers"/>
        <family val="2"/>
      </rPr>
      <t>)</t>
    </r>
  </si>
  <si>
    <t>4403 21 10</t>
  </si>
  <si>
    <t>4403 21 90
4403 22 00</t>
  </si>
  <si>
    <t>4403.12/41/49/91/93/94
4403.95/96/97/98/99</t>
  </si>
  <si>
    <t>Industrial Roundwood, Non-Coniferous</t>
  </si>
  <si>
    <t>440341, 440349, 440391, 440392, 440399</t>
  </si>
  <si>
    <r>
      <t>of which: Oak (</t>
    </r>
    <r>
      <rPr>
        <i/>
        <sz val="11"/>
        <rFont val="Univers"/>
        <family val="2"/>
      </rPr>
      <t xml:space="preserve">Quercus </t>
    </r>
    <r>
      <rPr>
        <sz val="11"/>
        <rFont val="Univers"/>
      </rPr>
      <t>spp</t>
    </r>
    <r>
      <rPr>
        <i/>
        <sz val="11"/>
        <rFont val="Univers"/>
        <family val="2"/>
      </rPr>
      <t>.</t>
    </r>
    <r>
      <rPr>
        <sz val="11"/>
        <rFont val="Univers"/>
        <family val="2"/>
      </rPr>
      <t>)</t>
    </r>
  </si>
  <si>
    <t>4403.93/94</t>
  </si>
  <si>
    <r>
      <t>of which: Beech (</t>
    </r>
    <r>
      <rPr>
        <i/>
        <sz val="11"/>
        <rFont val="Univers"/>
        <family val="2"/>
      </rPr>
      <t xml:space="preserve">Fagus </t>
    </r>
    <r>
      <rPr>
        <sz val="11"/>
        <rFont val="Univers"/>
      </rPr>
      <t>spp</t>
    </r>
    <r>
      <rPr>
        <i/>
        <sz val="11"/>
        <rFont val="Univers"/>
        <family val="2"/>
      </rPr>
      <t>.</t>
    </r>
    <r>
      <rPr>
        <sz val="11"/>
        <rFont val="Univers"/>
        <family val="2"/>
      </rPr>
      <t>)</t>
    </r>
  </si>
  <si>
    <t>4403.95/96</t>
  </si>
  <si>
    <r>
      <t>of which: Birch (</t>
    </r>
    <r>
      <rPr>
        <i/>
        <sz val="11"/>
        <rFont val="Univers"/>
        <family val="2"/>
      </rPr>
      <t xml:space="preserve">Betula </t>
    </r>
    <r>
      <rPr>
        <sz val="11"/>
        <rFont val="Univers"/>
      </rPr>
      <t>spp</t>
    </r>
    <r>
      <rPr>
        <i/>
        <sz val="11"/>
        <rFont val="Univers"/>
        <family val="2"/>
      </rPr>
      <t>.</t>
    </r>
    <r>
      <rPr>
        <sz val="11"/>
        <rFont val="Univers"/>
        <family val="2"/>
      </rPr>
      <t>)</t>
    </r>
  </si>
  <si>
    <t>440399510, 440399590, 440399950</t>
  </si>
  <si>
    <t>4403 95 10</t>
  </si>
  <si>
    <t xml:space="preserve">440391100, 440392100, 440399510 </t>
  </si>
  <si>
    <t>4403 95 90
4403 96 00</t>
  </si>
  <si>
    <t>440399590, 440391900, 440392900</t>
  </si>
  <si>
    <r>
      <t>of which: Poplar/Aspen (</t>
    </r>
    <r>
      <rPr>
        <i/>
        <sz val="11"/>
        <rFont val="Univers"/>
        <family val="2"/>
      </rPr>
      <t xml:space="preserve">Populus </t>
    </r>
    <r>
      <rPr>
        <sz val="11"/>
        <rFont val="Univers"/>
      </rPr>
      <t>spp</t>
    </r>
    <r>
      <rPr>
        <i/>
        <sz val="11"/>
        <rFont val="Univers"/>
        <family val="2"/>
      </rPr>
      <t>.</t>
    </r>
    <r>
      <rPr>
        <sz val="11"/>
        <rFont val="Univers"/>
        <family val="2"/>
      </rPr>
      <t>)</t>
    </r>
  </si>
  <si>
    <r>
      <t>of which: Eucalyptus (</t>
    </r>
    <r>
      <rPr>
        <i/>
        <sz val="11"/>
        <rFont val="Univers"/>
        <family val="2"/>
      </rPr>
      <t xml:space="preserve">Eucalyptus </t>
    </r>
    <r>
      <rPr>
        <sz val="11"/>
        <rFont val="Univers"/>
      </rPr>
      <t>spp</t>
    </r>
    <r>
      <rPr>
        <i/>
        <sz val="11"/>
        <rFont val="Univers"/>
        <family val="2"/>
      </rPr>
      <t>.</t>
    </r>
    <r>
      <rPr>
        <sz val="11"/>
        <rFont val="Univers"/>
        <family val="2"/>
      </rPr>
      <t>)</t>
    </r>
  </si>
  <si>
    <t>4406.11/91  4407.11/12/19</t>
  </si>
  <si>
    <t xml:space="preserve">Sawnwood, Coniferous </t>
  </si>
  <si>
    <r>
      <t>1000 m</t>
    </r>
    <r>
      <rPr>
        <vertAlign val="superscript"/>
        <sz val="12"/>
        <rFont val="Univers"/>
        <family val="2"/>
      </rPr>
      <t>3</t>
    </r>
  </si>
  <si>
    <r>
      <t>of which: Fir/Spruce (</t>
    </r>
    <r>
      <rPr>
        <i/>
        <sz val="11"/>
        <rFont val="Univers"/>
        <family val="2"/>
      </rPr>
      <t>Abies spp., Picea spp.</t>
    </r>
    <r>
      <rPr>
        <sz val="11"/>
        <rFont val="Univers"/>
        <family val="2"/>
      </rPr>
      <t>)</t>
    </r>
  </si>
  <si>
    <r>
      <t>of which: Pine (</t>
    </r>
    <r>
      <rPr>
        <i/>
        <sz val="11"/>
        <rFont val="Univers"/>
        <family val="2"/>
      </rPr>
      <t>Pinus spp.</t>
    </r>
    <r>
      <rPr>
        <sz val="11"/>
        <rFont val="Univers"/>
        <family val="2"/>
      </rPr>
      <t>)</t>
    </r>
  </si>
  <si>
    <t>4406.12/92  4407.21/22/25/26/27/28/29/91/92/93/94/95/96/97/99</t>
  </si>
  <si>
    <t>Sawnwood, Non-coniferous</t>
  </si>
  <si>
    <t>440721 , 440722, 440725, 440726, 440727, 440728, 440729, 440791, 440792, 440793, 440794, 440795, 440799</t>
  </si>
  <si>
    <r>
      <t>of which: Oak (</t>
    </r>
    <r>
      <rPr>
        <i/>
        <sz val="11"/>
        <rFont val="Univers"/>
        <family val="2"/>
      </rPr>
      <t>Quercus spp.</t>
    </r>
    <r>
      <rPr>
        <sz val="11"/>
        <rFont val="Univers"/>
        <family val="2"/>
      </rPr>
      <t>)</t>
    </r>
  </si>
  <si>
    <r>
      <t>of which: Beech (</t>
    </r>
    <r>
      <rPr>
        <i/>
        <sz val="11"/>
        <rFont val="Univers"/>
        <family val="2"/>
      </rPr>
      <t>Fagus spp.</t>
    </r>
    <r>
      <rPr>
        <sz val="11"/>
        <rFont val="Univers"/>
        <family val="2"/>
      </rPr>
      <t>)</t>
    </r>
  </si>
  <si>
    <r>
      <t>of which: Maple (</t>
    </r>
    <r>
      <rPr>
        <i/>
        <sz val="11"/>
        <rFont val="Univers"/>
        <family val="2"/>
      </rPr>
      <t>Acer spp.</t>
    </r>
    <r>
      <rPr>
        <sz val="11"/>
        <rFont val="Univers"/>
        <family val="2"/>
      </rPr>
      <t>)</t>
    </r>
  </si>
  <si>
    <r>
      <t>of which: Cherry (</t>
    </r>
    <r>
      <rPr>
        <i/>
        <sz val="11"/>
        <rFont val="Univers"/>
        <family val="2"/>
      </rPr>
      <t>Prunus spp.</t>
    </r>
    <r>
      <rPr>
        <sz val="11"/>
        <rFont val="Univers"/>
        <family val="2"/>
      </rPr>
      <t>)</t>
    </r>
  </si>
  <si>
    <r>
      <t>of which: Ash (</t>
    </r>
    <r>
      <rPr>
        <i/>
        <sz val="11"/>
        <rFont val="Univers"/>
        <family val="2"/>
      </rPr>
      <t>Fraxinus spp.</t>
    </r>
    <r>
      <rPr>
        <sz val="11"/>
        <rFont val="Univers"/>
        <family val="2"/>
      </rPr>
      <t>)</t>
    </r>
  </si>
  <si>
    <r>
      <t>of which: Poplar/Aspen (</t>
    </r>
    <r>
      <rPr>
        <i/>
        <sz val="11"/>
        <rFont val="Univers"/>
        <family val="2"/>
      </rPr>
      <t>Populus spp.</t>
    </r>
    <r>
      <rPr>
        <sz val="11"/>
        <rFont val="Univers"/>
        <family val="2"/>
      </rPr>
      <t>)</t>
    </r>
  </si>
  <si>
    <r>
      <t>of which: Birch (</t>
    </r>
    <r>
      <rPr>
        <i/>
        <sz val="11"/>
        <rFont val="Univers"/>
        <family val="2"/>
      </rPr>
      <t>Betula spp.</t>
    </r>
    <r>
      <rPr>
        <sz val="11"/>
        <rFont val="Univers"/>
        <family val="2"/>
      </rPr>
      <t>)</t>
    </r>
  </si>
  <si>
    <t>Light blue cells are requested only for EU members using the Combined Nomenclature to fill in - other countries are welcome to do so if their trade classification nomenclature permits</t>
  </si>
  <si>
    <t>Please note that information on tropical species trade is requested in questionnaire ITTO2 for ITTO member countries</t>
  </si>
  <si>
    <r>
      <t>m</t>
    </r>
    <r>
      <rPr>
        <vertAlign val="superscript"/>
        <sz val="12"/>
        <rFont val="Univers"/>
        <family val="2"/>
      </rPr>
      <t>3</t>
    </r>
    <r>
      <rPr>
        <sz val="12"/>
        <rFont val="Univers"/>
        <family val="2"/>
      </rPr>
      <t xml:space="preserve"> = cubic metres solid volume</t>
    </r>
  </si>
  <si>
    <r>
      <t>m</t>
    </r>
    <r>
      <rPr>
        <vertAlign val="superscript"/>
        <sz val="12"/>
        <rFont val="Univers"/>
        <family val="2"/>
      </rPr>
      <t>3</t>
    </r>
    <r>
      <rPr>
        <sz val="12"/>
        <rFont val="Univers"/>
        <family val="2"/>
      </rPr>
      <t>ub = cubic metres solid volume underbark (i.e. excluding bark)</t>
    </r>
  </si>
  <si>
    <t>JFSQ</t>
  </si>
  <si>
    <t>FOREST SECTOR QUESTIONNAIRE</t>
  </si>
  <si>
    <t>Conversion Factors</t>
  </si>
  <si>
    <t>NOTE THESE ARE ONLY GENERAL NUMBERS. IT WOULD BE PREFERABLE TO USE SPECIES- OR COUNTRY-SPECIFIC FACTORS</t>
  </si>
  <si>
    <t>Multiply the quantity expressed in units on the right side of "per" with the factor to get the value expressed in units on left side of "per".</t>
  </si>
  <si>
    <t>FAO and UNECE Statistical Publications</t>
  </si>
  <si>
    <t>Results from UNECE/FAO 2009 Conversion Factors Questionnaire (median)</t>
  </si>
  <si>
    <t>volume to weight</t>
  </si>
  <si>
    <t>volume to area</t>
  </si>
  <si>
    <t>volume/weight of finished product to volume of roundwood</t>
  </si>
  <si>
    <r>
      <t>m</t>
    </r>
    <r>
      <rPr>
        <b/>
        <vertAlign val="superscript"/>
        <sz val="12"/>
        <rFont val="Arial Narrow"/>
        <family val="2"/>
      </rPr>
      <t>3</t>
    </r>
    <r>
      <rPr>
        <b/>
        <sz val="12"/>
        <rFont val="Arial Narrow"/>
        <family val="2"/>
      </rPr>
      <t xml:space="preserve"> per MT</t>
    </r>
  </si>
  <si>
    <r>
      <t>m</t>
    </r>
    <r>
      <rPr>
        <b/>
        <vertAlign val="superscript"/>
        <sz val="12"/>
        <rFont val="Arial Narrow"/>
        <family val="2"/>
      </rPr>
      <t>3</t>
    </r>
    <r>
      <rPr>
        <b/>
        <sz val="12"/>
        <rFont val="Arial Narrow"/>
        <family val="2"/>
      </rPr>
      <t xml:space="preserve"> per m</t>
    </r>
    <r>
      <rPr>
        <b/>
        <vertAlign val="superscript"/>
        <sz val="12"/>
        <rFont val="Arial Narrow"/>
        <family val="2"/>
      </rPr>
      <t>2</t>
    </r>
  </si>
  <si>
    <t>equivalent</t>
  </si>
  <si>
    <t>Notes to results of UNECE/FAO Conversion Factor Questionnaire</t>
  </si>
  <si>
    <r>
      <t>1000 m</t>
    </r>
    <r>
      <rPr>
        <vertAlign val="superscript"/>
        <sz val="11"/>
        <rFont val="Arial Narrow"/>
        <family val="2"/>
      </rPr>
      <t xml:space="preserve">3 </t>
    </r>
    <r>
      <rPr>
        <sz val="11"/>
        <rFont val="Arial Narrow"/>
        <family val="2"/>
      </rPr>
      <t>ub</t>
    </r>
  </si>
  <si>
    <t>WOOD FUEL, INCLUDING WOOD FOR CHARCOAL</t>
  </si>
  <si>
    <t>Green = 1.12</t>
  </si>
  <si>
    <t xml:space="preserve">Based on 891 kg/m3 green, basic density of .41, and 20% moisture seasoned </t>
  </si>
  <si>
    <t>Seasoned = 1.82</t>
  </si>
  <si>
    <t>Based on 407 kg/m3 dry, assuming 20% moisture</t>
  </si>
  <si>
    <t>Green=1.05</t>
  </si>
  <si>
    <t xml:space="preserve">Based on 1137 kg/m3 green, specific gravity of .55, and 20% moisture seasoned </t>
  </si>
  <si>
    <t>Seasoned=1.43</t>
  </si>
  <si>
    <t>Based on 50/50 ratio of share of logs/pulpwood in industrial roundwood</t>
  </si>
  <si>
    <t>1.2.C.Fir</t>
  </si>
  <si>
    <t>Fir (and Spruce)</t>
  </si>
  <si>
    <t>Austrian Energy Agency, 2009. weighted by share of standing inventory of European speices (57% spruce, 10% silver fir and remaining species)</t>
  </si>
  <si>
    <t>1.2.C.Pine</t>
  </si>
  <si>
    <t>Pine</t>
  </si>
  <si>
    <t>Austrian Energy Agency, 2009, weighted 25% Scots Pine, 2% maritime pine, 2% black pine and remaining species</t>
  </si>
  <si>
    <t>of which:Tropical</t>
  </si>
  <si>
    <t>AFRICA=1.31,
ASIA=0.956,
LA. AM= 0.847,
World=1.12</t>
  </si>
  <si>
    <t>Source: Fonseca "Measurement of Roundwood" 2005, ITTO Annual Review 2007, table 3-2-a
Species weight averaged using m3/tonne from Fonseca 2005 and volume exported by species from each region as shown in ITTO 2007 (assumes that bark is removed)</t>
  </si>
  <si>
    <t>Based on 950 kg/m3 green. Bark is included in weight but not in volume.</t>
  </si>
  <si>
    <t>Based on 935 kg/m3 green. Bark is included in weight but not in volume.</t>
  </si>
  <si>
    <t>Based on 1093 kg/m3 green.  Bark is included in weight but not in volume.</t>
  </si>
  <si>
    <t>1.2.NC.Beech</t>
  </si>
  <si>
    <t>Beech</t>
  </si>
  <si>
    <t>Austrian Energy Agency, 2009</t>
  </si>
  <si>
    <t>1.2.NC.Birch</t>
  </si>
  <si>
    <t>Birch</t>
  </si>
  <si>
    <t>1.2.NC.Eucalyptus</t>
  </si>
  <si>
    <t>Eucalyptus</t>
  </si>
  <si>
    <t>ATIBT, 1982</t>
  </si>
  <si>
    <t>1.2.NC.Oak</t>
  </si>
  <si>
    <t>Oak</t>
  </si>
  <si>
    <t>1.2.NC.Poplar</t>
  </si>
  <si>
    <t>Poplar</t>
  </si>
  <si>
    <t xml:space="preserve">PULPWOOD (ROUND &amp; SPLIT) </t>
  </si>
  <si>
    <t>Based on 930 kg/m3 green.  Bark is included in weight but not in volume.</t>
  </si>
  <si>
    <t>Based on 891 kg/m3 green.  Bark is included in weight but not in volume.</t>
  </si>
  <si>
    <t>Based on 1095 kg/m3 green.  Bark is included in weight but not in volume.</t>
  </si>
  <si>
    <t>same as 1.2.2.C</t>
  </si>
  <si>
    <t>same as 1.2.2.NC</t>
  </si>
  <si>
    <t>1000 MT</t>
  </si>
  <si>
    <t>Does not include the use of any of the wood fiber to generate the heat to make (add about 30% if inputted wood fiber used to provide heat)</t>
  </si>
  <si>
    <t>3</t>
  </si>
  <si>
    <r>
      <t>1000 m</t>
    </r>
    <r>
      <rPr>
        <vertAlign val="superscript"/>
        <sz val="11"/>
        <rFont val="Arial Narrow"/>
        <family val="2"/>
      </rPr>
      <t>3</t>
    </r>
  </si>
  <si>
    <t>softwood=1.19</t>
  </si>
  <si>
    <t>Based on swe/odmt of 2.41 and avg delivered mt / odmt of 2.0 in solid m3</t>
  </si>
  <si>
    <t>hardwood = 1.05</t>
  </si>
  <si>
    <t>Based on swe/odmt of 2.01 and avg delivered mt / odmt of 1.79 in solid m3</t>
  </si>
  <si>
    <t>mix = 1.15</t>
  </si>
  <si>
    <t>WOOD RESIDUES</t>
  </si>
  <si>
    <t>Green=1.15</t>
  </si>
  <si>
    <t>Based on wood chips</t>
  </si>
  <si>
    <t>Seasoned = 2.12</t>
  </si>
  <si>
    <t>Assumption for seasoned is based on average basic density of .42 from questionnaire and assumes 15% moisture content</t>
  </si>
  <si>
    <t>1000 mt</t>
  </si>
  <si>
    <t>Delivered MT (12-20% atmospheric moisture). Convert to dry weight for energy purposes (multiply by 0.88 - 0.80)</t>
  </si>
  <si>
    <t>Bulk (loose) volume, 5-10% moisture</t>
  </si>
  <si>
    <t>roundwood equivalent is m3rw/odmt, volume to weight is bulk (loose volume)</t>
  </si>
  <si>
    <t xml:space="preserve">SAWNWOOD </t>
  </si>
  <si>
    <t>1.6 / 1.82*</t>
  </si>
  <si>
    <t>Green=1.202</t>
  </si>
  <si>
    <t>RoughGreen=1.67</t>
  </si>
  <si>
    <t>Green sawnwood based on basic density of .94, less bark (11%)</t>
  </si>
  <si>
    <t>Dry = 1.99</t>
  </si>
  <si>
    <t>RoughDry=1.99</t>
  </si>
  <si>
    <t>Dry sawnwood weight based on basic density of .42, 4% shrinkage and 15% moisture content</t>
  </si>
  <si>
    <t>PlanedDry=2.13</t>
  </si>
  <si>
    <t>6.C.Fir</t>
  </si>
  <si>
    <t>Fir and Spruce</t>
  </si>
  <si>
    <t>Austrian Energy Agency, 2009. Dried weight (15% moisture content dry weight). Weighted ratio of standing inventory.</t>
  </si>
  <si>
    <t>6.C.Pine</t>
  </si>
  <si>
    <t>Green=1.04</t>
  </si>
  <si>
    <t>RoughGreen=1.86</t>
  </si>
  <si>
    <t>Green sawnwood based on basic density of 1.09, less bark (12%)</t>
  </si>
  <si>
    <t>Seasoned=1.50</t>
  </si>
  <si>
    <t>RoughDry=2.01</t>
  </si>
  <si>
    <t>Dry sawnwood weight based on basic density of .55, 5% shrinkage and 15% moisture content</t>
  </si>
  <si>
    <t>PlanedDry=2.81</t>
  </si>
  <si>
    <t>6.NC.Ash</t>
  </si>
  <si>
    <t>Ash</t>
  </si>
  <si>
    <t>Wood Database (wood-database.com). Air-dry.</t>
  </si>
  <si>
    <t>6.NC.Beech</t>
  </si>
  <si>
    <t>Austrian Energy Agency, 2009. Dried weight (15% moisture content dry weight).</t>
  </si>
  <si>
    <t>6.NC.Birch</t>
  </si>
  <si>
    <t>6.NC.Cherry</t>
  </si>
  <si>
    <t>Cherry</t>
  </si>
  <si>
    <t>Giordano, 1976, Tecnologia del legno. Air-dry. Prunus avium.</t>
  </si>
  <si>
    <t>6.NC.Maple</t>
  </si>
  <si>
    <t>Maple</t>
  </si>
  <si>
    <t>Giordano, 1976, Tecnologia del legno. Air-dry</t>
  </si>
  <si>
    <t>6.NC.Oak</t>
  </si>
  <si>
    <t>6.NC.Poplar</t>
  </si>
  <si>
    <t>Based on FP Conversion Factors (2019), Asia (720 kg / m3)</t>
  </si>
  <si>
    <t>1.9*</t>
  </si>
  <si>
    <t>Green=1.20</t>
  </si>
  <si>
    <t>1.5***</t>
  </si>
  <si>
    <t>Green veneer based on basic density of .94, less bark (11%)</t>
  </si>
  <si>
    <t>Seasoned=2.06</t>
  </si>
  <si>
    <t>1.6***</t>
  </si>
  <si>
    <t>Dry veneer weight based on basic density of .42, 9% shrinkage and 5% moisture content</t>
  </si>
  <si>
    <t>Green veneer based on basic density of 1.09, less bark (11%)</t>
  </si>
  <si>
    <t>Seasoned=1.53</t>
  </si>
  <si>
    <t>Dry veneer weight based on basic density of .55, 11.5% shrinkage and 5% moisture content</t>
  </si>
  <si>
    <t>2.3*</t>
  </si>
  <si>
    <t>8,1.C</t>
  </si>
  <si>
    <t>0.0165***</t>
  </si>
  <si>
    <t>dried, sanded, peeled</t>
  </si>
  <si>
    <t>0.0215***</t>
  </si>
  <si>
    <t>dried, sanded, sliced</t>
  </si>
  <si>
    <t>PARTICLE BOARD (including OSB)</t>
  </si>
  <si>
    <t>8.2x</t>
  </si>
  <si>
    <t>PARTICLE BOARD (excluding OSB)</t>
  </si>
  <si>
    <t>0.018***</t>
  </si>
  <si>
    <t>of which: OSB</t>
  </si>
  <si>
    <t>solid wood per m3 of product</t>
  </si>
  <si>
    <t>OTHER FIBREBOARD</t>
  </si>
  <si>
    <t>solid wood per m3 of product, mostly insulating board</t>
  </si>
  <si>
    <t>MECHANICAL AND SEMI-CHEMICAL</t>
  </si>
  <si>
    <t>air-dried metric ton (mechanical 2.50, semi-chemical 2.70)</t>
  </si>
  <si>
    <t>9..2</t>
  </si>
  <si>
    <t>CHEMICAL</t>
  </si>
  <si>
    <t>SULPHATE</t>
  </si>
  <si>
    <t>air-dried metric ton (unbleached 4.63, bleached 4.50)</t>
  </si>
  <si>
    <t>of which: bleached</t>
  </si>
  <si>
    <t>air-dried metric ton</t>
  </si>
  <si>
    <t>SULPHITE</t>
  </si>
  <si>
    <t>air-dried metric ton (unbleached 4.64 and bleached 5.01)</t>
  </si>
  <si>
    <t>1.28 MT in per MT out</t>
  </si>
  <si>
    <t>12.2</t>
  </si>
  <si>
    <t>SANITARY AND HOUSEHOLD PAPERS</t>
  </si>
  <si>
    <t>12.3</t>
  </si>
  <si>
    <t>12.4</t>
  </si>
  <si>
    <t>OTHER PAPER AND PAPERBOARD N.E.S</t>
  </si>
  <si>
    <t>For inverse relationships divide 1 by the factor given, e.g. to convert m3 of wood charcoal to mt divide 1 by m3/mt factor of 6 = 0.167</t>
  </si>
  <si>
    <t>Notes:</t>
  </si>
  <si>
    <t>Forest Measures</t>
  </si>
  <si>
    <t>MT = metric tonnes (1000 kg)</t>
  </si>
  <si>
    <t>m3/unit</t>
  </si>
  <si>
    <r>
      <t>m</t>
    </r>
    <r>
      <rPr>
        <vertAlign val="superscript"/>
        <sz val="12"/>
        <rFont val="Arial Narrow"/>
        <family val="2"/>
      </rPr>
      <t>3</t>
    </r>
    <r>
      <rPr>
        <sz val="12"/>
        <rFont val="Arial Narrow"/>
        <family val="2"/>
      </rPr>
      <t xml:space="preserve"> = cubic meters (solid volume)</t>
    </r>
  </si>
  <si>
    <t>1000 board feet (sawlogs)</t>
  </si>
  <si>
    <t>4.53**</t>
  </si>
  <si>
    <r>
      <t>m</t>
    </r>
    <r>
      <rPr>
        <vertAlign val="superscript"/>
        <sz val="12"/>
        <rFont val="Arial Narrow"/>
        <family val="2"/>
      </rPr>
      <t>2</t>
    </r>
    <r>
      <rPr>
        <sz val="12"/>
        <rFont val="Arial Narrow"/>
        <family val="2"/>
      </rPr>
      <t xml:space="preserve"> = square meters</t>
    </r>
  </si>
  <si>
    <t>1000 board feet (sawnwood - nominal)</t>
  </si>
  <si>
    <t>nominal board feet to actual m3</t>
  </si>
  <si>
    <t>(s) = solid volume</t>
  </si>
  <si>
    <t>1000 square feet (1/8 inch thickness)</t>
  </si>
  <si>
    <t>cord</t>
  </si>
  <si>
    <t>Unit Conversion</t>
  </si>
  <si>
    <t>cord (pulpwood)</t>
  </si>
  <si>
    <t>1 inch = 25.4 millimetres</t>
  </si>
  <si>
    <t>cord (wood fuel)</t>
  </si>
  <si>
    <t>1 square foot = 0.0929 square metre</t>
  </si>
  <si>
    <t>cubic foot</t>
  </si>
  <si>
    <t>1 pound = 0.454 kilograms</t>
  </si>
  <si>
    <t>cubic foot (stacked)</t>
  </si>
  <si>
    <t>1 short ton (2000 pounds) = 0.9072 metric ton</t>
  </si>
  <si>
    <t>cunit</t>
  </si>
  <si>
    <t>1 long ton (2240 pounds) = 1.016 metric ton</t>
  </si>
  <si>
    <t>fathom</t>
  </si>
  <si>
    <r>
      <t>Bold</t>
    </r>
    <r>
      <rPr>
        <sz val="12"/>
        <rFont val="Arial Narrow"/>
        <family val="2"/>
      </rPr>
      <t xml:space="preserve"> = FAO published figure</t>
    </r>
  </si>
  <si>
    <t>hoppus cubic foot</t>
  </si>
  <si>
    <t>hoppus super(ficial) foot</t>
  </si>
  <si>
    <t>*  = ITTO</t>
  </si>
  <si>
    <t>hoppus ton (50 hoppus cubic feet)</t>
  </si>
  <si>
    <t>** = obolete - more recent figures would be</t>
  </si>
  <si>
    <t>Petrograd Standard</t>
  </si>
  <si>
    <t>for OR, WA, AK (west of Cascades), SE US (Doyle region):  6.3</t>
  </si>
  <si>
    <t>stere</t>
  </si>
  <si>
    <t>Inland west US, Great Lakes US, E. Can.:  5.7</t>
  </si>
  <si>
    <t>stere (pulpwood)</t>
  </si>
  <si>
    <t>NE US Int 1/4": 5</t>
  </si>
  <si>
    <t>stere (wood fuel)</t>
  </si>
  <si>
    <t>*** = Conversion Factor Study, US figures, rotary for conifer and sliced for non-conifer</t>
  </si>
  <si>
    <t>Fonseca *Measurement of Roundwood" 2005. Estimated by Matt Fonseca based on regional knowledge of the scaling methods and timber types</t>
  </si>
  <si>
    <t>prepared February 2004</t>
  </si>
  <si>
    <t>updated 2007 with RWE factors</t>
  </si>
  <si>
    <t>updated 2009 with provisional results of forest products conversion factors study</t>
  </si>
  <si>
    <t>updated 2011 with results of forest products conversion factors study (DP49)</t>
  </si>
  <si>
    <r>
      <rPr>
        <b/>
        <sz val="14"/>
        <rFont val="Univers"/>
      </rPr>
      <t>FOREST SECTOR QUESTIONNAIRE</t>
    </r>
    <r>
      <rPr>
        <b/>
        <sz val="32"/>
        <rFont val="Univers"/>
        <family val="2"/>
      </rPr>
      <t xml:space="preserve"> JQ1 (Supp. 1)</t>
    </r>
  </si>
  <si>
    <t>CORRESPONDENCES to CPC Ver.2.1</t>
  </si>
  <si>
    <t>Central Product Classification Version 2.1
(CPC Ver. 2.1)</t>
  </si>
  <si>
    <t>031</t>
  </si>
  <si>
    <t>0313</t>
  </si>
  <si>
    <t>03131</t>
  </si>
  <si>
    <t>03132</t>
  </si>
  <si>
    <t>0311  0312</t>
  </si>
  <si>
    <t>0311</t>
  </si>
  <si>
    <t>0312</t>
  </si>
  <si>
    <t>ex0312</t>
  </si>
  <si>
    <t>ex03110  ex03120</t>
  </si>
  <si>
    <t>ex03110</t>
  </si>
  <si>
    <t>ex03120</t>
  </si>
  <si>
    <t>PRODUCTION</t>
  </si>
  <si>
    <t>ex34510</t>
  </si>
  <si>
    <t>ex31230  ex39283</t>
  </si>
  <si>
    <t>ex31230</t>
  </si>
  <si>
    <t>ex39283</t>
  </si>
  <si>
    <t>39281  39282</t>
  </si>
  <si>
    <t>39281</t>
  </si>
  <si>
    <t>39282</t>
  </si>
  <si>
    <t>311  3132</t>
  </si>
  <si>
    <r>
      <t xml:space="preserve">31101 </t>
    </r>
    <r>
      <rPr>
        <b/>
        <sz val="11"/>
        <color rgb="FFFF0000"/>
        <rFont val="Univers"/>
      </rPr>
      <t xml:space="preserve"> ex31109  ex3132</t>
    </r>
  </si>
  <si>
    <r>
      <t>31102</t>
    </r>
    <r>
      <rPr>
        <b/>
        <sz val="11"/>
        <color rgb="FFFF0000"/>
        <rFont val="Univers"/>
      </rPr>
      <t xml:space="preserve">  ex31109  ex3132</t>
    </r>
  </si>
  <si>
    <t>ex31102  ex31109  ex3132</t>
  </si>
  <si>
    <t>3151</t>
  </si>
  <si>
    <t>31511</t>
  </si>
  <si>
    <t>31512</t>
  </si>
  <si>
    <t>ex31512</t>
  </si>
  <si>
    <t>3141  3142  3143  3144</t>
  </si>
  <si>
    <t>3141  3142</t>
  </si>
  <si>
    <t>31411  31421</t>
  </si>
  <si>
    <t>31412  31422</t>
  </si>
  <si>
    <t>ex31412  ex31422</t>
  </si>
  <si>
    <t>PARTICLE BOARD, ORIENTED STRAND BOARD (OSB) and SIMILAR BOARD</t>
  </si>
  <si>
    <t>3143</t>
  </si>
  <si>
    <t>31432</t>
  </si>
  <si>
    <t>3144</t>
  </si>
  <si>
    <t>31442</t>
  </si>
  <si>
    <t>31441</t>
  </si>
  <si>
    <t>31449</t>
  </si>
  <si>
    <r>
      <rPr>
        <b/>
        <sz val="11"/>
        <rFont val="Univers"/>
        <family val="2"/>
      </rPr>
      <t xml:space="preserve">32111  32112  </t>
    </r>
    <r>
      <rPr>
        <b/>
        <sz val="11"/>
        <color indexed="10"/>
        <rFont val="Univers"/>
        <family val="2"/>
      </rPr>
      <t>ex32113</t>
    </r>
  </si>
  <si>
    <t>ex32113</t>
  </si>
  <si>
    <t>32112</t>
  </si>
  <si>
    <t>ex32112</t>
  </si>
  <si>
    <t>32111</t>
  </si>
  <si>
    <t>3924</t>
  </si>
  <si>
    <r>
      <t xml:space="preserve">3212  3213  32142  32143 </t>
    </r>
    <r>
      <rPr>
        <b/>
        <sz val="11"/>
        <color indexed="10"/>
        <rFont val="Univers"/>
        <family val="2"/>
      </rPr>
      <t xml:space="preserve"> ex32149</t>
    </r>
    <r>
      <rPr>
        <b/>
        <sz val="11"/>
        <rFont val="Univers"/>
        <family val="2"/>
      </rPr>
      <t xml:space="preserve">  32151  32198  </t>
    </r>
    <r>
      <rPr>
        <b/>
        <sz val="11"/>
        <color indexed="10"/>
        <rFont val="Univers"/>
        <family val="2"/>
      </rPr>
      <t>ex32199</t>
    </r>
  </si>
  <si>
    <r>
      <t xml:space="preserve">3212  </t>
    </r>
    <r>
      <rPr>
        <b/>
        <sz val="11"/>
        <color indexed="10"/>
        <rFont val="Univers"/>
        <family val="2"/>
      </rPr>
      <t>ex32143  ex32149</t>
    </r>
  </si>
  <si>
    <t>32121</t>
  </si>
  <si>
    <t>ex32122  ex32129</t>
  </si>
  <si>
    <r>
      <rPr>
        <b/>
        <sz val="11"/>
        <rFont val="Univers"/>
        <family val="2"/>
      </rPr>
      <t>32122</t>
    </r>
    <r>
      <rPr>
        <b/>
        <sz val="11"/>
        <color indexed="10"/>
        <rFont val="Univers"/>
        <family val="2"/>
      </rPr>
      <t xml:space="preserve">  ex32129</t>
    </r>
  </si>
  <si>
    <t>ex32143  ex32149</t>
  </si>
  <si>
    <t>32131</t>
  </si>
  <si>
    <r>
      <rPr>
        <b/>
        <sz val="11"/>
        <rFont val="Univers"/>
        <family val="2"/>
      </rPr>
      <t xml:space="preserve">32132 </t>
    </r>
    <r>
      <rPr>
        <b/>
        <sz val="11"/>
        <color indexed="10"/>
        <rFont val="Univers"/>
        <family val="2"/>
      </rPr>
      <t xml:space="preserve"> ex32133  </t>
    </r>
    <r>
      <rPr>
        <b/>
        <sz val="11"/>
        <rFont val="Univers"/>
        <family val="2"/>
      </rPr>
      <t xml:space="preserve">32134  32135  </t>
    </r>
    <r>
      <rPr>
        <b/>
        <sz val="11"/>
        <color indexed="10"/>
        <rFont val="Univers"/>
        <family val="2"/>
      </rPr>
      <t xml:space="preserve">ex32136  ex32137  </t>
    </r>
    <r>
      <rPr>
        <b/>
        <sz val="11"/>
        <rFont val="Univers"/>
        <family val="2"/>
      </rPr>
      <t xml:space="preserve">32142  32151 </t>
    </r>
    <r>
      <rPr>
        <b/>
        <sz val="11"/>
        <color indexed="10"/>
        <rFont val="Univers"/>
        <family val="2"/>
      </rPr>
      <t xml:space="preserve"> ex32143  ex32149</t>
    </r>
  </si>
  <si>
    <r>
      <t xml:space="preserve">32132  32134  32135  </t>
    </r>
    <r>
      <rPr>
        <b/>
        <sz val="11"/>
        <color indexed="10"/>
        <rFont val="Univers"/>
        <family val="2"/>
      </rPr>
      <t>ex32136</t>
    </r>
  </si>
  <si>
    <t>ex32133  ex32136  ex32143  ex32149</t>
  </si>
  <si>
    <r>
      <t xml:space="preserve">ex32133  ex32136  ex32137  </t>
    </r>
    <r>
      <rPr>
        <b/>
        <sz val="11"/>
        <rFont val="Univers"/>
        <family val="2"/>
      </rPr>
      <t>32142  32151</t>
    </r>
  </si>
  <si>
    <t>ex32136</t>
  </si>
  <si>
    <t>OTHER PAPER AND PAPERBOARD N.E.S.</t>
  </si>
  <si>
    <r>
      <t xml:space="preserve">ex32149  ex32133  ex32136  ex32137  </t>
    </r>
    <r>
      <rPr>
        <b/>
        <sz val="11"/>
        <rFont val="Univers"/>
        <family val="2"/>
      </rPr>
      <t>32198</t>
    </r>
    <r>
      <rPr>
        <b/>
        <sz val="11"/>
        <color indexed="10"/>
        <rFont val="Univers"/>
        <family val="2"/>
      </rPr>
      <t xml:space="preserve">  ex32199</t>
    </r>
  </si>
  <si>
    <r>
      <t>The term "</t>
    </r>
    <r>
      <rPr>
        <sz val="14"/>
        <color indexed="10"/>
        <rFont val="Univers"/>
        <family val="2"/>
      </rPr>
      <t>ex</t>
    </r>
    <r>
      <rPr>
        <sz val="14"/>
        <rFont val="Univers"/>
        <family val="2"/>
      </rPr>
      <t>" means that there is not a complete correlation between the two codes and that only a part of the CPC Ver.2.1 code is applicable.</t>
    </r>
  </si>
  <si>
    <r>
      <t>For instance "</t>
    </r>
    <r>
      <rPr>
        <sz val="14"/>
        <color indexed="10"/>
        <rFont val="Univers"/>
        <family val="2"/>
      </rPr>
      <t>ex31512</t>
    </r>
    <r>
      <rPr>
        <sz val="14"/>
        <rFont val="Univers"/>
        <family val="2"/>
      </rPr>
      <t>" under product 7.NC.T means that only a part of CPC Ver.2.1 code 31512 refers to non-coniferous tropical veneer sheets.</t>
    </r>
  </si>
  <si>
    <t>In CPC, if only 3 or 4 digits are shown, then all sub-codes at lower degrees of aggregation are included (for example, 0313 includes 03131 and 03132).</t>
  </si>
  <si>
    <r>
      <rPr>
        <b/>
        <sz val="14"/>
        <rFont val="Univers"/>
      </rPr>
      <t>FOREST SECTOR QUESTIONNAIRE</t>
    </r>
    <r>
      <rPr>
        <b/>
        <sz val="32"/>
        <rFont val="Univers"/>
        <family val="2"/>
      </rPr>
      <t xml:space="preserve"> JQ2 (Supp. 1)</t>
    </r>
  </si>
  <si>
    <t>CORRESPONDENCES to HS2017, HS2012 and SITC Rev.4</t>
  </si>
  <si>
    <t xml:space="preserve">C l a s s i f i c a t i o n s </t>
  </si>
  <si>
    <t>SITC Rev.4</t>
  </si>
  <si>
    <t>4401.11/12  44.03</t>
  </si>
  <si>
    <t>4401.10  44.03</t>
  </si>
  <si>
    <t>245.01  247</t>
  </si>
  <si>
    <t>4401.11/12</t>
  </si>
  <si>
    <t>4401.10</t>
  </si>
  <si>
    <t>ex4401.10</t>
  </si>
  <si>
    <t>ex245.01</t>
  </si>
  <si>
    <r>
      <rPr>
        <b/>
        <sz val="11"/>
        <color indexed="10"/>
        <rFont val="Univers"/>
      </rPr>
      <t xml:space="preserve">ex4403.10  </t>
    </r>
    <r>
      <rPr>
        <b/>
        <sz val="11"/>
        <rFont val="Univers"/>
        <family val="2"/>
      </rPr>
      <t>4403.20</t>
    </r>
  </si>
  <si>
    <r>
      <rPr>
        <b/>
        <sz val="11"/>
        <color rgb="FFFF0000"/>
        <rFont val="Univers"/>
      </rPr>
      <t xml:space="preserve">ex247.3  </t>
    </r>
    <r>
      <rPr>
        <b/>
        <sz val="11"/>
        <rFont val="Univers"/>
        <family val="2"/>
      </rPr>
      <t>247.4</t>
    </r>
  </si>
  <si>
    <t>4403.12/41/49/91/93/94/95/96/97/98/99</t>
  </si>
  <si>
    <r>
      <rPr>
        <b/>
        <sz val="11"/>
        <color indexed="10"/>
        <rFont val="Univers"/>
      </rPr>
      <t xml:space="preserve">ex4403.10  </t>
    </r>
    <r>
      <rPr>
        <b/>
        <sz val="11"/>
        <rFont val="Univers"/>
        <family val="2"/>
      </rPr>
      <t>4403.41/49/91/92/99</t>
    </r>
  </si>
  <si>
    <r>
      <rPr>
        <b/>
        <sz val="11"/>
        <color rgb="FFFF0000"/>
        <rFont val="Univers"/>
      </rPr>
      <t xml:space="preserve">ex247.3  </t>
    </r>
    <r>
      <rPr>
        <b/>
        <sz val="11"/>
        <rFont val="Univers"/>
        <family val="2"/>
      </rPr>
      <t>247.5  247.9</t>
    </r>
  </si>
  <si>
    <r>
      <rPr>
        <b/>
        <sz val="11"/>
        <color rgb="FFFF0000"/>
        <rFont val="Univers"/>
      </rPr>
      <t xml:space="preserve">ex4403.12  </t>
    </r>
    <r>
      <rPr>
        <b/>
        <sz val="11"/>
        <rFont val="Univers"/>
        <family val="2"/>
      </rPr>
      <t>4403.41/49</t>
    </r>
  </si>
  <si>
    <r>
      <rPr>
        <b/>
        <sz val="11"/>
        <color rgb="FFFF0000"/>
        <rFont val="Univers"/>
      </rPr>
      <t xml:space="preserve">ex4403.10  </t>
    </r>
    <r>
      <rPr>
        <b/>
        <sz val="11"/>
        <rFont val="Univers"/>
        <family val="2"/>
      </rPr>
      <t xml:space="preserve">4403.41/49  </t>
    </r>
    <r>
      <rPr>
        <b/>
        <sz val="11"/>
        <color indexed="10"/>
        <rFont val="Univers"/>
        <family val="2"/>
      </rPr>
      <t>ex4403.99</t>
    </r>
  </si>
  <si>
    <r>
      <rPr>
        <b/>
        <sz val="11"/>
        <color rgb="FFFF0000"/>
        <rFont val="Univers"/>
      </rPr>
      <t xml:space="preserve">ex247.3  </t>
    </r>
    <r>
      <rPr>
        <b/>
        <sz val="11"/>
        <rFont val="Univers"/>
        <family val="2"/>
      </rPr>
      <t xml:space="preserve">247.5  </t>
    </r>
    <r>
      <rPr>
        <b/>
        <sz val="11"/>
        <color rgb="FFFF0000"/>
        <rFont val="Univers"/>
      </rPr>
      <t>ex247.9</t>
    </r>
  </si>
  <si>
    <t>4402.90</t>
  </si>
  <si>
    <t>ex245.02</t>
  </si>
  <si>
    <r>
      <t xml:space="preserve">4401.21/22  </t>
    </r>
    <r>
      <rPr>
        <b/>
        <sz val="11"/>
        <color rgb="FFFF0000"/>
        <rFont val="Univers"/>
      </rPr>
      <t>ex4401.40</t>
    </r>
  </si>
  <si>
    <r>
      <rPr>
        <b/>
        <sz val="11"/>
        <rFont val="Univers"/>
        <family val="2"/>
      </rPr>
      <t xml:space="preserve">4401.21/22 </t>
    </r>
    <r>
      <rPr>
        <b/>
        <sz val="11"/>
        <color indexed="10"/>
        <rFont val="Univers"/>
        <family val="2"/>
      </rPr>
      <t xml:space="preserve"> ex4401.39</t>
    </r>
  </si>
  <si>
    <r>
      <rPr>
        <b/>
        <sz val="11"/>
        <rFont val="Univers"/>
      </rPr>
      <t xml:space="preserve">246.1  </t>
    </r>
    <r>
      <rPr>
        <b/>
        <sz val="11"/>
        <color rgb="FFFF0000"/>
        <rFont val="Univers"/>
      </rPr>
      <t>ex246.2</t>
    </r>
  </si>
  <si>
    <t>4401.21/22</t>
  </si>
  <si>
    <t>ex4401.40</t>
  </si>
  <si>
    <t>ex4401.39</t>
  </si>
  <si>
    <t>ex246.2</t>
  </si>
  <si>
    <t>4401.31/39</t>
  </si>
  <si>
    <r>
      <rPr>
        <b/>
        <sz val="11"/>
        <rFont val="Univers"/>
        <family val="2"/>
      </rPr>
      <t xml:space="preserve">4401.31  </t>
    </r>
    <r>
      <rPr>
        <b/>
        <sz val="11"/>
        <color indexed="10"/>
        <rFont val="Univers"/>
        <family val="2"/>
      </rPr>
      <t>ex4401.39</t>
    </r>
  </si>
  <si>
    <t>44.06  44.07</t>
  </si>
  <si>
    <t>248.1  248.2  248.4</t>
  </si>
  <si>
    <r>
      <rPr>
        <b/>
        <sz val="11"/>
        <color indexed="10"/>
        <rFont val="Univers"/>
      </rPr>
      <t>ex4406.10/90</t>
    </r>
    <r>
      <rPr>
        <b/>
        <sz val="11"/>
        <rFont val="Univers"/>
        <family val="2"/>
      </rPr>
      <t xml:space="preserve">  4407.10</t>
    </r>
  </si>
  <si>
    <r>
      <t xml:space="preserve">ex248.11  ex248.19  </t>
    </r>
    <r>
      <rPr>
        <b/>
        <sz val="11"/>
        <rFont val="Univers"/>
      </rPr>
      <t>248.2</t>
    </r>
  </si>
  <si>
    <r>
      <rPr>
        <b/>
        <sz val="11"/>
        <color indexed="10"/>
        <rFont val="Univers"/>
      </rPr>
      <t xml:space="preserve">ex4406.10/90  </t>
    </r>
    <r>
      <rPr>
        <b/>
        <sz val="11"/>
        <rFont val="Univers"/>
        <family val="2"/>
      </rPr>
      <t>4407.21/22/25/26/27/28/29/91/92/93/94/95/99</t>
    </r>
  </si>
  <si>
    <r>
      <t xml:space="preserve">ex248.11  ex248.19  </t>
    </r>
    <r>
      <rPr>
        <b/>
        <sz val="11"/>
        <rFont val="Univers"/>
      </rPr>
      <t>248.4</t>
    </r>
  </si>
  <si>
    <r>
      <rPr>
        <b/>
        <sz val="11"/>
        <color rgb="FFFF0000"/>
        <rFont val="Univers"/>
      </rPr>
      <t xml:space="preserve">ex4406.12/92  </t>
    </r>
    <r>
      <rPr>
        <b/>
        <sz val="11"/>
        <rFont val="Univers"/>
        <family val="2"/>
      </rPr>
      <t>4407.21/22/25/26/27/28/29</t>
    </r>
  </si>
  <si>
    <r>
      <rPr>
        <b/>
        <sz val="11"/>
        <color rgb="FFFF0000"/>
        <rFont val="Univers"/>
      </rPr>
      <t xml:space="preserve">ex4406.10/90  </t>
    </r>
    <r>
      <rPr>
        <b/>
        <sz val="11"/>
        <rFont val="Univers"/>
        <family val="2"/>
      </rPr>
      <t xml:space="preserve">4407.21/22/25/26/27/28/29  </t>
    </r>
    <r>
      <rPr>
        <b/>
        <sz val="11"/>
        <color indexed="10"/>
        <rFont val="Univers"/>
        <family val="2"/>
      </rPr>
      <t>ex4407.99</t>
    </r>
  </si>
  <si>
    <r>
      <t>ex248.11  ex248.19  ex</t>
    </r>
    <r>
      <rPr>
        <b/>
        <sz val="11"/>
        <rFont val="Univers"/>
      </rPr>
      <t>248.4</t>
    </r>
  </si>
  <si>
    <t>4408.10</t>
  </si>
  <si>
    <t>4408.31/39/90</t>
  </si>
  <si>
    <r>
      <rPr>
        <b/>
        <sz val="11"/>
        <rFont val="Univers"/>
        <family val="2"/>
      </rPr>
      <t xml:space="preserve">4408.31/39 </t>
    </r>
    <r>
      <rPr>
        <b/>
        <sz val="11"/>
        <color indexed="10"/>
        <rFont val="Univers"/>
        <family val="2"/>
      </rPr>
      <t xml:space="preserve"> ex4408.90</t>
    </r>
  </si>
  <si>
    <t>ex634.12</t>
  </si>
  <si>
    <t>44.10  44.11  4412.31/33/34/39/94/99</t>
  </si>
  <si>
    <t>44.10  44.11  4412.31/32/39/94/99</t>
  </si>
  <si>
    <t>634.22/23/31/33/39  634.5</t>
  </si>
  <si>
    <t>4412.31/33/34/39/94/99</t>
  </si>
  <si>
    <t>4412.31/32/39/94/99</t>
  </si>
  <si>
    <t>634.31/33/39</t>
  </si>
  <si>
    <r>
      <rPr>
        <b/>
        <sz val="11"/>
        <rFont val="Univers"/>
        <family val="2"/>
      </rPr>
      <t xml:space="preserve">4412.39 </t>
    </r>
    <r>
      <rPr>
        <b/>
        <sz val="11"/>
        <color indexed="10"/>
        <rFont val="Univers"/>
        <family val="2"/>
      </rPr>
      <t xml:space="preserve"> ex4412.94  ex4412.99</t>
    </r>
  </si>
  <si>
    <r>
      <rPr>
        <b/>
        <sz val="11"/>
        <rFont val="Univers"/>
        <family val="2"/>
      </rPr>
      <t xml:space="preserve">4412.39 </t>
    </r>
    <r>
      <rPr>
        <b/>
        <sz val="11"/>
        <color indexed="10"/>
        <rFont val="Univers"/>
        <family val="2"/>
      </rPr>
      <t xml:space="preserve"> ex4412.94  ex.4412.99</t>
    </r>
  </si>
  <si>
    <t>ex634.31  ex634.33  ex634.39</t>
  </si>
  <si>
    <r>
      <rPr>
        <b/>
        <sz val="11"/>
        <rFont val="Univers"/>
        <family val="2"/>
      </rPr>
      <t xml:space="preserve">4412.31/33/34 </t>
    </r>
    <r>
      <rPr>
        <b/>
        <sz val="11"/>
        <color indexed="10"/>
        <rFont val="Univers"/>
        <family val="2"/>
      </rPr>
      <t xml:space="preserve"> ex4412.94  ex4412.99</t>
    </r>
  </si>
  <si>
    <r>
      <rPr>
        <b/>
        <sz val="11"/>
        <rFont val="Univers"/>
        <family val="2"/>
      </rPr>
      <t xml:space="preserve">4412.31/32 </t>
    </r>
    <r>
      <rPr>
        <b/>
        <sz val="11"/>
        <color indexed="10"/>
        <rFont val="Univers"/>
        <family val="2"/>
      </rPr>
      <t xml:space="preserve"> ex4412.94  ex4412.99</t>
    </r>
  </si>
  <si>
    <r>
      <rPr>
        <b/>
        <sz val="11"/>
        <rFont val="Univers"/>
        <family val="2"/>
      </rPr>
      <t xml:space="preserve">4412.31  </t>
    </r>
    <r>
      <rPr>
        <b/>
        <sz val="11"/>
        <color indexed="10"/>
        <rFont val="Univers"/>
        <family val="2"/>
      </rPr>
      <t>ex4412.94  ex4412.99</t>
    </r>
  </si>
  <si>
    <r>
      <rPr>
        <b/>
        <sz val="11"/>
        <rFont val="Univers"/>
        <family val="2"/>
      </rPr>
      <t xml:space="preserve">4412.31  </t>
    </r>
    <r>
      <rPr>
        <b/>
        <sz val="11"/>
        <color indexed="10"/>
        <rFont val="Univers"/>
        <family val="2"/>
      </rPr>
      <t>ex4412.32  ex4412.94  ex4412.99</t>
    </r>
  </si>
  <si>
    <t>44.10</t>
  </si>
  <si>
    <t>634.22/23</t>
  </si>
  <si>
    <t>4410.12</t>
  </si>
  <si>
    <t>ex634.22</t>
  </si>
  <si>
    <t>4411.92</t>
  </si>
  <si>
    <t>ex634.54  ex634.55</t>
  </si>
  <si>
    <r>
      <t>4411.12/13</t>
    </r>
    <r>
      <rPr>
        <b/>
        <sz val="11"/>
        <color rgb="FFFF0000"/>
        <rFont val="Univers"/>
      </rPr>
      <t xml:space="preserve">  ex4411.14*</t>
    </r>
  </si>
  <si>
    <r>
      <rPr>
        <b/>
        <sz val="11"/>
        <color rgb="FFFF0000"/>
        <rFont val="Univers"/>
      </rPr>
      <t>ex4411.14</t>
    </r>
    <r>
      <rPr>
        <b/>
        <sz val="11"/>
        <rFont val="Univers"/>
        <family val="2"/>
      </rPr>
      <t xml:space="preserve">  4411.93/94</t>
    </r>
  </si>
  <si>
    <t>47.01/02/03/04/05</t>
  </si>
  <si>
    <t>251.2  251.3  251.4  251.5  251.6  251.91</t>
  </si>
  <si>
    <t>47.01  47.05</t>
  </si>
  <si>
    <t>251.2  251.91</t>
  </si>
  <si>
    <t>47.03  47.04</t>
  </si>
  <si>
    <t>251.4  251.5  251.6</t>
  </si>
  <si>
    <t>251.4  251.5</t>
  </si>
  <si>
    <t>4703.21/29</t>
  </si>
  <si>
    <t>4706.10/30/91/92/93</t>
  </si>
  <si>
    <t>ex251.92</t>
  </si>
  <si>
    <t>4706.20</t>
  </si>
  <si>
    <t>48.01  48.02  48.03  48.04  48.05  48.06  48.08  48.09  48.10  4811.51/59  48.12  48.13</t>
  </si>
  <si>
    <t>641.1  641.2  641.3  641.4  641.5  641.62/63/64/69/71/72/74/75/76/77/93  642.41</t>
  </si>
  <si>
    <t>48.01  4802.10/20/54/55/56/57/58/61/62/69  48.09  4810.13/14/19/22/29</t>
  </si>
  <si>
    <t>641.1  641.21/22/26/29  641.3</t>
  </si>
  <si>
    <t>4802.61/62/69</t>
  </si>
  <si>
    <t>4802.10/20/54/55/56/57/58</t>
  </si>
  <si>
    <t>641.21/22/26</t>
  </si>
  <si>
    <t>48.09  4810.13/14/19/22/29</t>
  </si>
  <si>
    <t xml:space="preserve">4804.11/19/21/29/31/39/42/49/51/52/59  4805.11/12/19/24/25/30/91/92/93  4806.10/20/40  48.08  4810.31/32/39/92/99  4811.51/59 </t>
  </si>
  <si>
    <r>
      <t xml:space="preserve">641.41/42/46 </t>
    </r>
    <r>
      <rPr>
        <b/>
        <sz val="11"/>
        <color rgb="FFFF0000"/>
        <rFont val="Univers"/>
      </rPr>
      <t xml:space="preserve"> ex641.47 </t>
    </r>
    <r>
      <rPr>
        <b/>
        <sz val="11"/>
        <rFont val="Univers"/>
        <family val="2"/>
      </rPr>
      <t xml:space="preserve"> 641.48/51/52  </t>
    </r>
    <r>
      <rPr>
        <b/>
        <sz val="11"/>
        <color rgb="FFFF0000"/>
        <rFont val="Univers"/>
      </rPr>
      <t>ex641.53</t>
    </r>
    <r>
      <rPr>
        <b/>
        <sz val="11"/>
        <rFont val="Univers"/>
        <family val="2"/>
      </rPr>
      <t xml:space="preserve">  641.54/59/62/64/69/71/72/74/75/76/77</t>
    </r>
  </si>
  <si>
    <t>4804.11/19  4805.11/12/19/24/25/91</t>
  </si>
  <si>
    <r>
      <t xml:space="preserve">641.41/51/54  </t>
    </r>
    <r>
      <rPr>
        <b/>
        <sz val="11"/>
        <color rgb="FFFF0000"/>
        <rFont val="Univers"/>
      </rPr>
      <t>ex641.59</t>
    </r>
  </si>
  <si>
    <t>4804.42/49/51/52/59  4805.92  4810.32/39/92  4811.51/59</t>
  </si>
  <si>
    <r>
      <rPr>
        <b/>
        <sz val="11"/>
        <color rgb="FFFF0000"/>
        <rFont val="Univers"/>
      </rPr>
      <t>ex641.47</t>
    </r>
    <r>
      <rPr>
        <b/>
        <sz val="11"/>
        <rFont val="Univers"/>
        <family val="2"/>
      </rPr>
      <t xml:space="preserve">  641.48  </t>
    </r>
    <r>
      <rPr>
        <b/>
        <sz val="11"/>
        <color rgb="FFFF0000"/>
        <rFont val="Univers"/>
      </rPr>
      <t xml:space="preserve">ex641.59  </t>
    </r>
    <r>
      <rPr>
        <b/>
        <sz val="11"/>
        <rFont val="Univers"/>
      </rPr>
      <t xml:space="preserve">641.75/76  </t>
    </r>
    <r>
      <rPr>
        <b/>
        <sz val="11"/>
        <color rgb="FFFF0000"/>
        <rFont val="Univers"/>
      </rPr>
      <t xml:space="preserve">ex641.77  </t>
    </r>
    <r>
      <rPr>
        <b/>
        <sz val="11"/>
        <color theme="1"/>
        <rFont val="Univers"/>
      </rPr>
      <t>641.71/72</t>
    </r>
  </si>
  <si>
    <t>4804.21/29/31/39  4805.30  4806.10/20/40  48.08  4810.31/99</t>
  </si>
  <si>
    <r>
      <t xml:space="preserve">641.42/46/52  </t>
    </r>
    <r>
      <rPr>
        <b/>
        <sz val="11"/>
        <color rgb="FFFF0000"/>
        <rFont val="Univers"/>
      </rPr>
      <t xml:space="preserve">ex641.53  </t>
    </r>
    <r>
      <rPr>
        <b/>
        <sz val="11"/>
        <rFont val="Univers"/>
      </rPr>
      <t xml:space="preserve">641.62/64/69/74  </t>
    </r>
    <r>
      <rPr>
        <b/>
        <sz val="11"/>
        <color rgb="FFFF0000"/>
        <rFont val="Univers"/>
      </rPr>
      <t>ex641.77</t>
    </r>
  </si>
  <si>
    <t>ex641.59</t>
  </si>
  <si>
    <r>
      <t>4802.40  4804.41  4805.40/50  4806.30</t>
    </r>
    <r>
      <rPr>
        <b/>
        <sz val="14"/>
        <rFont val="Univers"/>
        <family val="2"/>
      </rPr>
      <t xml:space="preserve">  </t>
    </r>
    <r>
      <rPr>
        <b/>
        <sz val="11"/>
        <rFont val="Univers"/>
        <family val="2"/>
      </rPr>
      <t xml:space="preserve">48.12  48.13 </t>
    </r>
  </si>
  <si>
    <r>
      <t xml:space="preserve">641.24  </t>
    </r>
    <r>
      <rPr>
        <b/>
        <sz val="11"/>
        <color rgb="FFFF0000"/>
        <rFont val="Univers"/>
      </rPr>
      <t xml:space="preserve">ex641.47  </t>
    </r>
    <r>
      <rPr>
        <b/>
        <sz val="11"/>
        <rFont val="Univers"/>
      </rPr>
      <t xml:space="preserve">641.56  </t>
    </r>
    <r>
      <rPr>
        <b/>
        <sz val="11"/>
        <color rgb="FFFF0000"/>
        <rFont val="Univers"/>
      </rPr>
      <t xml:space="preserve">ex641.53  </t>
    </r>
    <r>
      <rPr>
        <b/>
        <sz val="11"/>
        <rFont val="Univers"/>
      </rPr>
      <t>641.55/93  642.41</t>
    </r>
  </si>
  <si>
    <r>
      <t>The term "</t>
    </r>
    <r>
      <rPr>
        <sz val="14"/>
        <color indexed="10"/>
        <rFont val="Univers"/>
        <family val="2"/>
      </rPr>
      <t>ex</t>
    </r>
    <r>
      <rPr>
        <sz val="14"/>
        <rFont val="Univers"/>
        <family val="2"/>
      </rPr>
      <t xml:space="preserve">" means that there is not a complete correlation between the two codes </t>
    </r>
    <r>
      <rPr>
        <sz val="14"/>
        <rFont val="Univers"/>
      </rPr>
      <t>and that only a part of the HS2012/HS2017</t>
    </r>
    <r>
      <rPr>
        <sz val="14"/>
        <rFont val="Univers"/>
        <family val="2"/>
      </rPr>
      <t xml:space="preserve"> or SITC Rev.</t>
    </r>
    <r>
      <rPr>
        <sz val="14"/>
        <rFont val="Univers"/>
      </rPr>
      <t>4 code is applicable.</t>
    </r>
  </si>
  <si>
    <r>
      <t>For instance "</t>
    </r>
    <r>
      <rPr>
        <sz val="14"/>
        <color indexed="10"/>
        <rFont val="Univers"/>
        <family val="2"/>
      </rPr>
      <t>ex4401.40</t>
    </r>
    <r>
      <rPr>
        <sz val="14"/>
        <rFont val="Univers"/>
        <family val="2"/>
      </rPr>
      <t xml:space="preserve">" under product 3.2 means that only a part </t>
    </r>
    <r>
      <rPr>
        <sz val="14"/>
        <rFont val="Univers"/>
      </rPr>
      <t>of HS2017</t>
    </r>
    <r>
      <rPr>
        <sz val="14"/>
        <rFont val="Univers"/>
        <family val="2"/>
      </rPr>
      <t xml:space="preserve"> code 4401.40 refers to wood residues coming from wood processing (the other part coded under 4401.40 is recovered post-consumer wood). </t>
    </r>
  </si>
  <si>
    <t>In SITC Rev.4, if only 4 digits are shown, then all sub-headings at lower degrees of aggregation are included (for example, 634.1 includes 634.11 and 634.12).</t>
  </si>
  <si>
    <t>* - Please assign the trade data for HS code 4411.14 to product 8.3.2 (MDF/HDF) and 8.3.3 (other fibreboard) if it is possible to do this in national statistics. If not, please assign all the trade data to item 8.3.2 as in most cases MDF/HDF will represent the large majority of trade.</t>
  </si>
  <si>
    <r>
      <rPr>
        <b/>
        <sz val="14"/>
        <rFont val="Univers"/>
      </rPr>
      <t xml:space="preserve">FOREST SECTOR QUESTIONNAIRE </t>
    </r>
    <r>
      <rPr>
        <b/>
        <sz val="32"/>
        <rFont val="Univers"/>
        <family val="2"/>
      </rPr>
      <t>JQ3 (Supp. 1)</t>
    </r>
  </si>
  <si>
    <t xml:space="preserve">C l a s s i f i c a t i o n s  </t>
  </si>
  <si>
    <t>4409.10/22/29</t>
  </si>
  <si>
    <t>4409.10/29</t>
  </si>
  <si>
    <t>248.3  248.5</t>
  </si>
  <si>
    <t>4409.10</t>
  </si>
  <si>
    <t>248.3</t>
  </si>
  <si>
    <t>4409.22/29</t>
  </si>
  <si>
    <t>4409.29</t>
  </si>
  <si>
    <t>248.5</t>
  </si>
  <si>
    <t>4409.22</t>
  </si>
  <si>
    <t>ex4409.29</t>
  </si>
  <si>
    <t>ex248.5</t>
  </si>
  <si>
    <t>44.15/16</t>
  </si>
  <si>
    <t>635.1  635.2</t>
  </si>
  <si>
    <t>WOOD PRODUCTS FOR DOMESTIC/DECORATIVE USE</t>
  </si>
  <si>
    <r>
      <t>44.1</t>
    </r>
    <r>
      <rPr>
        <b/>
        <sz val="11"/>
        <rFont val="Univers"/>
      </rPr>
      <t>4  4419.90</t>
    </r>
    <r>
      <rPr>
        <b/>
        <sz val="11"/>
        <rFont val="Univers"/>
        <family val="2"/>
      </rPr>
      <t xml:space="preserve">  44.20</t>
    </r>
  </si>
  <si>
    <r>
      <t xml:space="preserve">44.14  </t>
    </r>
    <r>
      <rPr>
        <b/>
        <sz val="11"/>
        <color rgb="FFFF0000"/>
        <rFont val="Univers"/>
      </rPr>
      <t>ex4419.00</t>
    </r>
    <r>
      <rPr>
        <b/>
        <sz val="11"/>
        <rFont val="Univers"/>
        <family val="2"/>
      </rPr>
      <t xml:space="preserve">  44.20</t>
    </r>
  </si>
  <si>
    <r>
      <t xml:space="preserve">635.41  </t>
    </r>
    <r>
      <rPr>
        <b/>
        <sz val="11"/>
        <color rgb="FFFF0000"/>
        <rFont val="Univers"/>
      </rPr>
      <t xml:space="preserve">ex635.42  </t>
    </r>
    <r>
      <rPr>
        <b/>
        <sz val="11"/>
        <rFont val="Univers"/>
      </rPr>
      <t>635.49</t>
    </r>
  </si>
  <si>
    <t>4418.10/20/40/50/60/74/75/79/99</t>
  </si>
  <si>
    <r>
      <t xml:space="preserve">4418.10/20/40/50/60  </t>
    </r>
    <r>
      <rPr>
        <b/>
        <sz val="11"/>
        <color rgb="FFFF0000"/>
        <rFont val="Univers"/>
      </rPr>
      <t>ex4418.71  ex4418.72  ex4418.79  ex4418.90</t>
    </r>
  </si>
  <si>
    <r>
      <t xml:space="preserve">635.31/32/33  </t>
    </r>
    <r>
      <rPr>
        <b/>
        <sz val="11"/>
        <color rgb="FFFF0000"/>
        <rFont val="Univers"/>
      </rPr>
      <t>ex635.34  ex635.39</t>
    </r>
  </si>
  <si>
    <r>
      <rPr>
        <b/>
        <sz val="11"/>
        <rFont val="Univers"/>
        <family val="2"/>
      </rPr>
      <t>9401.61/69</t>
    </r>
    <r>
      <rPr>
        <b/>
        <sz val="11"/>
        <color indexed="10"/>
        <rFont val="Univers"/>
        <family val="2"/>
      </rPr>
      <t xml:space="preserve">  ex9401.90  </t>
    </r>
    <r>
      <rPr>
        <b/>
        <sz val="11"/>
        <rFont val="Univers"/>
        <family val="2"/>
      </rPr>
      <t>9403.30/40/50/60</t>
    </r>
    <r>
      <rPr>
        <b/>
        <sz val="11"/>
        <color indexed="10"/>
        <rFont val="Univers"/>
        <family val="2"/>
      </rPr>
      <t xml:space="preserve">  ex9403.90</t>
    </r>
  </si>
  <si>
    <r>
      <t xml:space="preserve">821.16  </t>
    </r>
    <r>
      <rPr>
        <b/>
        <sz val="11"/>
        <color rgb="FFFF0000"/>
        <rFont val="Univers"/>
      </rPr>
      <t xml:space="preserve">ex821.19  </t>
    </r>
    <r>
      <rPr>
        <b/>
        <sz val="11"/>
        <rFont val="Univers"/>
      </rPr>
      <t xml:space="preserve">821.51/53/55/59  </t>
    </r>
    <r>
      <rPr>
        <b/>
        <sz val="11"/>
        <color rgb="FFFF0000"/>
        <rFont val="Univers"/>
      </rPr>
      <t>ex821.8</t>
    </r>
  </si>
  <si>
    <t>9406.10</t>
  </si>
  <si>
    <t>ex94.06</t>
  </si>
  <si>
    <t>ex811.0</t>
  </si>
  <si>
    <t>44.04/05/13/17  4421.10/99</t>
  </si>
  <si>
    <r>
      <t xml:space="preserve">44.04/05/13/17  4421.10  </t>
    </r>
    <r>
      <rPr>
        <b/>
        <sz val="11"/>
        <color rgb="FFFF0000"/>
        <rFont val="Univers"/>
      </rPr>
      <t>ex4421.90</t>
    </r>
  </si>
  <si>
    <r>
      <t xml:space="preserve">634.21/91/93  635.91  </t>
    </r>
    <r>
      <rPr>
        <b/>
        <sz val="11"/>
        <color rgb="FFFF0000"/>
        <rFont val="Univers"/>
      </rPr>
      <t>ex635.99</t>
    </r>
  </si>
  <si>
    <t xml:space="preserve">4811.10/41/49/60/90 </t>
  </si>
  <si>
    <t>641.73/78/79</t>
  </si>
  <si>
    <t>642.43/94</t>
  </si>
  <si>
    <t>48.14/16/17/20/21/22/23</t>
  </si>
  <si>
    <t>641.94  642.2  642.3  642.42/45/91/93/99  892.81</t>
  </si>
  <si>
    <t>ex4823.90</t>
  </si>
  <si>
    <t>ex642.99</t>
  </si>
  <si>
    <t>4823.70</t>
  </si>
  <si>
    <t>4823.20</t>
  </si>
  <si>
    <r>
      <t>The term "</t>
    </r>
    <r>
      <rPr>
        <sz val="14"/>
        <color indexed="10"/>
        <rFont val="Univers"/>
        <family val="2"/>
      </rPr>
      <t>ex</t>
    </r>
    <r>
      <rPr>
        <sz val="14"/>
        <rFont val="Univers"/>
        <family val="2"/>
      </rPr>
      <t xml:space="preserve">" means that there is not a complete correlation between the two codes and that only a </t>
    </r>
    <r>
      <rPr>
        <sz val="14"/>
        <rFont val="Univers"/>
      </rPr>
      <t>part of the HS2012/HS2017</t>
    </r>
    <r>
      <rPr>
        <sz val="14"/>
        <rFont val="Univers"/>
        <family val="2"/>
      </rPr>
      <t xml:space="preserve"> or SITC Rev.</t>
    </r>
    <r>
      <rPr>
        <sz val="14"/>
        <rFont val="Univers"/>
      </rPr>
      <t>4 code is applicable.</t>
    </r>
  </si>
  <si>
    <r>
      <t>For instance "</t>
    </r>
    <r>
      <rPr>
        <sz val="14"/>
        <color indexed="10"/>
        <rFont val="Univers"/>
        <family val="2"/>
      </rPr>
      <t>ex811.00</t>
    </r>
    <r>
      <rPr>
        <sz val="14"/>
        <rFont val="Univers"/>
        <family val="2"/>
      </rPr>
      <t>" under "</t>
    </r>
    <r>
      <rPr>
        <sz val="14"/>
        <rFont val="Univers"/>
      </rPr>
      <t>Prefabricated buildings of wood</t>
    </r>
    <r>
      <rPr>
        <sz val="14"/>
        <rFont val="Univers"/>
        <family val="2"/>
      </rPr>
      <t xml:space="preserve">" means that only a part of SITC code 811.00 refers to buildings prefabricated from wood, as that code does not distinguish between the materials buildings were prefabricated from.  </t>
    </r>
  </si>
  <si>
    <t>In SITC Rev.4, if only 4 digits are shown, then all subheadings at lower degrees of aggregation are included (for example, 892.2 includes 892.21 and 892.29).</t>
  </si>
  <si>
    <t>JQ Product code</t>
  </si>
  <si>
    <t>Nomenclature</t>
  </si>
  <si>
    <t>HS Code</t>
  </si>
  <si>
    <t>Remarks on HS codes</t>
  </si>
  <si>
    <t>440110</t>
  </si>
  <si>
    <t>1.1</t>
  </si>
  <si>
    <t>1.1C</t>
  </si>
  <si>
    <t>Only some part of it</t>
  </si>
  <si>
    <t>1.1NC</t>
  </si>
  <si>
    <t>440320</t>
  </si>
  <si>
    <t>440341</t>
  </si>
  <si>
    <t>440349</t>
  </si>
  <si>
    <t>440391</t>
  </si>
  <si>
    <t>440392</t>
  </si>
  <si>
    <t>1.2.NC.T</t>
    <phoneticPr fontId="3"/>
  </si>
  <si>
    <t>Only some part of it</t>
    <phoneticPr fontId="3"/>
  </si>
  <si>
    <t>440399</t>
  </si>
  <si>
    <t>2</t>
  </si>
  <si>
    <t>440290</t>
  </si>
  <si>
    <t>440121</t>
  </si>
  <si>
    <t>440122</t>
  </si>
  <si>
    <t>3.1</t>
    <phoneticPr fontId="3"/>
  </si>
  <si>
    <t>3.2</t>
    <phoneticPr fontId="3"/>
  </si>
  <si>
    <t>440139</t>
  </si>
  <si>
    <t>440131</t>
  </si>
  <si>
    <t>440721</t>
  </si>
  <si>
    <t>440722</t>
  </si>
  <si>
    <t>440725</t>
  </si>
  <si>
    <t>440726</t>
  </si>
  <si>
    <t>440727</t>
  </si>
  <si>
    <t>440728</t>
  </si>
  <si>
    <t>440729</t>
  </si>
  <si>
    <t>440791</t>
  </si>
  <si>
    <t>440792</t>
  </si>
  <si>
    <t>440793</t>
  </si>
  <si>
    <t>440794</t>
  </si>
  <si>
    <t>440795</t>
  </si>
  <si>
    <t>440799</t>
  </si>
  <si>
    <t>440810</t>
  </si>
  <si>
    <t>440831</t>
  </si>
  <si>
    <t>440839</t>
  </si>
  <si>
    <t>440890</t>
  </si>
  <si>
    <t>4410</t>
  </si>
  <si>
    <t>441231</t>
  </si>
  <si>
    <t>441232</t>
  </si>
  <si>
    <t>441239</t>
  </si>
  <si>
    <t>441294</t>
  </si>
  <si>
    <t>441299</t>
  </si>
  <si>
    <t>441012</t>
  </si>
  <si>
    <t>441192</t>
  </si>
  <si>
    <t>441112</t>
  </si>
  <si>
    <t>441113</t>
  </si>
  <si>
    <t>441114</t>
  </si>
  <si>
    <t>441193</t>
  </si>
  <si>
    <t>441194</t>
  </si>
  <si>
    <t>4701</t>
  </si>
  <si>
    <t>4705</t>
  </si>
  <si>
    <t>470321</t>
  </si>
  <si>
    <t>470329</t>
  </si>
  <si>
    <t>4702</t>
  </si>
  <si>
    <t>470610</t>
  </si>
  <si>
    <t>470630</t>
  </si>
  <si>
    <t>470691</t>
  </si>
  <si>
    <t>470692</t>
  </si>
  <si>
    <t>470693</t>
  </si>
  <si>
    <t>470620</t>
  </si>
  <si>
    <t>4707</t>
  </si>
  <si>
    <t>4801</t>
  </si>
  <si>
    <t>4803</t>
  </si>
  <si>
    <t>4808</t>
  </si>
  <si>
    <t>481151</t>
  </si>
  <si>
    <t>481159</t>
  </si>
  <si>
    <t>4812</t>
  </si>
  <si>
    <t>4813</t>
  </si>
  <si>
    <t>480210</t>
  </si>
  <si>
    <t>480220</t>
  </si>
  <si>
    <t>480254</t>
  </si>
  <si>
    <t>480255</t>
  </si>
  <si>
    <t>480256</t>
  </si>
  <si>
    <t>480257</t>
  </si>
  <si>
    <t>480258</t>
  </si>
  <si>
    <t>480261</t>
  </si>
  <si>
    <t>480262</t>
  </si>
  <si>
    <t>480269</t>
  </si>
  <si>
    <t>481013</t>
  </si>
  <si>
    <t>481014</t>
  </si>
  <si>
    <t>481019</t>
  </si>
  <si>
    <t>481022</t>
  </si>
  <si>
    <t>481029</t>
  </si>
  <si>
    <t>480593</t>
  </si>
  <si>
    <t>440910</t>
  </si>
  <si>
    <t>440929</t>
  </si>
  <si>
    <t/>
  </si>
  <si>
    <t>4414</t>
  </si>
  <si>
    <t>4419</t>
  </si>
  <si>
    <t>4417</t>
  </si>
  <si>
    <t>4807</t>
  </si>
  <si>
    <t>482390</t>
  </si>
  <si>
    <t>482370</t>
  </si>
  <si>
    <t>482320</t>
  </si>
  <si>
    <t>12.6</t>
  </si>
  <si>
    <t>12.6.1</t>
  </si>
  <si>
    <t>12.6.2</t>
  </si>
  <si>
    <t>12.6.3</t>
  </si>
  <si>
    <t xml:space="preserve">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</si>
</sst>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
    <numFmt numFmtId="167" formatCode="_(* #,##0.0_);_(* \(#,##0.0\);_(* &quot;-&quot;?_);_(@_)"/>
    <numFmt numFmtId="168" formatCode="0.0%"/>
  </numFmts>
  <fonts count="119" x14ac:knownFonts="1">
    <font>
      <sz val="10"/>
      <name val="Courier"/>
    </font>
    <font>
      <sz val="11"/>
      <color theme="1"/>
      <name val="Calibri"/>
      <family val="2"/>
      <scheme val="minor"/>
    </font>
    <font>
      <sz val="10"/>
      <name val="Arial"/>
      <family val="2"/>
    </font>
    <font>
      <b/>
      <sz val="8"/>
      <name val="Univers"/>
      <family val="2"/>
    </font>
    <font>
      <b/>
      <sz val="10"/>
      <name val="Univers"/>
      <family val="2"/>
    </font>
    <font>
      <sz val="10"/>
      <name val="Univers"/>
      <family val="2"/>
    </font>
    <font>
      <sz val="10"/>
      <color indexed="12"/>
      <name val="Univers"/>
      <family val="2"/>
    </font>
    <font>
      <b/>
      <sz val="12"/>
      <name val="Univers"/>
      <family val="2"/>
    </font>
    <font>
      <b/>
      <sz val="10"/>
      <color indexed="12"/>
      <name val="Univers"/>
      <family val="2"/>
    </font>
    <font>
      <sz val="12"/>
      <name val="Univers"/>
      <family val="2"/>
    </font>
    <font>
      <sz val="10"/>
      <name val="Univers"/>
      <family val="2"/>
    </font>
    <font>
      <sz val="10"/>
      <name val="Courier"/>
      <family val="3"/>
    </font>
    <font>
      <sz val="12"/>
      <name val="Univers"/>
      <family val="2"/>
    </font>
    <font>
      <b/>
      <sz val="12"/>
      <color indexed="12"/>
      <name val="Univers"/>
      <family val="2"/>
    </font>
    <font>
      <b/>
      <sz val="24"/>
      <name val="Univers"/>
      <family val="2"/>
    </font>
    <font>
      <sz val="24"/>
      <name val="Courier"/>
      <family val="3"/>
    </font>
    <font>
      <b/>
      <sz val="10"/>
      <name val="Courier"/>
      <family val="3"/>
    </font>
    <font>
      <sz val="11"/>
      <name val="Univers"/>
      <family val="2"/>
    </font>
    <font>
      <b/>
      <sz val="11"/>
      <name val="Univers"/>
      <family val="2"/>
    </font>
    <font>
      <b/>
      <u/>
      <sz val="11"/>
      <name val="Univers"/>
      <family val="2"/>
    </font>
    <font>
      <vertAlign val="superscript"/>
      <sz val="11"/>
      <name val="Univers"/>
      <family val="2"/>
    </font>
    <font>
      <b/>
      <sz val="11"/>
      <name val="Courier"/>
      <family val="3"/>
    </font>
    <font>
      <b/>
      <sz val="10"/>
      <color indexed="9"/>
      <name val="Univers"/>
      <family val="2"/>
    </font>
    <font>
      <sz val="10"/>
      <color indexed="9"/>
      <name val="Univers"/>
      <family val="2"/>
    </font>
    <font>
      <b/>
      <sz val="14"/>
      <color indexed="12"/>
      <name val="Univers"/>
      <family val="2"/>
    </font>
    <font>
      <b/>
      <sz val="14"/>
      <name val="Univers"/>
      <family val="2"/>
    </font>
    <font>
      <b/>
      <sz val="20"/>
      <name val="Univers"/>
      <family val="2"/>
    </font>
    <font>
      <sz val="20"/>
      <name val="Arial"/>
      <family val="2"/>
    </font>
    <font>
      <b/>
      <sz val="24"/>
      <name val="Arial"/>
      <family val="2"/>
    </font>
    <font>
      <b/>
      <u/>
      <sz val="10"/>
      <name val="Univers"/>
      <family val="2"/>
    </font>
    <font>
      <sz val="12"/>
      <name val="Arial"/>
      <family val="2"/>
    </font>
    <font>
      <sz val="12"/>
      <color indexed="12"/>
      <name val="Univers"/>
      <family val="2"/>
    </font>
    <font>
      <b/>
      <sz val="12"/>
      <name val="Arial"/>
      <family val="2"/>
    </font>
    <font>
      <sz val="11"/>
      <name val="Arial"/>
      <family val="2"/>
    </font>
    <font>
      <sz val="14"/>
      <name val="Arial"/>
      <family val="2"/>
    </font>
    <font>
      <sz val="24"/>
      <name val="Arial"/>
      <family val="2"/>
    </font>
    <font>
      <vertAlign val="superscript"/>
      <sz val="10"/>
      <name val="Univers"/>
      <family val="2"/>
    </font>
    <font>
      <u/>
      <sz val="12"/>
      <color indexed="12"/>
      <name val="Univers"/>
      <family val="2"/>
    </font>
    <font>
      <b/>
      <sz val="16"/>
      <name val="Univers"/>
      <family val="2"/>
    </font>
    <font>
      <b/>
      <sz val="16"/>
      <name val="Arial"/>
      <family val="2"/>
    </font>
    <font>
      <b/>
      <sz val="16"/>
      <color indexed="10"/>
      <name val="Univers"/>
      <family val="2"/>
    </font>
    <font>
      <sz val="12"/>
      <color indexed="10"/>
      <name val="Univers"/>
      <family val="2"/>
    </font>
    <font>
      <sz val="11"/>
      <name val="Courier"/>
      <family val="3"/>
    </font>
    <font>
      <b/>
      <sz val="12"/>
      <color indexed="9"/>
      <name val="Univers"/>
      <family val="2"/>
    </font>
    <font>
      <b/>
      <i/>
      <sz val="12"/>
      <name val="Univers"/>
      <family val="2"/>
    </font>
    <font>
      <b/>
      <u/>
      <sz val="12"/>
      <name val="Univers"/>
      <family val="2"/>
    </font>
    <font>
      <b/>
      <sz val="32"/>
      <name val="Univers"/>
      <family val="2"/>
    </font>
    <font>
      <sz val="32"/>
      <name val="Univers"/>
      <family val="2"/>
    </font>
    <font>
      <sz val="14"/>
      <name val="Univers"/>
      <family val="2"/>
    </font>
    <font>
      <b/>
      <sz val="10"/>
      <color indexed="10"/>
      <name val="Univers"/>
      <family val="2"/>
    </font>
    <font>
      <b/>
      <sz val="22"/>
      <name val="Univers"/>
      <family val="2"/>
    </font>
    <font>
      <b/>
      <sz val="22"/>
      <name val="Arial"/>
      <family val="2"/>
    </font>
    <font>
      <sz val="8"/>
      <name val="Courier"/>
      <family val="3"/>
    </font>
    <font>
      <sz val="12"/>
      <color indexed="57"/>
      <name val="Univers"/>
      <family val="2"/>
    </font>
    <font>
      <sz val="12"/>
      <color indexed="57"/>
      <name val="Univers"/>
      <family val="2"/>
    </font>
    <font>
      <vertAlign val="superscript"/>
      <sz val="12"/>
      <name val="Univers"/>
      <family val="2"/>
    </font>
    <font>
      <u/>
      <sz val="12"/>
      <name val="Univers"/>
      <family val="2"/>
    </font>
    <font>
      <b/>
      <sz val="11"/>
      <color indexed="10"/>
      <name val="Univers"/>
      <family val="2"/>
    </font>
    <font>
      <sz val="11"/>
      <color indexed="8"/>
      <name val="Calibri"/>
      <family val="2"/>
    </font>
    <font>
      <b/>
      <sz val="11"/>
      <color indexed="8"/>
      <name val="Calibri"/>
      <family val="2"/>
    </font>
    <font>
      <sz val="14"/>
      <color indexed="10"/>
      <name val="Univers"/>
      <family val="2"/>
    </font>
    <font>
      <sz val="10"/>
      <color indexed="8"/>
      <name val="Arial"/>
      <family val="2"/>
    </font>
    <font>
      <b/>
      <sz val="11"/>
      <name val="Univers"/>
    </font>
    <font>
      <b/>
      <sz val="8"/>
      <color indexed="81"/>
      <name val="Tahoma"/>
      <family val="2"/>
    </font>
    <font>
      <sz val="8"/>
      <color indexed="81"/>
      <name val="Tahoma"/>
      <family val="2"/>
    </font>
    <font>
      <b/>
      <sz val="11"/>
      <color rgb="FFFF0000"/>
      <name val="Univers"/>
      <family val="2"/>
    </font>
    <font>
      <sz val="12"/>
      <color rgb="FFFF0000"/>
      <name val="Univers"/>
      <family val="2"/>
    </font>
    <font>
      <sz val="11"/>
      <color theme="1"/>
      <name val="Calibri"/>
      <family val="2"/>
    </font>
    <font>
      <b/>
      <sz val="11"/>
      <color rgb="FFFF0000"/>
      <name val="Univers"/>
    </font>
    <font>
      <b/>
      <sz val="14"/>
      <name val="Univers"/>
    </font>
    <font>
      <b/>
      <sz val="11"/>
      <color indexed="10"/>
      <name val="Univers"/>
    </font>
    <font>
      <b/>
      <sz val="11"/>
      <color theme="1"/>
      <name val="Univers"/>
    </font>
    <font>
      <b/>
      <sz val="10"/>
      <name val="Univers"/>
    </font>
    <font>
      <i/>
      <sz val="11"/>
      <name val="Univers"/>
      <family val="2"/>
    </font>
    <font>
      <sz val="11"/>
      <name val="Univers"/>
    </font>
    <font>
      <b/>
      <sz val="24"/>
      <name val="Univers"/>
    </font>
    <font>
      <b/>
      <sz val="12"/>
      <name val="Univers"/>
    </font>
    <font>
      <b/>
      <sz val="32"/>
      <name val="Univers"/>
    </font>
    <font>
      <sz val="11"/>
      <color rgb="FFFF0000"/>
      <name val="Calibri"/>
      <family val="2"/>
    </font>
    <font>
      <sz val="11"/>
      <name val="Calibri"/>
      <family val="2"/>
    </font>
    <font>
      <sz val="14"/>
      <color indexed="12"/>
      <name val="Univers"/>
    </font>
    <font>
      <b/>
      <sz val="22"/>
      <name val="Univers"/>
    </font>
    <font>
      <sz val="12"/>
      <color rgb="FFFF0000"/>
      <name val="Univers"/>
    </font>
    <font>
      <sz val="12"/>
      <name val="Univers"/>
    </font>
    <font>
      <sz val="14"/>
      <name val="Univers"/>
    </font>
    <font>
      <b/>
      <sz val="11"/>
      <name val="Calibri"/>
      <family val="2"/>
    </font>
    <font>
      <vertAlign val="superscript"/>
      <sz val="10"/>
      <name val="Univers"/>
    </font>
    <font>
      <sz val="12"/>
      <color theme="3" tint="0.39997558519241921"/>
      <name val="Univers"/>
      <family val="2"/>
    </font>
    <font>
      <sz val="12"/>
      <name val="Arial Narrow"/>
      <family val="2"/>
    </font>
    <font>
      <b/>
      <sz val="12"/>
      <name val="Arial Narrow"/>
      <family val="2"/>
    </font>
    <font>
      <b/>
      <sz val="12"/>
      <color indexed="12"/>
      <name val="Arial Narrow"/>
      <family val="2"/>
    </font>
    <font>
      <b/>
      <sz val="32"/>
      <name val="Arial Narrow"/>
      <family val="2"/>
    </font>
    <font>
      <sz val="32"/>
      <name val="Arial Narrow"/>
      <family val="2"/>
    </font>
    <font>
      <b/>
      <sz val="14"/>
      <color indexed="12"/>
      <name val="Arial Narrow"/>
      <family val="2"/>
    </font>
    <font>
      <sz val="14"/>
      <name val="Arial Narrow"/>
      <family val="2"/>
    </font>
    <font>
      <b/>
      <sz val="12"/>
      <color indexed="10"/>
      <name val="Arial Narrow"/>
      <family val="2"/>
    </font>
    <font>
      <sz val="10"/>
      <name val="Arial Narrow"/>
      <family val="2"/>
    </font>
    <font>
      <b/>
      <vertAlign val="superscript"/>
      <sz val="12"/>
      <name val="Arial Narrow"/>
      <family val="2"/>
    </font>
    <font>
      <sz val="11"/>
      <name val="Arial Narrow"/>
      <family val="2"/>
    </font>
    <font>
      <vertAlign val="superscript"/>
      <sz val="11"/>
      <name val="Arial Narrow"/>
      <family val="2"/>
    </font>
    <font>
      <b/>
      <sz val="11"/>
      <name val="Arial Narrow"/>
      <family val="2"/>
    </font>
    <font>
      <vertAlign val="superscript"/>
      <sz val="12"/>
      <name val="Arial Narrow"/>
      <family val="2"/>
    </font>
    <font>
      <sz val="10"/>
      <name val="Courier"/>
    </font>
    <font>
      <b/>
      <sz val="11"/>
      <name val="Arial"/>
      <family val="2"/>
      <charset val="204"/>
    </font>
    <font>
      <sz val="11"/>
      <name val="Arial"/>
      <family val="2"/>
      <charset val="204"/>
    </font>
    <font>
      <sz val="12"/>
      <color indexed="10"/>
      <name val="Arial"/>
      <family val="2"/>
      <charset val="204"/>
    </font>
    <font>
      <b/>
      <sz val="12"/>
      <name val="Arial"/>
      <family val="2"/>
      <charset val="204"/>
    </font>
    <font>
      <b/>
      <sz val="10"/>
      <name val="Arial"/>
      <family val="2"/>
      <charset val="204"/>
    </font>
    <font>
      <b/>
      <u/>
      <sz val="11"/>
      <name val="Arial"/>
      <family val="2"/>
      <charset val="204"/>
    </font>
    <font>
      <b/>
      <sz val="16"/>
      <color indexed="12"/>
      <name val="Arial"/>
      <family val="2"/>
    </font>
    <font>
      <b/>
      <sz val="18"/>
      <color indexed="12"/>
      <name val="Univers"/>
      <family val="2"/>
    </font>
    <font>
      <b/>
      <sz val="10"/>
      <name val="Arial"/>
      <family val="2"/>
    </font>
    <font>
      <sz val="10"/>
      <name val="Univers"/>
    </font>
    <font>
      <b/>
      <sz val="10"/>
      <color rgb="FF00B050"/>
      <name val="Arial"/>
      <family val="2"/>
    </font>
    <font>
      <sz val="10"/>
      <color indexed="39"/>
      <name val="Univers"/>
      <family val="2"/>
    </font>
    <font>
      <i/>
      <sz val="10"/>
      <name val="Arial"/>
      <family val="2"/>
    </font>
    <font>
      <b/>
      <sz val="12"/>
      <color rgb="FFFF0000"/>
      <name val="Univers"/>
      <family val="2"/>
    </font>
    <font>
      <sz val="14"/>
      <color rgb="FFFF0000"/>
      <name val="Univers"/>
      <family val="2"/>
    </font>
    <font>
      <sz val="10"/>
      <color rgb="FFFF0000"/>
      <name val="Univers"/>
      <family val="2"/>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2"/>
        <bgColor indexed="0"/>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107">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57"/>
      </bottom>
      <diagonal/>
    </border>
    <border>
      <left style="thin">
        <color indexed="64"/>
      </left>
      <right style="thin">
        <color indexed="64"/>
      </right>
      <top/>
      <bottom style="thin">
        <color indexed="57"/>
      </bottom>
      <diagonal/>
    </border>
    <border>
      <left/>
      <right style="thick">
        <color indexed="64"/>
      </right>
      <top/>
      <bottom/>
      <diagonal/>
    </border>
    <border>
      <left/>
      <right style="thick">
        <color indexed="64"/>
      </right>
      <top style="thin">
        <color indexed="22"/>
      </top>
      <bottom style="thin">
        <color indexed="22"/>
      </bottom>
      <diagonal/>
    </border>
    <border>
      <left/>
      <right style="thick">
        <color indexed="64"/>
      </right>
      <top style="thin">
        <color indexed="22"/>
      </top>
      <bottom style="thick">
        <color indexed="64"/>
      </bottom>
      <diagonal/>
    </border>
    <border>
      <left style="thick">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ck">
        <color indexed="64"/>
      </left>
      <right style="thin">
        <color indexed="22"/>
      </right>
      <top style="thin">
        <color indexed="22"/>
      </top>
      <bottom style="thin">
        <color indexed="22"/>
      </bottom>
      <diagonal/>
    </border>
    <border>
      <left style="thick">
        <color indexed="64"/>
      </left>
      <right style="thin">
        <color indexed="22"/>
      </right>
      <top style="thin">
        <color indexed="22"/>
      </top>
      <bottom style="thick">
        <color indexed="64"/>
      </bottom>
      <diagonal/>
    </border>
    <border>
      <left style="thin">
        <color indexed="22"/>
      </left>
      <right style="thin">
        <color indexed="22"/>
      </right>
      <top style="thin">
        <color indexed="22"/>
      </top>
      <bottom style="thick">
        <color indexed="64"/>
      </bottom>
      <diagonal/>
    </border>
    <border>
      <left/>
      <right style="thick">
        <color indexed="64"/>
      </right>
      <top style="thin">
        <color indexed="22"/>
      </top>
      <bottom/>
      <diagonal/>
    </border>
    <border>
      <left/>
      <right style="thick">
        <color indexed="64"/>
      </right>
      <top/>
      <bottom style="thin">
        <color indexed="22"/>
      </bottom>
      <diagonal/>
    </border>
    <border>
      <left style="thin">
        <color indexed="22"/>
      </left>
      <right style="thick">
        <color indexed="64"/>
      </right>
      <top/>
      <bottom style="thin">
        <color indexed="22"/>
      </bottom>
      <diagonal/>
    </border>
    <border>
      <left style="thick">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ck">
        <color indexed="64"/>
      </right>
      <top style="thin">
        <color indexed="22"/>
      </top>
      <bottom/>
      <diagonal/>
    </border>
    <border>
      <left style="thin">
        <color indexed="22"/>
      </left>
      <right style="thick">
        <color indexed="64"/>
      </right>
      <top style="thin">
        <color indexed="22"/>
      </top>
      <bottom style="thick">
        <color indexed="64"/>
      </bottom>
      <diagonal/>
    </border>
    <border>
      <left style="thin">
        <color indexed="22"/>
      </left>
      <right style="thick">
        <color indexed="64"/>
      </right>
      <top style="thin">
        <color indexed="22"/>
      </top>
      <bottom style="thin">
        <color indexed="22"/>
      </bottom>
      <diagonal/>
    </border>
    <border>
      <left style="thick">
        <color indexed="64"/>
      </left>
      <right style="thin">
        <color indexed="22"/>
      </right>
      <top/>
      <bottom/>
      <diagonal/>
    </border>
    <border>
      <left style="thin">
        <color indexed="22"/>
      </left>
      <right style="thin">
        <color indexed="22"/>
      </right>
      <top/>
      <bottom/>
      <diagonal/>
    </border>
    <border>
      <left style="thin">
        <color indexed="22"/>
      </left>
      <right style="thick">
        <color indexed="64"/>
      </right>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style="medium">
        <color indexed="64"/>
      </bottom>
      <diagonal/>
    </border>
    <border>
      <left/>
      <right style="thick">
        <color indexed="64"/>
      </right>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57"/>
      </top>
      <bottom/>
      <diagonal/>
    </border>
    <border>
      <left/>
      <right style="thin">
        <color indexed="64"/>
      </right>
      <top style="thick">
        <color indexed="64"/>
      </top>
      <bottom/>
      <diagonal/>
    </border>
    <border>
      <left style="medium">
        <color indexed="64"/>
      </left>
      <right style="thin">
        <color indexed="64"/>
      </right>
      <top style="medium">
        <color indexed="64"/>
      </top>
      <bottom style="thin">
        <color indexed="64"/>
      </bottom>
      <diagonal/>
    </border>
    <border>
      <left/>
      <right/>
      <top/>
      <bottom style="thick">
        <color indexed="64"/>
      </bottom>
      <diagonal/>
    </border>
    <border>
      <left/>
      <right style="thick">
        <color indexed="64"/>
      </right>
      <top style="thick">
        <color indexed="64"/>
      </top>
      <bottom/>
      <diagonal/>
    </border>
  </borders>
  <cellStyleXfs count="11">
    <xf numFmtId="0" fontId="0" fillId="0" borderId="0"/>
    <xf numFmtId="0" fontId="11" fillId="0" borderId="0"/>
    <xf numFmtId="0" fontId="2" fillId="0" borderId="0"/>
    <xf numFmtId="0" fontId="2" fillId="0" borderId="0"/>
    <xf numFmtId="0" fontId="11" fillId="0" borderId="0"/>
    <xf numFmtId="0" fontId="61" fillId="0" borderId="0"/>
    <xf numFmtId="0" fontId="61" fillId="0" borderId="0"/>
    <xf numFmtId="0" fontId="11" fillId="0" borderId="0"/>
    <xf numFmtId="164" fontId="102" fillId="0" borderId="0" applyFont="0" applyFill="0" applyBorder="0" applyAlignment="0" applyProtection="0"/>
    <xf numFmtId="9" fontId="102" fillId="0" borderId="0" applyFont="0" applyFill="0" applyBorder="0" applyAlignment="0" applyProtection="0"/>
    <xf numFmtId="0" fontId="11" fillId="0" borderId="0"/>
  </cellStyleXfs>
  <cellXfs count="1427">
    <xf numFmtId="0" fontId="0" fillId="0" borderId="0" xfId="0"/>
    <xf numFmtId="0" fontId="4" fillId="0" borderId="6" xfId="0" applyFont="1" applyBorder="1" applyAlignment="1">
      <alignment horizontal="center" vertical="center"/>
    </xf>
    <xf numFmtId="0" fontId="4" fillId="0" borderId="0" xfId="0" applyFont="1" applyAlignment="1" applyProtection="1">
      <alignment horizontal="center"/>
      <protection locked="0"/>
    </xf>
    <xf numFmtId="0" fontId="5"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8" fillId="0" borderId="0" xfId="0" applyFont="1" applyAlignment="1" applyProtection="1">
      <alignment horizontal="center"/>
      <protection locked="0"/>
    </xf>
    <xf numFmtId="0" fontId="9"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vertical="center"/>
      <protection locked="0"/>
    </xf>
    <xf numFmtId="0" fontId="5" fillId="0" borderId="9" xfId="0" applyFont="1" applyBorder="1"/>
    <xf numFmtId="0" fontId="5"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horizontal="left" vertical="center" indent="1"/>
    </xf>
    <xf numFmtId="0" fontId="18" fillId="0" borderId="3" xfId="0" applyFont="1" applyBorder="1" applyAlignment="1">
      <alignment horizontal="left" vertical="center" indent="2"/>
    </xf>
    <xf numFmtId="0" fontId="18" fillId="0" borderId="3" xfId="0" applyFont="1" applyBorder="1" applyAlignment="1">
      <alignment horizontal="left" vertical="center" indent="3"/>
    </xf>
    <xf numFmtId="0" fontId="18" fillId="0" borderId="14" xfId="0" applyFont="1" applyBorder="1" applyAlignment="1">
      <alignment horizontal="left" vertical="center" indent="2"/>
    </xf>
    <xf numFmtId="0" fontId="18" fillId="0" borderId="14" xfId="0" applyFont="1" applyBorder="1" applyAlignment="1">
      <alignment horizontal="left" vertical="center" indent="1"/>
    </xf>
    <xf numFmtId="0" fontId="18" fillId="0" borderId="14" xfId="0" applyFont="1" applyBorder="1" applyAlignment="1">
      <alignment horizontal="left" vertical="center"/>
    </xf>
    <xf numFmtId="0" fontId="18" fillId="0" borderId="15" xfId="0" applyFont="1" applyBorder="1" applyAlignment="1">
      <alignment horizontal="left" vertical="center" indent="1"/>
    </xf>
    <xf numFmtId="0" fontId="17" fillId="0" borderId="16" xfId="0" applyFont="1" applyBorder="1" applyAlignment="1">
      <alignment horizontal="center" vertical="center"/>
    </xf>
    <xf numFmtId="0" fontId="18" fillId="0" borderId="2" xfId="0" applyFont="1" applyBorder="1" applyAlignment="1">
      <alignment horizontal="center" vertical="center"/>
    </xf>
    <xf numFmtId="0" fontId="18" fillId="0" borderId="17"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3" xfId="0" applyFont="1" applyBorder="1" applyAlignment="1">
      <alignment horizontal="center" vertical="center"/>
    </xf>
    <xf numFmtId="0" fontId="18" fillId="0" borderId="14" xfId="0" applyFont="1" applyBorder="1" applyAlignment="1">
      <alignment horizontal="left" vertical="center" indent="3"/>
    </xf>
    <xf numFmtId="0" fontId="23" fillId="0" borderId="0" xfId="0" applyFont="1" applyProtection="1">
      <protection locked="0"/>
    </xf>
    <xf numFmtId="0" fontId="24" fillId="0" borderId="2" xfId="0" applyFont="1" applyBorder="1" applyAlignment="1">
      <alignment horizontal="center" vertical="center"/>
    </xf>
    <xf numFmtId="0" fontId="18" fillId="0" borderId="3" xfId="0" quotePrefix="1" applyFont="1" applyBorder="1" applyAlignment="1">
      <alignment horizontal="left" vertical="center" indent="2"/>
    </xf>
    <xf numFmtId="0" fontId="14" fillId="0" borderId="0" xfId="0" applyFont="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25" xfId="0" applyFont="1" applyBorder="1" applyAlignment="1">
      <alignment horizontal="center"/>
    </xf>
    <xf numFmtId="0" fontId="5" fillId="0" borderId="0" xfId="3" applyFont="1" applyProtection="1">
      <protection locked="0"/>
    </xf>
    <xf numFmtId="0" fontId="5" fillId="0" borderId="9" xfId="3" applyFont="1" applyBorder="1" applyAlignment="1">
      <alignment horizontal="left"/>
    </xf>
    <xf numFmtId="0" fontId="5" fillId="0" borderId="9" xfId="3" applyFont="1" applyBorder="1"/>
    <xf numFmtId="0" fontId="5" fillId="0" borderId="26" xfId="3" applyFont="1" applyBorder="1"/>
    <xf numFmtId="0" fontId="6" fillId="0" borderId="0" xfId="3" applyFont="1" applyAlignment="1">
      <alignment horizontal="center"/>
    </xf>
    <xf numFmtId="0" fontId="5" fillId="0" borderId="0" xfId="3" applyFont="1"/>
    <xf numFmtId="0" fontId="8" fillId="0" borderId="0" xfId="7" applyFont="1" applyAlignment="1">
      <alignment horizontal="center"/>
    </xf>
    <xf numFmtId="0" fontId="2" fillId="0" borderId="24" xfId="3" applyBorder="1" applyAlignment="1">
      <alignment horizontal="center" vertical="center"/>
    </xf>
    <xf numFmtId="0" fontId="28" fillId="0" borderId="0" xfId="3" applyFont="1" applyAlignment="1">
      <alignment horizontal="center" vertical="center"/>
    </xf>
    <xf numFmtId="0" fontId="5" fillId="0" borderId="22" xfId="3" applyFont="1" applyBorder="1"/>
    <xf numFmtId="0" fontId="5" fillId="0" borderId="0" xfId="3" applyFont="1" applyAlignment="1">
      <alignment horizontal="left"/>
    </xf>
    <xf numFmtId="0" fontId="5" fillId="0" borderId="21" xfId="3" applyFont="1" applyBorder="1"/>
    <xf numFmtId="0" fontId="4" fillId="0" borderId="23" xfId="3" applyFont="1" applyBorder="1" applyAlignment="1">
      <alignment horizontal="center"/>
    </xf>
    <xf numFmtId="0" fontId="4" fillId="0" borderId="5" xfId="3" applyFont="1" applyBorder="1" applyAlignment="1">
      <alignment horizontal="center" vertical="center"/>
    </xf>
    <xf numFmtId="0" fontId="4" fillId="0" borderId="0" xfId="3" applyFont="1" applyAlignment="1">
      <alignment horizontal="center"/>
    </xf>
    <xf numFmtId="0" fontId="4" fillId="0" borderId="6" xfId="3" applyFont="1" applyBorder="1" applyAlignment="1">
      <alignment horizontal="center" vertical="center"/>
    </xf>
    <xf numFmtId="0" fontId="4" fillId="0" borderId="5" xfId="3" applyFont="1" applyBorder="1" applyAlignment="1">
      <alignment horizontal="left" vertical="center"/>
    </xf>
    <xf numFmtId="0" fontId="5" fillId="0" borderId="0" xfId="3" applyFont="1" applyAlignment="1" applyProtection="1">
      <alignment vertical="center"/>
      <protection locked="0"/>
    </xf>
    <xf numFmtId="0" fontId="4" fillId="0" borderId="0" xfId="3" applyFont="1" applyAlignment="1" applyProtection="1">
      <alignment horizontal="center"/>
      <protection locked="0"/>
    </xf>
    <xf numFmtId="0" fontId="4" fillId="0" borderId="0" xfId="7" applyFont="1" applyAlignment="1" applyProtection="1">
      <alignment horizontal="center"/>
      <protection locked="0"/>
    </xf>
    <xf numFmtId="0" fontId="5" fillId="0" borderId="0" xfId="7" applyFont="1" applyProtection="1">
      <protection locked="0"/>
    </xf>
    <xf numFmtId="0" fontId="4" fillId="0" borderId="9" xfId="7" applyFont="1" applyBorder="1" applyAlignment="1">
      <alignment horizontal="left"/>
    </xf>
    <xf numFmtId="0" fontId="5" fillId="0" borderId="9" xfId="7" applyFont="1" applyBorder="1"/>
    <xf numFmtId="0" fontId="4" fillId="0" borderId="0" xfId="7" applyFont="1" applyAlignment="1">
      <alignment horizontal="left"/>
    </xf>
    <xf numFmtId="0" fontId="4" fillId="0" borderId="0" xfId="7" applyFont="1"/>
    <xf numFmtId="0" fontId="30" fillId="0" borderId="0" xfId="3" applyFont="1" applyAlignment="1">
      <alignment horizontal="center" vertical="top"/>
    </xf>
    <xf numFmtId="0" fontId="2" fillId="0" borderId="0" xfId="3" applyAlignment="1">
      <alignment horizontal="center"/>
    </xf>
    <xf numFmtId="0" fontId="4" fillId="0" borderId="0" xfId="7" applyFont="1" applyAlignment="1">
      <alignment horizontal="centerContinuous"/>
    </xf>
    <xf numFmtId="0" fontId="5" fillId="0" borderId="0" xfId="7" applyFont="1"/>
    <xf numFmtId="0" fontId="5" fillId="0" borderId="21" xfId="7" applyFont="1" applyBorder="1"/>
    <xf numFmtId="0" fontId="7" fillId="0" borderId="5" xfId="7" applyFont="1" applyBorder="1" applyAlignment="1">
      <alignment horizontal="center" vertical="center"/>
    </xf>
    <xf numFmtId="0" fontId="4" fillId="0" borderId="23" xfId="7" applyFont="1" applyBorder="1" applyAlignment="1">
      <alignment horizontal="center" vertical="center"/>
    </xf>
    <xf numFmtId="0" fontId="7" fillId="0" borderId="16" xfId="7" applyFont="1" applyBorder="1" applyAlignment="1">
      <alignment horizontal="center" vertical="center"/>
    </xf>
    <xf numFmtId="0" fontId="9" fillId="0" borderId="0" xfId="7" applyFont="1" applyProtection="1">
      <protection locked="0"/>
    </xf>
    <xf numFmtId="0" fontId="4" fillId="0" borderId="5" xfId="7" applyFont="1" applyBorder="1" applyAlignment="1">
      <alignment horizontal="center" vertical="center"/>
    </xf>
    <xf numFmtId="0" fontId="4" fillId="0" borderId="2" xfId="7" applyFont="1" applyBorder="1" applyAlignment="1">
      <alignment horizontal="center" vertical="center"/>
    </xf>
    <xf numFmtId="0" fontId="4" fillId="0" borderId="16" xfId="7" applyFont="1" applyBorder="1" applyAlignment="1">
      <alignment horizontal="center" vertical="center"/>
    </xf>
    <xf numFmtId="0" fontId="4" fillId="0" borderId="14" xfId="7" applyFont="1" applyBorder="1"/>
    <xf numFmtId="0" fontId="5" fillId="0" borderId="14" xfId="7" applyFont="1" applyBorder="1"/>
    <xf numFmtId="3" fontId="6" fillId="0" borderId="12" xfId="7" applyNumberFormat="1" applyFont="1" applyBorder="1" applyAlignment="1" applyProtection="1">
      <alignment horizontal="right" vertical="center"/>
      <protection locked="0"/>
    </xf>
    <xf numFmtId="3" fontId="6" fillId="0" borderId="31" xfId="7" applyNumberFormat="1" applyFont="1" applyBorder="1" applyAlignment="1" applyProtection="1">
      <alignment horizontal="right" vertical="center"/>
      <protection locked="0"/>
    </xf>
    <xf numFmtId="0" fontId="5" fillId="0" borderId="0" xfId="7" applyFont="1" applyAlignment="1" applyProtection="1">
      <alignment vertical="center"/>
      <protection locked="0"/>
    </xf>
    <xf numFmtId="3" fontId="6" fillId="0" borderId="14" xfId="7" applyNumberFormat="1" applyFont="1" applyBorder="1" applyAlignment="1" applyProtection="1">
      <alignment horizontal="right" vertical="center"/>
      <protection locked="0"/>
    </xf>
    <xf numFmtId="3" fontId="6" fillId="0" borderId="32" xfId="7" applyNumberFormat="1" applyFont="1" applyBorder="1" applyAlignment="1" applyProtection="1">
      <alignment horizontal="right" vertical="center"/>
      <protection locked="0"/>
    </xf>
    <xf numFmtId="0" fontId="9" fillId="0" borderId="14" xfId="3" applyFont="1" applyBorder="1" applyAlignment="1" applyProtection="1">
      <alignment horizontal="left" vertical="center"/>
      <protection locked="0"/>
    </xf>
    <xf numFmtId="0" fontId="4" fillId="0" borderId="0" xfId="7" applyFont="1" applyAlignment="1" applyProtection="1">
      <alignment vertical="center"/>
      <protection locked="0"/>
    </xf>
    <xf numFmtId="0" fontId="9" fillId="0" borderId="14" xfId="3" applyFont="1" applyBorder="1" applyAlignment="1" applyProtection="1">
      <alignment vertical="center"/>
      <protection locked="0"/>
    </xf>
    <xf numFmtId="0" fontId="9" fillId="0" borderId="15" xfId="3" applyFont="1" applyBorder="1" applyAlignment="1" applyProtection="1">
      <alignment vertical="center"/>
      <protection locked="0"/>
    </xf>
    <xf numFmtId="3" fontId="6" fillId="0" borderId="15" xfId="7" applyNumberFormat="1" applyFont="1" applyBorder="1" applyAlignment="1" applyProtection="1">
      <alignment horizontal="right" vertical="center"/>
      <protection locked="0"/>
    </xf>
    <xf numFmtId="3" fontId="6" fillId="0" borderId="35" xfId="7" applyNumberFormat="1" applyFont="1" applyBorder="1" applyAlignment="1" applyProtection="1">
      <alignment horizontal="right" vertical="center"/>
      <protection locked="0"/>
    </xf>
    <xf numFmtId="0" fontId="4" fillId="0" borderId="0" xfId="7" applyFont="1" applyAlignment="1">
      <alignment horizontal="center"/>
    </xf>
    <xf numFmtId="0" fontId="4" fillId="0" borderId="0" xfId="7" applyFont="1" applyProtection="1">
      <protection locked="0"/>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3" xfId="0" applyFont="1" applyBorder="1" applyAlignment="1">
      <alignment vertical="center"/>
    </xf>
    <xf numFmtId="0" fontId="18" fillId="0" borderId="5" xfId="0" applyFont="1" applyBorder="1" applyAlignment="1">
      <alignment horizontal="left" vertical="top"/>
    </xf>
    <xf numFmtId="0" fontId="18" fillId="0" borderId="15" xfId="0" quotePrefix="1" applyFont="1" applyBorder="1" applyAlignment="1">
      <alignment horizontal="left" vertical="center" indent="1"/>
    </xf>
    <xf numFmtId="0" fontId="22" fillId="0" borderId="0" xfId="0" applyFont="1" applyAlignment="1">
      <alignment horizontal="center"/>
    </xf>
    <xf numFmtId="0" fontId="23" fillId="0" borderId="0" xfId="0" applyFont="1"/>
    <xf numFmtId="0" fontId="15" fillId="0" borderId="21" xfId="0" applyFont="1" applyBorder="1" applyAlignment="1">
      <alignment horizontal="left" vertical="center"/>
    </xf>
    <xf numFmtId="0" fontId="18" fillId="0" borderId="16" xfId="0" applyFont="1" applyBorder="1" applyAlignment="1">
      <alignment horizontal="center" vertical="center"/>
    </xf>
    <xf numFmtId="0" fontId="18" fillId="0" borderId="3" xfId="0" applyFont="1" applyBorder="1" applyAlignment="1">
      <alignment horizontal="center"/>
    </xf>
    <xf numFmtId="0" fontId="18" fillId="0" borderId="36" xfId="0" applyFont="1" applyBorder="1" applyAlignment="1">
      <alignment horizontal="center" vertical="center"/>
    </xf>
    <xf numFmtId="0" fontId="14" fillId="0" borderId="0" xfId="0" applyFont="1" applyAlignment="1">
      <alignment horizontal="center" vertical="center"/>
    </xf>
    <xf numFmtId="0" fontId="24" fillId="0" borderId="0" xfId="0" applyFont="1" applyAlignment="1">
      <alignment horizontal="center" vertical="center"/>
    </xf>
    <xf numFmtId="0" fontId="4" fillId="0" borderId="2" xfId="3" applyFont="1" applyBorder="1" applyAlignment="1">
      <alignment horizontal="center" vertical="top" shrinkToFit="1"/>
    </xf>
    <xf numFmtId="0" fontId="4" fillId="0" borderId="2" xfId="3" applyFont="1" applyBorder="1" applyAlignment="1">
      <alignment horizontal="left" vertical="center"/>
    </xf>
    <xf numFmtId="0" fontId="4" fillId="0" borderId="23" xfId="3" applyFont="1" applyBorder="1" applyAlignment="1">
      <alignment vertical="center"/>
    </xf>
    <xf numFmtId="0" fontId="4" fillId="0" borderId="3" xfId="3" applyFont="1" applyBorder="1" applyAlignment="1">
      <alignment horizontal="left" vertical="center"/>
    </xf>
    <xf numFmtId="0" fontId="4" fillId="0" borderId="14" xfId="3" applyFont="1" applyBorder="1" applyAlignment="1">
      <alignment horizontal="center" vertical="top" shrinkToFit="1"/>
    </xf>
    <xf numFmtId="0" fontId="4" fillId="0" borderId="2" xfId="3" applyFont="1" applyBorder="1" applyAlignment="1">
      <alignment horizontal="left" vertical="center" indent="1"/>
    </xf>
    <xf numFmtId="0" fontId="4" fillId="0" borderId="14" xfId="3" applyFont="1" applyBorder="1" applyAlignment="1">
      <alignment horizontal="left" vertical="center" indent="2"/>
    </xf>
    <xf numFmtId="0" fontId="4" fillId="0" borderId="3" xfId="3" applyFont="1" applyBorder="1" applyAlignment="1">
      <alignment horizontal="left" vertical="center" indent="1"/>
    </xf>
    <xf numFmtId="0" fontId="4" fillId="0" borderId="15" xfId="3" applyFont="1" applyBorder="1" applyAlignment="1">
      <alignment horizontal="left" vertical="center" indent="2"/>
    </xf>
    <xf numFmtId="0" fontId="4" fillId="0" borderId="10" xfId="7" applyFont="1" applyBorder="1" applyAlignment="1">
      <alignment horizontal="center"/>
    </xf>
    <xf numFmtId="0" fontId="4" fillId="0" borderId="7" xfId="7" applyFont="1" applyBorder="1" applyAlignment="1">
      <alignment horizontal="center"/>
    </xf>
    <xf numFmtId="0" fontId="4" fillId="0" borderId="25" xfId="7" applyFont="1" applyBorder="1" applyAlignment="1">
      <alignment horizontal="center"/>
    </xf>
    <xf numFmtId="0" fontId="5" fillId="0" borderId="22" xfId="0" applyFont="1" applyBorder="1"/>
    <xf numFmtId="0" fontId="18" fillId="0" borderId="24" xfId="0" applyFont="1" applyBorder="1" applyAlignment="1">
      <alignment horizontal="center" vertical="center"/>
    </xf>
    <xf numFmtId="0" fontId="4" fillId="0" borderId="10" xfId="3" applyFont="1" applyBorder="1" applyAlignment="1">
      <alignment horizontal="center"/>
    </xf>
    <xf numFmtId="0" fontId="4" fillId="0" borderId="7" xfId="3" applyFont="1" applyBorder="1" applyAlignment="1">
      <alignment horizontal="center"/>
    </xf>
    <xf numFmtId="0" fontId="4" fillId="0" borderId="25" xfId="3" applyFont="1" applyBorder="1" applyAlignment="1">
      <alignment horizontal="center"/>
    </xf>
    <xf numFmtId="0" fontId="18" fillId="0" borderId="0" xfId="0" applyFont="1" applyAlignment="1">
      <alignment horizontal="center" vertical="center"/>
    </xf>
    <xf numFmtId="0" fontId="18" fillId="0" borderId="24" xfId="0" applyFont="1" applyBorder="1" applyAlignment="1">
      <alignment horizontal="center"/>
    </xf>
    <xf numFmtId="0" fontId="5" fillId="0" borderId="14" xfId="3" applyFont="1" applyBorder="1" applyAlignment="1">
      <alignment horizontal="center" vertical="center"/>
    </xf>
    <xf numFmtId="0" fontId="5" fillId="0" borderId="15" xfId="3" applyFont="1" applyBorder="1" applyAlignment="1">
      <alignment horizontal="center" vertical="center"/>
    </xf>
    <xf numFmtId="0" fontId="18" fillId="0" borderId="14" xfId="0" applyFont="1" applyBorder="1" applyAlignment="1">
      <alignment vertical="center"/>
    </xf>
    <xf numFmtId="0" fontId="7" fillId="0" borderId="30" xfId="0" applyFont="1" applyBorder="1" applyAlignment="1" applyProtection="1">
      <alignment vertical="center"/>
      <protection locked="0"/>
    </xf>
    <xf numFmtId="0" fontId="24" fillId="0" borderId="0" xfId="7" applyFont="1" applyAlignment="1">
      <alignment horizontal="center"/>
    </xf>
    <xf numFmtId="0" fontId="18" fillId="2" borderId="3" xfId="0" applyFont="1" applyFill="1" applyBorder="1" applyAlignment="1">
      <alignment horizontal="left" vertical="center"/>
    </xf>
    <xf numFmtId="0" fontId="17" fillId="2" borderId="16" xfId="0" applyFont="1" applyFill="1" applyBorder="1" applyAlignment="1">
      <alignment horizontal="center" vertical="center"/>
    </xf>
    <xf numFmtId="0" fontId="5" fillId="2" borderId="0" xfId="0" applyFont="1" applyFill="1" applyAlignment="1" applyProtection="1">
      <alignment vertical="center"/>
      <protection locked="0"/>
    </xf>
    <xf numFmtId="0" fontId="18" fillId="2" borderId="16"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2" xfId="0" applyFont="1" applyFill="1" applyBorder="1" applyAlignment="1">
      <alignment horizontal="left" vertical="center"/>
    </xf>
    <xf numFmtId="0" fontId="17" fillId="2" borderId="12" xfId="0" applyFont="1" applyFill="1" applyBorder="1" applyAlignment="1">
      <alignment horizontal="center" vertical="center"/>
    </xf>
    <xf numFmtId="0" fontId="17" fillId="0" borderId="39" xfId="0" applyFont="1" applyBorder="1" applyAlignment="1">
      <alignment horizontal="center" vertical="center"/>
    </xf>
    <xf numFmtId="0" fontId="17" fillId="0" borderId="21" xfId="0" applyFont="1" applyBorder="1" applyAlignment="1" applyProtection="1">
      <alignment horizontal="center"/>
      <protection locked="0"/>
    </xf>
    <xf numFmtId="0" fontId="31" fillId="0" borderId="0" xfId="0" applyFont="1" applyAlignment="1">
      <alignment horizontal="right" vertical="center"/>
    </xf>
    <xf numFmtId="0" fontId="37" fillId="0" borderId="22" xfId="0" applyFont="1" applyBorder="1" applyAlignment="1">
      <alignment horizontal="left" vertical="center"/>
    </xf>
    <xf numFmtId="0" fontId="33" fillId="0" borderId="0" xfId="3" applyFont="1" applyAlignment="1" applyProtection="1">
      <alignment vertical="center"/>
      <protection locked="0"/>
    </xf>
    <xf numFmtId="0" fontId="17" fillId="0" borderId="40" xfId="0" applyFont="1" applyBorder="1" applyAlignment="1" applyProtection="1">
      <alignment horizontal="center"/>
      <protection locked="0"/>
    </xf>
    <xf numFmtId="0" fontId="33" fillId="0" borderId="22" xfId="3" applyFont="1" applyBorder="1" applyAlignment="1" applyProtection="1">
      <alignment vertical="center"/>
      <protection locked="0"/>
    </xf>
    <xf numFmtId="0" fontId="0" fillId="0" borderId="22" xfId="0" applyBorder="1"/>
    <xf numFmtId="0" fontId="4" fillId="0" borderId="14" xfId="0" applyFont="1" applyBorder="1" applyAlignment="1">
      <alignment horizontal="center" vertical="center"/>
    </xf>
    <xf numFmtId="0" fontId="32" fillId="0" borderId="0" xfId="3" applyFont="1" applyAlignment="1">
      <alignment horizontal="center" vertical="top"/>
    </xf>
    <xf numFmtId="0" fontId="18" fillId="0" borderId="12" xfId="0" applyFont="1" applyBorder="1" applyAlignment="1">
      <alignment horizontal="center" vertical="center"/>
    </xf>
    <xf numFmtId="0" fontId="4" fillId="0" borderId="41" xfId="0" applyFont="1" applyBorder="1" applyAlignment="1">
      <alignment horizontal="center"/>
    </xf>
    <xf numFmtId="0" fontId="5" fillId="0" borderId="42" xfId="0" applyFont="1" applyBorder="1"/>
    <xf numFmtId="0" fontId="4" fillId="0" borderId="43" xfId="0" applyFont="1" applyBorder="1" applyAlignment="1">
      <alignment horizontal="center"/>
    </xf>
    <xf numFmtId="0" fontId="4" fillId="0" borderId="44" xfId="0" applyFont="1" applyBorder="1" applyAlignment="1">
      <alignment horizont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54" xfId="0" applyFont="1" applyBorder="1" applyAlignment="1">
      <alignment horizontal="left" vertical="center" indent="1"/>
    </xf>
    <xf numFmtId="0" fontId="4" fillId="0" borderId="0" xfId="0" applyFont="1" applyAlignment="1">
      <alignment horizontal="left" vertical="center"/>
    </xf>
    <xf numFmtId="0" fontId="15" fillId="0" borderId="0" xfId="0" applyFont="1" applyAlignment="1">
      <alignment horizontal="center" vertical="center"/>
    </xf>
    <xf numFmtId="0" fontId="0" fillId="0" borderId="0" xfId="0" applyAlignment="1">
      <alignment horizontal="center"/>
    </xf>
    <xf numFmtId="0" fontId="15" fillId="0" borderId="0" xfId="0" applyFont="1"/>
    <xf numFmtId="0" fontId="16" fillId="0" borderId="30" xfId="0" applyFont="1" applyBorder="1" applyAlignment="1">
      <alignment vertical="center"/>
    </xf>
    <xf numFmtId="0" fontId="4" fillId="0" borderId="0" xfId="0" applyFont="1" applyAlignment="1">
      <alignment horizontal="right"/>
    </xf>
    <xf numFmtId="0" fontId="5" fillId="0" borderId="57" xfId="0" applyFont="1" applyBorder="1"/>
    <xf numFmtId="0" fontId="24" fillId="0" borderId="58" xfId="0" applyFont="1" applyBorder="1" applyAlignment="1">
      <alignment horizontal="center" vertical="center"/>
    </xf>
    <xf numFmtId="0" fontId="5" fillId="0" borderId="26" xfId="0" applyFont="1" applyBorder="1"/>
    <xf numFmtId="0" fontId="9" fillId="0" borderId="5" xfId="0" applyFont="1" applyBorder="1"/>
    <xf numFmtId="3" fontId="4" fillId="2" borderId="12" xfId="0" applyNumberFormat="1"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5" fillId="0" borderId="3" xfId="0" applyFont="1" applyBorder="1" applyAlignment="1">
      <alignment vertical="center"/>
    </xf>
    <xf numFmtId="0" fontId="5" fillId="0" borderId="22" xfId="0" applyFont="1" applyBorder="1" applyAlignment="1">
      <alignment vertical="center"/>
    </xf>
    <xf numFmtId="0" fontId="4" fillId="0" borderId="14" xfId="0" applyFont="1" applyBorder="1" applyAlignment="1">
      <alignment vertical="center"/>
    </xf>
    <xf numFmtId="0" fontId="4" fillId="0" borderId="40" xfId="0" applyFont="1" applyBorder="1" applyAlignment="1">
      <alignment vertical="center"/>
    </xf>
    <xf numFmtId="0" fontId="5" fillId="2" borderId="14" xfId="0" applyFont="1" applyFill="1" applyBorder="1" applyAlignment="1">
      <alignment vertical="center"/>
    </xf>
    <xf numFmtId="0" fontId="5" fillId="2" borderId="40" xfId="0" applyFont="1" applyFill="1" applyBorder="1" applyAlignment="1">
      <alignment vertical="center"/>
    </xf>
    <xf numFmtId="0" fontId="4" fillId="2" borderId="14" xfId="0" applyFont="1" applyFill="1" applyBorder="1" applyAlignment="1">
      <alignment vertical="center"/>
    </xf>
    <xf numFmtId="0" fontId="4" fillId="2" borderId="40" xfId="0" applyFont="1" applyFill="1" applyBorder="1" applyAlignment="1">
      <alignment vertical="center"/>
    </xf>
    <xf numFmtId="0" fontId="5" fillId="0" borderId="14" xfId="0" applyFont="1" applyBorder="1" applyAlignment="1">
      <alignment vertical="center"/>
    </xf>
    <xf numFmtId="0" fontId="5" fillId="0" borderId="4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3" fontId="4" fillId="0" borderId="14" xfId="0" applyNumberFormat="1" applyFont="1" applyBorder="1" applyAlignment="1">
      <alignment vertical="center"/>
    </xf>
    <xf numFmtId="3" fontId="4" fillId="0" borderId="40" xfId="0" applyNumberFormat="1" applyFont="1" applyBorder="1" applyAlignment="1">
      <alignment vertical="center"/>
    </xf>
    <xf numFmtId="0" fontId="5" fillId="0" borderId="15" xfId="0" applyFont="1" applyBorder="1" applyAlignment="1">
      <alignment vertical="center"/>
    </xf>
    <xf numFmtId="0" fontId="5" fillId="0" borderId="59" xfId="0" applyFont="1" applyBorder="1" applyAlignment="1">
      <alignment vertical="center"/>
    </xf>
    <xf numFmtId="0" fontId="5" fillId="0" borderId="0" xfId="0" applyFont="1" applyAlignment="1">
      <alignment vertical="center"/>
    </xf>
    <xf numFmtId="0" fontId="12" fillId="0" borderId="0" xfId="0" applyFont="1"/>
    <xf numFmtId="0" fontId="31" fillId="0" borderId="21" xfId="0" applyFont="1" applyBorder="1" applyAlignment="1" applyProtection="1">
      <alignment horizontal="left" vertical="center"/>
      <protection locked="0"/>
    </xf>
    <xf numFmtId="0" fontId="7" fillId="0" borderId="0" xfId="0" applyFont="1" applyAlignment="1">
      <alignment vertical="center"/>
    </xf>
    <xf numFmtId="0" fontId="16" fillId="0" borderId="0" xfId="0" applyFont="1" applyAlignment="1">
      <alignment vertical="center"/>
    </xf>
    <xf numFmtId="0" fontId="4" fillId="0" borderId="22" xfId="0" applyFont="1" applyBorder="1" applyAlignment="1">
      <alignment vertical="center"/>
    </xf>
    <xf numFmtId="0" fontId="18" fillId="0" borderId="21" xfId="0" applyFont="1" applyBorder="1" applyAlignment="1">
      <alignment vertical="center"/>
    </xf>
    <xf numFmtId="0" fontId="5" fillId="0" borderId="3" xfId="0" applyFont="1" applyBorder="1" applyAlignment="1">
      <alignment horizontal="center" vertical="center"/>
    </xf>
    <xf numFmtId="0" fontId="5" fillId="0" borderId="24" xfId="0" applyFont="1" applyBorder="1" applyAlignment="1">
      <alignment vertical="center"/>
    </xf>
    <xf numFmtId="0" fontId="5" fillId="0" borderId="0" xfId="0" applyFont="1" applyAlignment="1">
      <alignment horizontal="left"/>
    </xf>
    <xf numFmtId="0" fontId="18" fillId="0" borderId="0" xfId="3" applyFont="1" applyAlignment="1">
      <alignment horizontal="left" vertical="center"/>
    </xf>
    <xf numFmtId="0" fontId="33" fillId="0" borderId="0" xfId="3" applyFont="1" applyAlignment="1">
      <alignment vertical="center"/>
    </xf>
    <xf numFmtId="0" fontId="33" fillId="0" borderId="22" xfId="3" applyFont="1" applyBorder="1" applyAlignment="1">
      <alignment vertical="center"/>
    </xf>
    <xf numFmtId="0" fontId="31" fillId="0" borderId="0" xfId="0" applyFont="1" applyAlignment="1" applyProtection="1">
      <alignment horizontal="left" vertical="center"/>
      <protection locked="0"/>
    </xf>
    <xf numFmtId="0" fontId="18" fillId="0" borderId="0" xfId="7" applyFont="1" applyAlignment="1">
      <alignment horizontal="left" vertical="center"/>
    </xf>
    <xf numFmtId="0" fontId="18" fillId="0" borderId="22" xfId="7" applyFont="1" applyBorder="1" applyAlignment="1">
      <alignment horizontal="left" vertical="center"/>
    </xf>
    <xf numFmtId="0" fontId="24" fillId="0" borderId="60" xfId="0" applyFont="1" applyBorder="1" applyAlignment="1">
      <alignment horizontal="center"/>
    </xf>
    <xf numFmtId="0" fontId="19" fillId="0" borderId="0" xfId="0" applyFont="1" applyAlignment="1">
      <alignment horizontal="center" vertical="center"/>
    </xf>
    <xf numFmtId="0" fontId="18" fillId="0" borderId="21" xfId="0" applyFont="1" applyBorder="1" applyAlignment="1">
      <alignment horizontal="center" vertical="center"/>
    </xf>
    <xf numFmtId="0" fontId="24" fillId="0" borderId="0" xfId="0" applyFont="1" applyAlignment="1">
      <alignment horizontal="center"/>
    </xf>
    <xf numFmtId="0" fontId="5" fillId="0" borderId="14" xfId="0" applyFont="1" applyBorder="1" applyAlignment="1">
      <alignment horizontal="center" vertical="center"/>
    </xf>
    <xf numFmtId="0" fontId="18" fillId="0" borderId="23" xfId="0" applyFont="1" applyBorder="1" applyAlignment="1">
      <alignment horizontal="right" vertical="center"/>
    </xf>
    <xf numFmtId="49" fontId="5" fillId="0" borderId="0" xfId="0" applyNumberFormat="1" applyFont="1" applyProtection="1">
      <protection locked="0"/>
    </xf>
    <xf numFmtId="0" fontId="5" fillId="0" borderId="0" xfId="0" applyFont="1" applyAlignment="1">
      <alignment horizontal="center"/>
    </xf>
    <xf numFmtId="0" fontId="4" fillId="0" borderId="0" xfId="0" applyFont="1" applyAlignment="1">
      <alignment vertical="center"/>
    </xf>
    <xf numFmtId="3" fontId="5" fillId="0" borderId="39" xfId="0" applyNumberFormat="1" applyFont="1" applyBorder="1" applyProtection="1">
      <protection locked="0"/>
    </xf>
    <xf numFmtId="0" fontId="24" fillId="0" borderId="10" xfId="0" applyFont="1" applyBorder="1" applyAlignment="1">
      <alignment horizontal="center"/>
    </xf>
    <xf numFmtId="0" fontId="5" fillId="0" borderId="62" xfId="0" applyFont="1" applyBorder="1" applyProtection="1">
      <protection locked="0"/>
    </xf>
    <xf numFmtId="0" fontId="5" fillId="0" borderId="63" xfId="0" applyFont="1" applyBorder="1" applyProtection="1">
      <protection locked="0"/>
    </xf>
    <xf numFmtId="0" fontId="5" fillId="0" borderId="64" xfId="0" applyFont="1" applyBorder="1" applyProtection="1">
      <protection locked="0"/>
    </xf>
    <xf numFmtId="3" fontId="5" fillId="0" borderId="0" xfId="0" applyNumberFormat="1" applyFont="1" applyProtection="1">
      <protection locked="0"/>
    </xf>
    <xf numFmtId="0" fontId="18" fillId="0" borderId="36" xfId="0" applyFont="1" applyBorder="1" applyAlignment="1">
      <alignment horizontal="right" vertical="center"/>
    </xf>
    <xf numFmtId="49" fontId="4" fillId="2" borderId="6" xfId="0" applyNumberFormat="1" applyFont="1" applyFill="1" applyBorder="1" applyAlignment="1">
      <alignment vertical="center"/>
    </xf>
    <xf numFmtId="49" fontId="4" fillId="2" borderId="7" xfId="0" applyNumberFormat="1" applyFont="1" applyFill="1" applyBorder="1" applyAlignment="1">
      <alignment vertical="center"/>
    </xf>
    <xf numFmtId="49" fontId="4" fillId="2" borderId="65" xfId="0" applyNumberFormat="1" applyFont="1" applyFill="1" applyBorder="1" applyAlignment="1">
      <alignment vertical="center"/>
    </xf>
    <xf numFmtId="3" fontId="4" fillId="2" borderId="14" xfId="0" applyNumberFormat="1" applyFont="1" applyFill="1" applyBorder="1" applyAlignment="1" applyProtection="1">
      <alignment horizontal="right" vertical="center" wrapText="1"/>
      <protection locked="0"/>
    </xf>
    <xf numFmtId="3" fontId="4" fillId="2" borderId="32" xfId="0" applyNumberFormat="1" applyFont="1" applyFill="1" applyBorder="1" applyAlignment="1" applyProtection="1">
      <alignment horizontal="right" vertical="center" wrapText="1"/>
      <protection locked="0"/>
    </xf>
    <xf numFmtId="3" fontId="4" fillId="2" borderId="12" xfId="0" applyNumberFormat="1" applyFont="1" applyFill="1" applyBorder="1" applyAlignment="1" applyProtection="1">
      <alignment horizontal="right" vertical="center" wrapText="1"/>
      <protection locked="0"/>
    </xf>
    <xf numFmtId="3" fontId="4" fillId="2" borderId="31" xfId="0" applyNumberFormat="1" applyFont="1" applyFill="1" applyBorder="1" applyAlignment="1" applyProtection="1">
      <alignment horizontal="right" vertical="center" wrapText="1"/>
      <protection locked="0"/>
    </xf>
    <xf numFmtId="3" fontId="4" fillId="2" borderId="16" xfId="0" applyNumberFormat="1" applyFont="1" applyFill="1" applyBorder="1" applyAlignment="1" applyProtection="1">
      <alignment horizontal="right" vertical="center" wrapText="1"/>
      <protection locked="0"/>
    </xf>
    <xf numFmtId="3" fontId="4" fillId="2" borderId="18" xfId="0" applyNumberFormat="1" applyFont="1" applyFill="1" applyBorder="1" applyAlignment="1" applyProtection="1">
      <alignment horizontal="right" vertical="center" wrapText="1"/>
      <protection locked="0"/>
    </xf>
    <xf numFmtId="3" fontId="4" fillId="0" borderId="14" xfId="0" applyNumberFormat="1" applyFont="1" applyBorder="1" applyAlignment="1" applyProtection="1">
      <alignment horizontal="right" vertical="center" wrapText="1"/>
      <protection locked="0"/>
    </xf>
    <xf numFmtId="3" fontId="4" fillId="0" borderId="2" xfId="0" applyNumberFormat="1" applyFont="1" applyBorder="1" applyAlignment="1" applyProtection="1">
      <alignment horizontal="right" vertical="center" wrapText="1"/>
      <protection locked="0"/>
    </xf>
    <xf numFmtId="0" fontId="4" fillId="0" borderId="0" xfId="0" applyFont="1" applyAlignment="1" applyProtection="1">
      <alignment horizontal="right"/>
      <protection locked="0"/>
    </xf>
    <xf numFmtId="3" fontId="4" fillId="0" borderId="66" xfId="0" applyNumberFormat="1" applyFont="1" applyBorder="1" applyAlignment="1" applyProtection="1">
      <alignment horizontal="right" vertical="center" wrapText="1"/>
      <protection locked="0"/>
    </xf>
    <xf numFmtId="0" fontId="18" fillId="0" borderId="7" xfId="0" applyFont="1" applyBorder="1" applyAlignment="1">
      <alignment horizontal="center" vertical="center"/>
    </xf>
    <xf numFmtId="0" fontId="18" fillId="0" borderId="6" xfId="0" applyFont="1" applyBorder="1" applyAlignment="1">
      <alignment horizontal="left" vertical="center" indent="2"/>
    </xf>
    <xf numFmtId="0" fontId="18" fillId="0" borderId="6" xfId="0" applyFont="1" applyBorder="1" applyAlignment="1">
      <alignment vertical="center"/>
    </xf>
    <xf numFmtId="0" fontId="18" fillId="0" borderId="5" xfId="0" applyFont="1" applyBorder="1" applyAlignment="1">
      <alignment horizontal="left" vertical="center" indent="1"/>
    </xf>
    <xf numFmtId="0" fontId="18" fillId="0" borderId="29" xfId="0" quotePrefix="1" applyFont="1" applyBorder="1" applyAlignment="1">
      <alignment horizontal="left" vertical="center" indent="1"/>
    </xf>
    <xf numFmtId="0" fontId="9" fillId="2" borderId="2" xfId="3" applyFont="1" applyFill="1" applyBorder="1" applyAlignment="1">
      <alignment vertical="center"/>
    </xf>
    <xf numFmtId="0" fontId="7" fillId="2" borderId="2" xfId="3" applyFont="1" applyFill="1" applyBorder="1" applyAlignment="1">
      <alignment vertical="center"/>
    </xf>
    <xf numFmtId="3" fontId="6" fillId="2" borderId="12" xfId="7" applyNumberFormat="1" applyFont="1" applyFill="1" applyBorder="1" applyAlignment="1" applyProtection="1">
      <alignment horizontal="right" vertical="center"/>
      <protection locked="0"/>
    </xf>
    <xf numFmtId="3" fontId="6" fillId="2" borderId="31" xfId="7" applyNumberFormat="1" applyFont="1" applyFill="1" applyBorder="1" applyAlignment="1" applyProtection="1">
      <alignment horizontal="right" vertical="center"/>
      <protection locked="0"/>
    </xf>
    <xf numFmtId="0" fontId="5" fillId="2" borderId="0" xfId="7" applyFont="1" applyFill="1" applyAlignment="1" applyProtection="1">
      <alignment vertical="center"/>
      <protection locked="0"/>
    </xf>
    <xf numFmtId="3" fontId="6" fillId="2" borderId="14" xfId="7" applyNumberFormat="1" applyFont="1" applyFill="1" applyBorder="1" applyAlignment="1" applyProtection="1">
      <alignment horizontal="right" vertical="center"/>
      <protection locked="0"/>
    </xf>
    <xf numFmtId="3" fontId="6" fillId="2" borderId="32" xfId="7" applyNumberFormat="1" applyFont="1" applyFill="1" applyBorder="1" applyAlignment="1" applyProtection="1">
      <alignment horizontal="right" vertical="center"/>
      <protection locked="0"/>
    </xf>
    <xf numFmtId="0" fontId="18" fillId="0" borderId="3" xfId="0" applyFont="1" applyBorder="1" applyAlignment="1">
      <alignment horizontal="left" vertical="top"/>
    </xf>
    <xf numFmtId="0" fontId="0" fillId="0" borderId="14" xfId="0" applyBorder="1"/>
    <xf numFmtId="3" fontId="4" fillId="0" borderId="31" xfId="0" applyNumberFormat="1" applyFont="1" applyBorder="1" applyAlignment="1" applyProtection="1">
      <alignment horizontal="right" vertical="center" wrapText="1"/>
      <protection locked="0"/>
    </xf>
    <xf numFmtId="0" fontId="40" fillId="0" borderId="0" xfId="0" applyFont="1" applyAlignment="1">
      <alignment horizontal="right" vertical="center"/>
    </xf>
    <xf numFmtId="0" fontId="41" fillId="0" borderId="0" xfId="0" applyFont="1" applyAlignment="1" applyProtection="1">
      <alignment horizontal="right" vertical="center"/>
      <protection locked="0"/>
    </xf>
    <xf numFmtId="0" fontId="18" fillId="0" borderId="14" xfId="0" applyFont="1" applyBorder="1" applyAlignment="1">
      <alignment horizontal="center" vertical="center"/>
    </xf>
    <xf numFmtId="0" fontId="18" fillId="0" borderId="32" xfId="0" applyFont="1" applyBorder="1" applyAlignment="1">
      <alignment horizontal="center" vertical="center"/>
    </xf>
    <xf numFmtId="0" fontId="18" fillId="0" borderId="25" xfId="0" applyFont="1" applyBorder="1" applyAlignment="1">
      <alignment horizontal="center" vertical="center"/>
    </xf>
    <xf numFmtId="0" fontId="42" fillId="0" borderId="0" xfId="0" applyFont="1"/>
    <xf numFmtId="0" fontId="11" fillId="0" borderId="0" xfId="0" applyFont="1" applyProtection="1">
      <protection locked="0"/>
    </xf>
    <xf numFmtId="0" fontId="17" fillId="0" borderId="9" xfId="0" applyFont="1" applyBorder="1"/>
    <xf numFmtId="0" fontId="43" fillId="0" borderId="0" xfId="7" applyFont="1" applyAlignment="1">
      <alignment vertical="center"/>
    </xf>
    <xf numFmtId="0" fontId="44" fillId="0" borderId="0" xfId="7" applyFont="1" applyAlignment="1">
      <alignment horizontal="left"/>
    </xf>
    <xf numFmtId="0" fontId="12" fillId="0" borderId="0" xfId="0" applyFont="1" applyAlignment="1">
      <alignment vertical="top"/>
    </xf>
    <xf numFmtId="0" fontId="10" fillId="0" borderId="0" xfId="0" applyFont="1" applyAlignment="1">
      <alignment vertical="top" wrapText="1"/>
    </xf>
    <xf numFmtId="0" fontId="9" fillId="0" borderId="0" xfId="7" applyFont="1" applyAlignment="1" applyProtection="1">
      <alignment horizontal="left"/>
      <protection locked="0"/>
    </xf>
    <xf numFmtId="0" fontId="4" fillId="0" borderId="9" xfId="0" applyFont="1" applyBorder="1" applyAlignment="1">
      <alignment horizontal="center"/>
    </xf>
    <xf numFmtId="0" fontId="0" fillId="0" borderId="21" xfId="0" applyBorder="1" applyAlignment="1">
      <alignment horizontal="center"/>
    </xf>
    <xf numFmtId="0" fontId="4" fillId="2" borderId="27" xfId="7" applyFont="1" applyFill="1" applyBorder="1" applyAlignment="1">
      <alignment horizontal="left" vertical="center"/>
    </xf>
    <xf numFmtId="0" fontId="9" fillId="0" borderId="12" xfId="3" applyFont="1" applyBorder="1" applyAlignment="1" applyProtection="1">
      <alignment horizontal="left" vertical="center"/>
      <protection locked="0"/>
    </xf>
    <xf numFmtId="3" fontId="4" fillId="0" borderId="0" xfId="0" applyNumberFormat="1" applyFont="1" applyAlignment="1">
      <alignment vertical="center"/>
    </xf>
    <xf numFmtId="0" fontId="5" fillId="0" borderId="14" xfId="0" applyFont="1" applyBorder="1" applyProtection="1">
      <protection locked="0"/>
    </xf>
    <xf numFmtId="0" fontId="5" fillId="0" borderId="32" xfId="0" applyFont="1" applyBorder="1" applyProtection="1">
      <protection locked="0"/>
    </xf>
    <xf numFmtId="3" fontId="4" fillId="0" borderId="12" xfId="0" applyNumberFormat="1" applyFont="1" applyBorder="1" applyAlignment="1" applyProtection="1">
      <alignment horizontal="right" vertical="center" wrapText="1"/>
      <protection locked="0"/>
    </xf>
    <xf numFmtId="49" fontId="4" fillId="0" borderId="27"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25" xfId="0" applyNumberFormat="1" applyFont="1" applyBorder="1" applyAlignment="1">
      <alignment vertical="center"/>
    </xf>
    <xf numFmtId="49" fontId="4" fillId="0" borderId="29" xfId="0" applyNumberFormat="1" applyFont="1" applyBorder="1" applyAlignment="1">
      <alignment vertical="center"/>
    </xf>
    <xf numFmtId="0" fontId="21" fillId="0" borderId="0" xfId="0" applyFont="1" applyAlignment="1">
      <alignment vertical="center"/>
    </xf>
    <xf numFmtId="0" fontId="18" fillId="0" borderId="0" xfId="0" applyFont="1" applyAlignment="1">
      <alignment horizontal="left" vertical="center"/>
    </xf>
    <xf numFmtId="0" fontId="5" fillId="0" borderId="32" xfId="0" applyFont="1" applyBorder="1" applyAlignment="1">
      <alignment vertical="center"/>
    </xf>
    <xf numFmtId="0" fontId="53" fillId="0" borderId="0" xfId="0" applyFont="1" applyAlignment="1">
      <alignment horizontal="left"/>
    </xf>
    <xf numFmtId="0" fontId="53" fillId="0" borderId="5" xfId="0" applyFont="1" applyBorder="1" applyAlignment="1">
      <alignment horizontal="left" vertical="center"/>
    </xf>
    <xf numFmtId="0" fontId="53" fillId="0" borderId="6" xfId="0" applyFont="1" applyBorder="1" applyAlignment="1">
      <alignment horizontal="left" vertical="center"/>
    </xf>
    <xf numFmtId="0" fontId="54" fillId="0" borderId="0" xfId="0" applyFont="1"/>
    <xf numFmtId="0" fontId="18" fillId="0" borderId="65" xfId="0" applyFont="1" applyBorder="1" applyAlignment="1">
      <alignment vertical="center"/>
    </xf>
    <xf numFmtId="0" fontId="13" fillId="0" borderId="0" xfId="7" applyFont="1" applyProtection="1">
      <protection locked="0"/>
    </xf>
    <xf numFmtId="0" fontId="7" fillId="0" borderId="2" xfId="7" applyFont="1" applyBorder="1" applyAlignment="1">
      <alignment horizontal="center" vertical="center"/>
    </xf>
    <xf numFmtId="0" fontId="7" fillId="0" borderId="14" xfId="7" applyFont="1" applyBorder="1" applyAlignment="1" applyProtection="1">
      <alignment horizontal="center"/>
      <protection locked="0"/>
    </xf>
    <xf numFmtId="0" fontId="9" fillId="2" borderId="2" xfId="2" applyFont="1" applyFill="1" applyBorder="1" applyAlignment="1">
      <alignment horizontal="center" vertical="center"/>
    </xf>
    <xf numFmtId="0" fontId="9" fillId="0" borderId="24"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4" borderId="0" xfId="2" applyFont="1" applyFill="1" applyAlignment="1">
      <alignment horizontal="left"/>
    </xf>
    <xf numFmtId="0" fontId="4" fillId="0" borderId="57" xfId="0" applyFont="1" applyBorder="1" applyAlignment="1">
      <alignment horizontal="center" vertical="center"/>
    </xf>
    <xf numFmtId="0" fontId="24" fillId="0" borderId="73"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left" vertical="center"/>
    </xf>
    <xf numFmtId="0" fontId="5" fillId="0" borderId="71" xfId="0" applyFont="1" applyBorder="1" applyAlignment="1">
      <alignment vertical="center"/>
    </xf>
    <xf numFmtId="0" fontId="9" fillId="0" borderId="16" xfId="2" applyFont="1" applyBorder="1" applyAlignment="1">
      <alignment horizontal="center" vertical="center"/>
    </xf>
    <xf numFmtId="0" fontId="9" fillId="0" borderId="3" xfId="2" applyFont="1" applyBorder="1" applyAlignment="1">
      <alignment horizontal="center" vertical="center"/>
    </xf>
    <xf numFmtId="0" fontId="18" fillId="0" borderId="12" xfId="0" applyFont="1" applyBorder="1" applyAlignment="1">
      <alignment horizontal="left" vertical="center" indent="1"/>
    </xf>
    <xf numFmtId="3" fontId="4" fillId="0" borderId="61" xfId="0" applyNumberFormat="1" applyFont="1" applyBorder="1" applyAlignment="1" applyProtection="1">
      <alignment horizontal="right" vertical="center" wrapText="1"/>
      <protection locked="0"/>
    </xf>
    <xf numFmtId="0" fontId="4" fillId="0" borderId="3" xfId="3" applyFont="1" applyBorder="1" applyAlignment="1" applyProtection="1">
      <alignment horizontal="left" vertical="center"/>
      <protection locked="0"/>
    </xf>
    <xf numFmtId="0" fontId="4" fillId="0" borderId="15" xfId="3" applyFont="1" applyBorder="1" applyAlignment="1" applyProtection="1">
      <alignment horizontal="left" vertical="center"/>
      <protection locked="0"/>
    </xf>
    <xf numFmtId="3" fontId="4" fillId="2" borderId="14" xfId="0" applyNumberFormat="1"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24" fillId="0" borderId="19" xfId="0" applyFont="1" applyBorder="1" applyAlignment="1">
      <alignment horizontal="center" vertical="center"/>
    </xf>
    <xf numFmtId="0" fontId="4" fillId="0" borderId="6" xfId="4" applyFont="1" applyBorder="1" applyAlignment="1">
      <alignment horizontal="center" vertical="center"/>
    </xf>
    <xf numFmtId="0" fontId="9" fillId="0" borderId="5" xfId="4" applyFont="1" applyBorder="1" applyAlignment="1">
      <alignment horizontal="center" vertical="center"/>
    </xf>
    <xf numFmtId="49" fontId="4" fillId="2" borderId="27" xfId="0" applyNumberFormat="1" applyFont="1" applyFill="1" applyBorder="1" applyAlignment="1">
      <alignment vertical="center"/>
    </xf>
    <xf numFmtId="0" fontId="5" fillId="0" borderId="39" xfId="0" applyFont="1" applyBorder="1" applyAlignment="1">
      <alignment vertical="center"/>
    </xf>
    <xf numFmtId="0" fontId="18" fillId="0" borderId="19" xfId="0" applyFont="1" applyBorder="1" applyAlignment="1">
      <alignment horizontal="left" vertical="center" wrapText="1"/>
    </xf>
    <xf numFmtId="0" fontId="67" fillId="0" borderId="0" xfId="0" applyFont="1" applyAlignment="1">
      <alignment vertical="center"/>
    </xf>
    <xf numFmtId="0" fontId="67" fillId="0" borderId="77" xfId="0" applyFont="1" applyBorder="1" applyAlignment="1">
      <alignment vertical="center"/>
    </xf>
    <xf numFmtId="0" fontId="58" fillId="0" borderId="77" xfId="6" applyFont="1" applyBorder="1" applyAlignment="1">
      <alignment wrapText="1"/>
    </xf>
    <xf numFmtId="0" fontId="58" fillId="6" borderId="78" xfId="5" applyFont="1" applyFill="1" applyBorder="1" applyAlignment="1">
      <alignment wrapText="1"/>
    </xf>
    <xf numFmtId="0" fontId="58" fillId="6" borderId="79" xfId="5" applyFont="1" applyFill="1" applyBorder="1" applyAlignment="1">
      <alignment wrapText="1"/>
    </xf>
    <xf numFmtId="0" fontId="59" fillId="5" borderId="98" xfId="6" applyFont="1" applyFill="1" applyBorder="1" applyAlignment="1" applyProtection="1">
      <alignment horizontal="center" vertical="top"/>
      <protection locked="0"/>
    </xf>
    <xf numFmtId="0" fontId="18" fillId="0" borderId="16" xfId="0" applyFont="1" applyBorder="1" applyAlignment="1">
      <alignment horizontal="left" vertical="center" indent="1"/>
    </xf>
    <xf numFmtId="49" fontId="65" fillId="0" borderId="18"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31" xfId="0" applyNumberFormat="1" applyFont="1" applyBorder="1" applyAlignment="1">
      <alignment horizontal="left" vertical="center" wrapText="1"/>
    </xf>
    <xf numFmtId="49" fontId="18" fillId="0" borderId="32" xfId="0" applyNumberFormat="1" applyFont="1" applyBorder="1" applyAlignment="1">
      <alignment horizontal="left" vertical="center" wrapText="1"/>
    </xf>
    <xf numFmtId="49" fontId="65" fillId="0" borderId="31" xfId="0" applyNumberFormat="1" applyFont="1" applyBorder="1" applyAlignment="1">
      <alignment horizontal="left" vertical="center" wrapText="1"/>
    </xf>
    <xf numFmtId="49" fontId="18" fillId="0" borderId="36" xfId="0" applyNumberFormat="1" applyFont="1" applyBorder="1" applyAlignment="1">
      <alignment horizontal="left" vertical="center" wrapText="1"/>
    </xf>
    <xf numFmtId="0" fontId="18" fillId="0" borderId="32" xfId="0" applyFont="1" applyBorder="1" applyAlignment="1">
      <alignment horizontal="left" vertical="center" wrapText="1"/>
    </xf>
    <xf numFmtId="0" fontId="65" fillId="0" borderId="32" xfId="0" applyFont="1" applyBorder="1" applyAlignment="1">
      <alignment horizontal="left" vertical="center" wrapText="1"/>
    </xf>
    <xf numFmtId="0" fontId="18" fillId="0" borderId="36" xfId="0" applyFont="1" applyBorder="1" applyAlignment="1">
      <alignment horizontal="left" vertical="center" wrapText="1"/>
    </xf>
    <xf numFmtId="0" fontId="18" fillId="0" borderId="31" xfId="0" applyFont="1" applyBorder="1" applyAlignment="1">
      <alignment horizontal="left" vertical="center" wrapText="1"/>
    </xf>
    <xf numFmtId="0" fontId="65" fillId="0" borderId="8" xfId="0" applyFont="1" applyBorder="1" applyAlignment="1">
      <alignment horizontal="left" vertical="center" wrapText="1"/>
    </xf>
    <xf numFmtId="0" fontId="18" fillId="0" borderId="61" xfId="0" applyFont="1" applyBorder="1" applyAlignment="1">
      <alignment horizontal="left" vertical="center" wrapText="1"/>
    </xf>
    <xf numFmtId="49" fontId="65" fillId="0" borderId="36" xfId="0" applyNumberFormat="1" applyFont="1" applyBorder="1" applyAlignment="1">
      <alignment horizontal="left" vertical="center" wrapText="1"/>
    </xf>
    <xf numFmtId="0" fontId="72" fillId="2" borderId="27" xfId="7" applyFont="1" applyFill="1" applyBorder="1" applyAlignment="1">
      <alignment horizontal="left" vertical="center"/>
    </xf>
    <xf numFmtId="0" fontId="18" fillId="2" borderId="27" xfId="7" applyFont="1" applyFill="1" applyBorder="1" applyAlignment="1">
      <alignment horizontal="left" vertical="center"/>
    </xf>
    <xf numFmtId="0" fontId="18" fillId="2" borderId="12" xfId="2" applyFont="1" applyFill="1" applyBorder="1" applyAlignment="1">
      <alignment vertical="center"/>
    </xf>
    <xf numFmtId="0" fontId="18" fillId="2" borderId="23" xfId="2" applyFont="1" applyFill="1" applyBorder="1" applyAlignment="1">
      <alignment vertical="center"/>
    </xf>
    <xf numFmtId="0" fontId="18" fillId="0" borderId="5" xfId="7" applyFont="1" applyBorder="1" applyAlignment="1">
      <alignment horizontal="left" vertical="center"/>
    </xf>
    <xf numFmtId="0" fontId="18" fillId="0" borderId="12" xfId="2" applyFont="1" applyBorder="1" applyAlignment="1">
      <alignment vertical="center"/>
    </xf>
    <xf numFmtId="0" fontId="17" fillId="0" borderId="24" xfId="2" applyFont="1" applyBorder="1" applyAlignment="1">
      <alignment horizontal="left" vertical="center" indent="1"/>
    </xf>
    <xf numFmtId="0" fontId="17" fillId="0" borderId="24" xfId="2" applyFont="1" applyBorder="1" applyAlignment="1">
      <alignment horizontal="left" vertical="center" indent="2"/>
    </xf>
    <xf numFmtId="0" fontId="65" fillId="0" borderId="14" xfId="2" applyFont="1" applyBorder="1" applyAlignment="1">
      <alignment horizontal="left" vertical="center"/>
    </xf>
    <xf numFmtId="0" fontId="17" fillId="0" borderId="14" xfId="2" applyFont="1" applyBorder="1" applyAlignment="1">
      <alignment horizontal="left" vertical="center" indent="2"/>
    </xf>
    <xf numFmtId="0" fontId="17" fillId="0" borderId="16" xfId="2" applyFont="1" applyBorder="1" applyAlignment="1">
      <alignment horizontal="center" vertical="center"/>
    </xf>
    <xf numFmtId="0" fontId="18" fillId="0" borderId="14" xfId="2" applyFont="1" applyBorder="1" applyAlignment="1">
      <alignment horizontal="left" vertical="center"/>
    </xf>
    <xf numFmtId="0" fontId="18" fillId="0" borderId="3" xfId="2" applyFont="1" applyBorder="1" applyAlignment="1">
      <alignment horizontal="left" vertical="center"/>
    </xf>
    <xf numFmtId="49" fontId="18" fillId="0" borderId="12" xfId="2" applyNumberFormat="1" applyFont="1" applyBorder="1" applyAlignment="1">
      <alignment vertical="center"/>
    </xf>
    <xf numFmtId="0" fontId="17" fillId="0" borderId="24" xfId="2" applyFont="1" applyBorder="1" applyAlignment="1">
      <alignment horizontal="left" vertical="center" indent="3"/>
    </xf>
    <xf numFmtId="0" fontId="17" fillId="0" borderId="14" xfId="2" applyFont="1" applyBorder="1" applyAlignment="1">
      <alignment horizontal="left" vertical="center" indent="3"/>
    </xf>
    <xf numFmtId="0" fontId="17" fillId="0" borderId="12" xfId="2" applyFont="1" applyBorder="1" applyAlignment="1">
      <alignment horizontal="left" vertical="center" indent="2"/>
    </xf>
    <xf numFmtId="0" fontId="18" fillId="0" borderId="6" xfId="7" applyFont="1" applyBorder="1" applyAlignment="1">
      <alignment horizontal="left" vertical="center"/>
    </xf>
    <xf numFmtId="0" fontId="18" fillId="2" borderId="16" xfId="2" applyFont="1" applyFill="1" applyBorder="1" applyAlignment="1">
      <alignment horizontal="left" vertical="center"/>
    </xf>
    <xf numFmtId="0" fontId="18" fillId="2" borderId="2" xfId="2" applyFont="1" applyFill="1" applyBorder="1" applyAlignment="1">
      <alignment vertical="center"/>
    </xf>
    <xf numFmtId="0" fontId="18" fillId="2" borderId="3" xfId="2" applyFont="1" applyFill="1" applyBorder="1" applyAlignment="1">
      <alignment horizontal="left" vertical="center"/>
    </xf>
    <xf numFmtId="0" fontId="17" fillId="0" borderId="3" xfId="2" applyFont="1" applyBorder="1" applyAlignment="1">
      <alignment horizontal="left" vertical="center" indent="2"/>
    </xf>
    <xf numFmtId="0" fontId="18" fillId="0" borderId="29" xfId="7" applyFont="1" applyBorder="1" applyAlignment="1">
      <alignment horizontal="left" vertical="center"/>
    </xf>
    <xf numFmtId="0" fontId="18" fillId="0" borderId="15" xfId="2" applyFont="1" applyBorder="1" applyAlignment="1">
      <alignment horizontal="left" vertical="center"/>
    </xf>
    <xf numFmtId="0" fontId="17" fillId="0" borderId="15" xfId="2" applyFont="1" applyBorder="1" applyAlignment="1">
      <alignment horizontal="left" vertical="center" indent="2"/>
    </xf>
    <xf numFmtId="0" fontId="18" fillId="0" borderId="75" xfId="0" applyFont="1" applyBorder="1" applyAlignment="1">
      <alignment horizontal="left" vertical="center" wrapText="1"/>
    </xf>
    <xf numFmtId="0" fontId="18" fillId="0" borderId="18" xfId="0" applyFont="1" applyBorder="1" applyAlignment="1">
      <alignment vertical="center" wrapText="1"/>
    </xf>
    <xf numFmtId="49" fontId="18" fillId="0" borderId="18" xfId="0" applyNumberFormat="1" applyFont="1" applyBorder="1" applyAlignment="1">
      <alignment horizontal="left" vertical="center" wrapText="1"/>
    </xf>
    <xf numFmtId="0" fontId="65" fillId="0" borderId="18" xfId="0" applyFont="1" applyBorder="1" applyAlignment="1">
      <alignment horizontal="left" vertical="center" wrapText="1"/>
    </xf>
    <xf numFmtId="0" fontId="18" fillId="0" borderId="18" xfId="0" applyFont="1" applyBorder="1" applyAlignment="1">
      <alignment horizontal="left" vertical="center" wrapText="1"/>
    </xf>
    <xf numFmtId="0" fontId="65" fillId="0" borderId="2" xfId="0" applyFont="1" applyBorder="1" applyAlignment="1">
      <alignment horizontal="left" vertical="center" wrapText="1"/>
    </xf>
    <xf numFmtId="0" fontId="18" fillId="0" borderId="23" xfId="0" applyFont="1" applyBorder="1" applyAlignment="1">
      <alignment horizontal="left" vertical="center" wrapText="1"/>
    </xf>
    <xf numFmtId="0" fontId="65" fillId="0" borderId="23" xfId="0" applyFont="1" applyBorder="1" applyAlignment="1">
      <alignment horizontal="left" vertical="center" wrapText="1"/>
    </xf>
    <xf numFmtId="0" fontId="65" fillId="0" borderId="12" xfId="0" applyFont="1" applyBorder="1" applyAlignment="1">
      <alignment horizontal="left" vertical="center" wrapText="1"/>
    </xf>
    <xf numFmtId="49" fontId="18" fillId="0" borderId="12" xfId="0" applyNumberFormat="1" applyFont="1" applyBorder="1" applyAlignment="1">
      <alignment vertical="center" wrapText="1"/>
    </xf>
    <xf numFmtId="0" fontId="18" fillId="0" borderId="2" xfId="0" applyFont="1" applyBorder="1" applyAlignment="1">
      <alignment horizontal="left" vertical="center" wrapText="1"/>
    </xf>
    <xf numFmtId="49" fontId="18" fillId="0" borderId="19" xfId="0" applyNumberFormat="1" applyFont="1" applyBorder="1" applyAlignment="1">
      <alignment horizontal="left" vertical="center" wrapText="1"/>
    </xf>
    <xf numFmtId="0" fontId="18" fillId="0" borderId="3" xfId="0" applyFont="1" applyBorder="1" applyAlignment="1">
      <alignment horizontal="left" vertical="center" wrapText="1" indent="1"/>
    </xf>
    <xf numFmtId="0" fontId="25" fillId="0" borderId="7" xfId="0" applyFont="1" applyBorder="1" applyAlignment="1">
      <alignment horizontal="center"/>
    </xf>
    <xf numFmtId="0" fontId="48" fillId="0" borderId="0" xfId="0" applyFont="1"/>
    <xf numFmtId="0" fontId="18" fillId="0" borderId="3" xfId="0" applyFont="1" applyBorder="1" applyAlignment="1">
      <alignment horizontal="left" vertical="center" wrapText="1"/>
    </xf>
    <xf numFmtId="49" fontId="18" fillId="0" borderId="19" xfId="0" applyNumberFormat="1" applyFont="1" applyBorder="1" applyAlignment="1">
      <alignment vertical="center" wrapText="1"/>
    </xf>
    <xf numFmtId="49" fontId="65" fillId="0" borderId="18" xfId="0" applyNumberFormat="1" applyFont="1" applyBorder="1" applyAlignment="1">
      <alignment vertical="center" wrapText="1"/>
    </xf>
    <xf numFmtId="0" fontId="18" fillId="0" borderId="76" xfId="0" applyFont="1" applyBorder="1" applyAlignment="1">
      <alignment vertical="center" wrapText="1"/>
    </xf>
    <xf numFmtId="49" fontId="65" fillId="0" borderId="19"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0" fontId="18" fillId="0" borderId="14" xfId="0" applyFont="1" applyBorder="1" applyAlignment="1">
      <alignment horizontal="left" vertical="center" wrapText="1" indent="2"/>
    </xf>
    <xf numFmtId="0" fontId="18" fillId="2" borderId="16" xfId="2" applyFont="1" applyFill="1" applyBorder="1" applyAlignment="1">
      <alignment horizontal="left" vertical="center" wrapText="1"/>
    </xf>
    <xf numFmtId="0" fontId="78" fillId="0" borderId="77" xfId="0" applyFont="1" applyBorder="1" applyAlignment="1">
      <alignment vertical="center"/>
    </xf>
    <xf numFmtId="0" fontId="78" fillId="0" borderId="77" xfId="6" applyFont="1" applyBorder="1" applyAlignment="1">
      <alignment horizontal="right" wrapText="1"/>
    </xf>
    <xf numFmtId="0" fontId="79" fillId="0" borderId="43" xfId="6" applyFont="1" applyBorder="1" applyAlignment="1">
      <alignment horizontal="left" wrapText="1"/>
    </xf>
    <xf numFmtId="0" fontId="79" fillId="0" borderId="0" xfId="6" applyFont="1" applyAlignment="1">
      <alignment wrapText="1"/>
    </xf>
    <xf numFmtId="0" fontId="79" fillId="0" borderId="77" xfId="6" applyFont="1" applyBorder="1" applyAlignment="1">
      <alignment horizontal="right" wrapText="1"/>
    </xf>
    <xf numFmtId="0" fontId="78" fillId="0" borderId="77" xfId="6" applyFont="1" applyBorder="1" applyAlignment="1">
      <alignment wrapText="1"/>
    </xf>
    <xf numFmtId="0" fontId="78" fillId="0" borderId="86" xfId="6" applyFont="1" applyBorder="1" applyAlignment="1">
      <alignment horizontal="right" wrapText="1"/>
    </xf>
    <xf numFmtId="0" fontId="78" fillId="0" borderId="92" xfId="6" applyFont="1" applyBorder="1" applyAlignment="1">
      <alignment horizontal="right" wrapText="1"/>
    </xf>
    <xf numFmtId="0" fontId="78" fillId="0" borderId="90" xfId="6" applyFont="1" applyBorder="1" applyAlignment="1">
      <alignment horizontal="right" wrapText="1"/>
    </xf>
    <xf numFmtId="0" fontId="78" fillId="0" borderId="95" xfId="6" applyFont="1" applyBorder="1" applyAlignment="1">
      <alignment horizontal="right" wrapText="1"/>
    </xf>
    <xf numFmtId="0" fontId="79" fillId="0" borderId="90" xfId="6" applyFont="1" applyBorder="1" applyAlignment="1">
      <alignment horizontal="right" wrapText="1"/>
    </xf>
    <xf numFmtId="0" fontId="78" fillId="0" borderId="87" xfId="6" applyFont="1" applyBorder="1" applyAlignment="1">
      <alignment horizontal="right" wrapText="1"/>
    </xf>
    <xf numFmtId="0" fontId="78" fillId="0" borderId="91" xfId="5" applyFont="1" applyBorder="1" applyAlignment="1">
      <alignment horizontal="right" wrapText="1"/>
    </xf>
    <xf numFmtId="0" fontId="78" fillId="0" borderId="95" xfId="5" applyFont="1" applyBorder="1" applyAlignment="1">
      <alignment horizontal="right" wrapText="1"/>
    </xf>
    <xf numFmtId="0" fontId="78" fillId="0" borderId="90" xfId="5" applyFont="1" applyBorder="1" applyAlignment="1">
      <alignment horizontal="right" wrapText="1"/>
    </xf>
    <xf numFmtId="0" fontId="78" fillId="6" borderId="78" xfId="5" applyFont="1" applyFill="1" applyBorder="1" applyAlignment="1">
      <alignment wrapText="1"/>
    </xf>
    <xf numFmtId="0" fontId="58" fillId="6" borderId="85" xfId="5" applyFont="1" applyFill="1" applyBorder="1" applyAlignment="1">
      <alignment wrapText="1"/>
    </xf>
    <xf numFmtId="0" fontId="35" fillId="0" borderId="0" xfId="3" applyFont="1"/>
    <xf numFmtId="3" fontId="5" fillId="0" borderId="3" xfId="0" applyNumberFormat="1" applyFont="1" applyBorder="1" applyAlignment="1">
      <alignment vertical="center"/>
    </xf>
    <xf numFmtId="3" fontId="4" fillId="0" borderId="12" xfId="0" applyNumberFormat="1" applyFont="1" applyBorder="1" applyAlignment="1">
      <alignment vertical="center"/>
    </xf>
    <xf numFmtId="3" fontId="5" fillId="0" borderId="0" xfId="0" applyNumberFormat="1" applyFont="1" applyAlignment="1" applyProtection="1">
      <alignment horizontal="right" vertical="center" wrapText="1"/>
      <protection locked="0"/>
    </xf>
    <xf numFmtId="0" fontId="80" fillId="0" borderId="0" xfId="0" applyFont="1" applyAlignment="1">
      <alignment horizontal="left"/>
    </xf>
    <xf numFmtId="1" fontId="5" fillId="0" borderId="3" xfId="0" applyNumberFormat="1" applyFont="1" applyBorder="1" applyAlignment="1">
      <alignment horizontal="right" vertical="center"/>
    </xf>
    <xf numFmtId="1" fontId="5" fillId="0" borderId="8" xfId="0" applyNumberFormat="1" applyFont="1" applyBorder="1" applyAlignment="1">
      <alignment horizontal="right" vertical="center"/>
    </xf>
    <xf numFmtId="0" fontId="4" fillId="3" borderId="7" xfId="0" applyFont="1" applyFill="1" applyBorder="1" applyAlignment="1">
      <alignment horizontal="left" vertical="center"/>
    </xf>
    <xf numFmtId="0" fontId="4" fillId="3" borderId="28" xfId="0" applyFont="1" applyFill="1" applyBorder="1" applyAlignment="1">
      <alignment horizontal="left" vertical="center"/>
    </xf>
    <xf numFmtId="49" fontId="4" fillId="0" borderId="45" xfId="0" applyNumberFormat="1" applyFont="1" applyBorder="1" applyAlignment="1">
      <alignment horizontal="left" vertical="center"/>
    </xf>
    <xf numFmtId="49" fontId="4" fillId="2" borderId="101" xfId="0" applyNumberFormat="1" applyFont="1" applyFill="1" applyBorder="1" applyAlignment="1">
      <alignment horizontal="left" vertical="center"/>
    </xf>
    <xf numFmtId="49" fontId="4" fillId="2" borderId="45" xfId="0" applyNumberFormat="1" applyFont="1" applyFill="1" applyBorder="1" applyAlignment="1">
      <alignment horizontal="left" vertical="center"/>
    </xf>
    <xf numFmtId="49" fontId="4" fillId="2" borderId="51" xfId="0" applyNumberFormat="1" applyFont="1" applyFill="1" applyBorder="1" applyAlignment="1">
      <alignment horizontal="left" vertical="center"/>
    </xf>
    <xf numFmtId="49" fontId="4" fillId="0" borderId="46" xfId="0" applyNumberFormat="1" applyFont="1" applyBorder="1" applyAlignment="1">
      <alignment horizontal="left" vertical="center"/>
    </xf>
    <xf numFmtId="49" fontId="4" fillId="2" borderId="43" xfId="0" applyNumberFormat="1" applyFont="1" applyFill="1" applyBorder="1" applyAlignment="1">
      <alignment horizontal="left" vertical="center"/>
    </xf>
    <xf numFmtId="49" fontId="4" fillId="0" borderId="43" xfId="0" applyNumberFormat="1" applyFont="1" applyBorder="1" applyAlignment="1">
      <alignment horizontal="left" vertical="center"/>
    </xf>
    <xf numFmtId="49" fontId="4" fillId="0" borderId="44" xfId="0" applyNumberFormat="1" applyFont="1" applyBorder="1" applyAlignment="1">
      <alignment horizontal="left" vertical="center"/>
    </xf>
    <xf numFmtId="49" fontId="4" fillId="2" borderId="50" xfId="0" applyNumberFormat="1" applyFont="1" applyFill="1" applyBorder="1" applyAlignment="1">
      <alignment horizontal="left" vertical="center"/>
    </xf>
    <xf numFmtId="49" fontId="4" fillId="0" borderId="53" xfId="0" applyNumberFormat="1" applyFont="1" applyBorder="1" applyAlignment="1">
      <alignment horizontal="left" vertical="center"/>
    </xf>
    <xf numFmtId="0" fontId="18" fillId="0" borderId="7" xfId="0" applyFont="1" applyBorder="1" applyAlignment="1">
      <alignment horizontal="left" vertical="center"/>
    </xf>
    <xf numFmtId="0" fontId="18" fillId="0" borderId="74" xfId="0" applyFont="1" applyBorder="1" applyAlignment="1">
      <alignment horizontal="left" vertical="center"/>
    </xf>
    <xf numFmtId="0" fontId="18" fillId="0" borderId="5" xfId="0" applyFont="1" applyBorder="1" applyAlignment="1">
      <alignment vertical="center"/>
    </xf>
    <xf numFmtId="0" fontId="18" fillId="0" borderId="12" xfId="0" applyFont="1" applyBorder="1" applyAlignment="1">
      <alignment vertical="center"/>
    </xf>
    <xf numFmtId="0" fontId="18" fillId="3" borderId="7" xfId="0" applyFont="1" applyFill="1" applyBorder="1" applyAlignment="1">
      <alignment horizontal="left" vertical="center"/>
    </xf>
    <xf numFmtId="0" fontId="18" fillId="0" borderId="65" xfId="0" applyFont="1" applyBorder="1" applyAlignment="1">
      <alignment horizontal="left" vertical="center"/>
    </xf>
    <xf numFmtId="0" fontId="18" fillId="0" borderId="7" xfId="0" applyFont="1" applyBorder="1" applyAlignment="1">
      <alignment horizontal="left" vertical="top"/>
    </xf>
    <xf numFmtId="0" fontId="18" fillId="0" borderId="11" xfId="0" applyFont="1" applyBorder="1" applyAlignment="1">
      <alignment horizontal="left" vertical="center"/>
    </xf>
    <xf numFmtId="0" fontId="4" fillId="0" borderId="27" xfId="3" applyFont="1" applyBorder="1" applyAlignment="1">
      <alignment horizontal="left" vertical="center"/>
    </xf>
    <xf numFmtId="0" fontId="4" fillId="0" borderId="6" xfId="3" applyFont="1" applyBorder="1" applyAlignment="1">
      <alignment horizontal="left" vertical="center"/>
    </xf>
    <xf numFmtId="0" fontId="4" fillId="0" borderId="29" xfId="3" applyFont="1" applyBorder="1" applyAlignment="1">
      <alignment horizontal="left" vertical="center"/>
    </xf>
    <xf numFmtId="3" fontId="5" fillId="0" borderId="18" xfId="3" applyNumberFormat="1" applyFont="1" applyBorder="1" applyAlignment="1" applyProtection="1">
      <alignment horizontal="right" vertical="center"/>
      <protection locked="0"/>
    </xf>
    <xf numFmtId="3" fontId="5" fillId="0" borderId="12" xfId="3" applyNumberFormat="1" applyFont="1" applyBorder="1" applyAlignment="1" applyProtection="1">
      <alignment horizontal="right" vertical="center"/>
      <protection locked="0"/>
    </xf>
    <xf numFmtId="3" fontId="5" fillId="0" borderId="30" xfId="3" applyNumberFormat="1" applyFont="1" applyBorder="1" applyAlignment="1" applyProtection="1">
      <alignment horizontal="right" vertical="center"/>
      <protection locked="0"/>
    </xf>
    <xf numFmtId="3" fontId="5" fillId="0" borderId="31" xfId="3" applyNumberFormat="1" applyFont="1" applyBorder="1" applyAlignment="1" applyProtection="1">
      <alignment horizontal="right" vertical="center"/>
      <protection locked="0"/>
    </xf>
    <xf numFmtId="3" fontId="5" fillId="0" borderId="19" xfId="3" applyNumberFormat="1" applyFont="1" applyBorder="1" applyAlignment="1" applyProtection="1">
      <alignment horizontal="right" vertical="center"/>
      <protection locked="0"/>
    </xf>
    <xf numFmtId="3" fontId="5" fillId="0" borderId="14" xfId="3" applyNumberFormat="1" applyFont="1" applyBorder="1" applyAlignment="1" applyProtection="1">
      <alignment horizontal="right" vertical="center"/>
      <protection locked="0"/>
    </xf>
    <xf numFmtId="3" fontId="5" fillId="0" borderId="21" xfId="3" applyNumberFormat="1" applyFont="1" applyBorder="1" applyAlignment="1" applyProtection="1">
      <alignment horizontal="right" vertical="center"/>
      <protection locked="0"/>
    </xf>
    <xf numFmtId="3" fontId="5" fillId="0" borderId="32" xfId="3" applyNumberFormat="1" applyFont="1" applyBorder="1" applyAlignment="1" applyProtection="1">
      <alignment horizontal="right" vertical="center"/>
      <protection locked="0"/>
    </xf>
    <xf numFmtId="3" fontId="5" fillId="0" borderId="33" xfId="3" applyNumberFormat="1" applyFont="1" applyBorder="1" applyAlignment="1" applyProtection="1">
      <alignment horizontal="right" vertical="center"/>
      <protection locked="0"/>
    </xf>
    <xf numFmtId="3" fontId="5" fillId="0" borderId="15" xfId="3" applyNumberFormat="1" applyFont="1" applyBorder="1" applyAlignment="1" applyProtection="1">
      <alignment horizontal="right" vertical="center"/>
      <protection locked="0"/>
    </xf>
    <xf numFmtId="3" fontId="5" fillId="0" borderId="34" xfId="3" applyNumberFormat="1" applyFont="1" applyBorder="1" applyAlignment="1" applyProtection="1">
      <alignment horizontal="right" vertical="center"/>
      <protection locked="0"/>
    </xf>
    <xf numFmtId="3" fontId="5" fillId="0" borderId="35" xfId="3" applyNumberFormat="1" applyFont="1" applyBorder="1" applyAlignment="1" applyProtection="1">
      <alignment horizontal="right" vertical="center"/>
      <protection locked="0"/>
    </xf>
    <xf numFmtId="0" fontId="14" fillId="0" borderId="0" xfId="7" applyFont="1"/>
    <xf numFmtId="0" fontId="56" fillId="2" borderId="2" xfId="3" applyFont="1" applyFill="1" applyBorder="1" applyAlignment="1">
      <alignment vertical="center"/>
    </xf>
    <xf numFmtId="0" fontId="83" fillId="2" borderId="2" xfId="3" applyFont="1" applyFill="1" applyBorder="1" applyAlignment="1">
      <alignment vertical="center"/>
    </xf>
    <xf numFmtId="0" fontId="56" fillId="2" borderId="16" xfId="3" applyFont="1" applyFill="1" applyBorder="1" applyAlignment="1">
      <alignment vertical="center"/>
    </xf>
    <xf numFmtId="0" fontId="56" fillId="2" borderId="3" xfId="3" applyFont="1" applyFill="1" applyBorder="1" applyAlignment="1">
      <alignment vertical="center" wrapText="1"/>
    </xf>
    <xf numFmtId="0" fontId="9" fillId="0" borderId="3" xfId="7" applyFont="1" applyBorder="1" applyAlignment="1">
      <alignment horizontal="left" vertical="center"/>
    </xf>
    <xf numFmtId="0" fontId="7" fillId="2" borderId="18" xfId="3" applyFont="1" applyFill="1" applyBorder="1" applyAlignment="1">
      <alignment vertical="center"/>
    </xf>
    <xf numFmtId="0" fontId="7" fillId="2" borderId="12" xfId="3" applyFont="1" applyFill="1" applyBorder="1" applyAlignment="1">
      <alignment vertical="center"/>
    </xf>
    <xf numFmtId="0" fontId="7" fillId="0" borderId="19" xfId="7" applyFont="1" applyBorder="1" applyAlignment="1">
      <alignment horizontal="center" vertical="center"/>
    </xf>
    <xf numFmtId="0" fontId="7" fillId="0" borderId="14" xfId="2" applyFont="1" applyBorder="1" applyAlignment="1">
      <alignment horizontal="center" vertical="center"/>
    </xf>
    <xf numFmtId="49" fontId="18" fillId="2" borderId="16" xfId="2" applyNumberFormat="1" applyFont="1" applyFill="1" applyBorder="1" applyAlignment="1">
      <alignment horizontal="left" vertical="center" wrapText="1"/>
    </xf>
    <xf numFmtId="0" fontId="18" fillId="0" borderId="12" xfId="2" applyFont="1" applyBorder="1" applyAlignment="1">
      <alignment horizontal="left" vertical="center"/>
    </xf>
    <xf numFmtId="0" fontId="18" fillId="2" borderId="12" xfId="2" applyFont="1" applyFill="1" applyBorder="1" applyAlignment="1">
      <alignment horizontal="left" vertical="center" wrapText="1"/>
    </xf>
    <xf numFmtId="0" fontId="18" fillId="2" borderId="5" xfId="7" applyFont="1" applyFill="1" applyBorder="1" applyAlignment="1">
      <alignment horizontal="left" vertical="center"/>
    </xf>
    <xf numFmtId="49" fontId="18" fillId="2" borderId="14" xfId="2" applyNumberFormat="1" applyFont="1" applyFill="1" applyBorder="1" applyAlignment="1">
      <alignment horizontal="left" vertical="center" wrapText="1"/>
    </xf>
    <xf numFmtId="2" fontId="65" fillId="0" borderId="18" xfId="0" applyNumberFormat="1" applyFont="1" applyBorder="1" applyAlignment="1">
      <alignment horizontal="left" vertical="center" wrapText="1"/>
    </xf>
    <xf numFmtId="0" fontId="62" fillId="0" borderId="18" xfId="0" applyFont="1" applyBorder="1" applyAlignment="1">
      <alignment vertical="center" wrapText="1"/>
    </xf>
    <xf numFmtId="0" fontId="62" fillId="0" borderId="31" xfId="0" applyFont="1" applyBorder="1" applyAlignment="1">
      <alignment horizontal="left" vertical="center" wrapText="1"/>
    </xf>
    <xf numFmtId="0" fontId="18" fillId="0" borderId="19" xfId="0" applyFont="1" applyBorder="1" applyAlignment="1">
      <alignment vertical="center" wrapText="1"/>
    </xf>
    <xf numFmtId="0" fontId="62" fillId="0" borderId="19" xfId="0" applyFont="1" applyBorder="1" applyAlignment="1">
      <alignment vertical="center" wrapText="1"/>
    </xf>
    <xf numFmtId="0" fontId="62" fillId="0" borderId="2" xfId="0" applyFont="1" applyBorder="1" applyAlignment="1">
      <alignment vertical="center" wrapText="1"/>
    </xf>
    <xf numFmtId="0" fontId="68" fillId="0" borderId="36" xfId="0" applyFont="1" applyBorder="1" applyAlignment="1">
      <alignment horizontal="left" vertical="center" wrapText="1"/>
    </xf>
    <xf numFmtId="0" fontId="68" fillId="0" borderId="31" xfId="0" applyFont="1" applyBorder="1" applyAlignment="1">
      <alignment horizontal="left" vertical="center" wrapText="1"/>
    </xf>
    <xf numFmtId="0" fontId="18" fillId="0" borderId="18" xfId="0" quotePrefix="1" applyFont="1" applyBorder="1" applyAlignment="1">
      <alignment horizontal="left" vertical="center" wrapText="1"/>
    </xf>
    <xf numFmtId="49" fontId="62" fillId="0" borderId="19" xfId="0" applyNumberFormat="1" applyFont="1" applyBorder="1" applyAlignment="1">
      <alignment horizontal="left" vertical="center" wrapText="1"/>
    </xf>
    <xf numFmtId="0" fontId="68" fillId="0" borderId="32" xfId="0" quotePrefix="1" applyFont="1" applyBorder="1" applyAlignment="1">
      <alignment horizontal="left" vertical="center" wrapText="1"/>
    </xf>
    <xf numFmtId="0" fontId="62" fillId="0" borderId="19" xfId="0" applyFont="1" applyBorder="1" applyAlignment="1">
      <alignment horizontal="left" vertical="center" wrapText="1"/>
    </xf>
    <xf numFmtId="0" fontId="62" fillId="0" borderId="12" xfId="0" applyFont="1" applyBorder="1" applyAlignment="1">
      <alignment vertical="center" wrapText="1"/>
    </xf>
    <xf numFmtId="0" fontId="68" fillId="0" borderId="12" xfId="0" applyFont="1" applyBorder="1" applyAlignment="1">
      <alignment vertical="center" wrapText="1"/>
    </xf>
    <xf numFmtId="0" fontId="65" fillId="0" borderId="31" xfId="0" applyFont="1" applyBorder="1" applyAlignment="1">
      <alignment horizontal="left" vertical="center" wrapText="1"/>
    </xf>
    <xf numFmtId="49" fontId="62" fillId="0" borderId="12" xfId="0" applyNumberFormat="1" applyFont="1" applyBorder="1" applyAlignment="1">
      <alignment vertical="center" wrapText="1"/>
    </xf>
    <xf numFmtId="0" fontId="18" fillId="0" borderId="8" xfId="0" applyFont="1" applyBorder="1" applyAlignment="1">
      <alignment horizontal="left" vertical="center" wrapText="1"/>
    </xf>
    <xf numFmtId="0" fontId="65" fillId="0" borderId="36" xfId="0" applyFont="1" applyBorder="1" applyAlignment="1">
      <alignment horizontal="left" vertical="center" wrapText="1"/>
    </xf>
    <xf numFmtId="0" fontId="62" fillId="0" borderId="36" xfId="0" applyFont="1" applyBorder="1" applyAlignment="1">
      <alignment horizontal="left" vertical="center" wrapText="1"/>
    </xf>
    <xf numFmtId="0" fontId="18" fillId="0" borderId="33" xfId="0" applyFont="1" applyBorder="1" applyAlignment="1">
      <alignment horizontal="left" vertical="center" wrapText="1"/>
    </xf>
    <xf numFmtId="49" fontId="18" fillId="0" borderId="18" xfId="0" applyNumberFormat="1" applyFont="1" applyBorder="1" applyAlignment="1">
      <alignment vertical="center" wrapText="1"/>
    </xf>
    <xf numFmtId="0" fontId="85" fillId="5" borderId="96" xfId="6" applyFont="1" applyFill="1" applyBorder="1" applyAlignment="1" applyProtection="1">
      <alignment horizontal="center" vertical="top"/>
      <protection locked="0"/>
    </xf>
    <xf numFmtId="0" fontId="79" fillId="0" borderId="80" xfId="6" applyFont="1" applyBorder="1" applyAlignment="1">
      <alignment horizontal="left" wrapText="1"/>
    </xf>
    <xf numFmtId="0" fontId="79" fillId="0" borderId="82" xfId="6" applyFont="1" applyBorder="1" applyAlignment="1">
      <alignment horizontal="left" wrapText="1"/>
    </xf>
    <xf numFmtId="0" fontId="79" fillId="0" borderId="88" xfId="6" applyFont="1" applyBorder="1" applyAlignment="1">
      <alignment horizontal="left" wrapText="1"/>
    </xf>
    <xf numFmtId="0" fontId="79" fillId="0" borderId="93" xfId="6" applyFont="1" applyBorder="1" applyAlignment="1">
      <alignment horizontal="left" wrapText="1"/>
    </xf>
    <xf numFmtId="0" fontId="79" fillId="0" borderId="93" xfId="5" applyFont="1" applyBorder="1" applyAlignment="1">
      <alignment horizontal="left" wrapText="1"/>
    </xf>
    <xf numFmtId="0" fontId="79" fillId="0" borderId="43" xfId="5" applyFont="1" applyBorder="1" applyAlignment="1">
      <alignment horizontal="left" wrapText="1"/>
    </xf>
    <xf numFmtId="0" fontId="79" fillId="0" borderId="82" xfId="5" applyFont="1" applyBorder="1" applyAlignment="1">
      <alignment horizontal="left" wrapText="1"/>
    </xf>
    <xf numFmtId="0" fontId="79" fillId="0" borderId="82" xfId="5" applyFont="1" applyBorder="1" applyAlignment="1">
      <alignment wrapText="1"/>
    </xf>
    <xf numFmtId="0" fontId="79" fillId="0" borderId="88" xfId="5" applyFont="1" applyBorder="1" applyAlignment="1">
      <alignment wrapText="1"/>
    </xf>
    <xf numFmtId="0" fontId="79" fillId="0" borderId="83" xfId="5" applyFont="1" applyBorder="1" applyAlignment="1">
      <alignment wrapText="1"/>
    </xf>
    <xf numFmtId="0" fontId="79" fillId="0" borderId="0" xfId="0" applyFont="1" applyAlignment="1">
      <alignment vertical="center"/>
    </xf>
    <xf numFmtId="0" fontId="85" fillId="5" borderId="97" xfId="6" applyFont="1" applyFill="1" applyBorder="1" applyAlignment="1" applyProtection="1">
      <alignment horizontal="center" vertical="top"/>
      <protection locked="0"/>
    </xf>
    <xf numFmtId="0" fontId="79" fillId="0" borderId="81" xfId="6" applyFont="1" applyBorder="1" applyAlignment="1">
      <alignment wrapText="1"/>
    </xf>
    <xf numFmtId="0" fontId="79" fillId="0" borderId="1" xfId="6" applyFont="1" applyBorder="1" applyAlignment="1">
      <alignment wrapText="1"/>
    </xf>
    <xf numFmtId="0" fontId="79" fillId="0" borderId="0" xfId="6" applyFont="1" applyAlignment="1">
      <alignment horizontal="left" wrapText="1"/>
    </xf>
    <xf numFmtId="0" fontId="79" fillId="0" borderId="89" xfId="6" applyFont="1" applyBorder="1" applyAlignment="1">
      <alignment wrapText="1"/>
    </xf>
    <xf numFmtId="0" fontId="79" fillId="0" borderId="94" xfId="6" applyFont="1" applyBorder="1" applyAlignment="1">
      <alignment wrapText="1"/>
    </xf>
    <xf numFmtId="0" fontId="79" fillId="0" borderId="84" xfId="6" applyFont="1" applyBorder="1" applyAlignment="1">
      <alignment wrapText="1"/>
    </xf>
    <xf numFmtId="0" fontId="79" fillId="0" borderId="94" xfId="5" applyFont="1" applyBorder="1" applyAlignment="1">
      <alignment wrapText="1"/>
    </xf>
    <xf numFmtId="0" fontId="79" fillId="0" borderId="84" xfId="5" applyFont="1" applyBorder="1" applyAlignment="1">
      <alignment wrapText="1"/>
    </xf>
    <xf numFmtId="0" fontId="79" fillId="0" borderId="1" xfId="5" applyFont="1" applyBorder="1" applyAlignment="1">
      <alignment wrapText="1"/>
    </xf>
    <xf numFmtId="0" fontId="79" fillId="0" borderId="89" xfId="5" applyFont="1" applyBorder="1" applyAlignment="1">
      <alignment wrapText="1"/>
    </xf>
    <xf numFmtId="0" fontId="79" fillId="0" borderId="0" xfId="5" applyFont="1" applyAlignment="1">
      <alignment wrapText="1"/>
    </xf>
    <xf numFmtId="0" fontId="79" fillId="0" borderId="77" xfId="0" applyFont="1" applyBorder="1" applyAlignment="1">
      <alignment horizontal="right" vertical="center"/>
    </xf>
    <xf numFmtId="0" fontId="79" fillId="0" borderId="87" xfId="6" applyFont="1" applyBorder="1" applyAlignment="1">
      <alignment horizontal="right" wrapText="1"/>
    </xf>
    <xf numFmtId="0" fontId="79" fillId="0" borderId="95" xfId="6" applyFont="1" applyBorder="1" applyAlignment="1">
      <alignment horizontal="right" wrapText="1"/>
    </xf>
    <xf numFmtId="0" fontId="79" fillId="0" borderId="91" xfId="6" applyFont="1" applyBorder="1" applyAlignment="1">
      <alignment horizontal="right" wrapText="1"/>
    </xf>
    <xf numFmtId="0" fontId="79" fillId="0" borderId="92" xfId="6" applyFont="1" applyBorder="1" applyAlignment="1">
      <alignment horizontal="right" wrapText="1"/>
    </xf>
    <xf numFmtId="0" fontId="79" fillId="0" borderId="95" xfId="0" applyFont="1" applyBorder="1" applyAlignment="1">
      <alignment horizontal="right" vertical="center"/>
    </xf>
    <xf numFmtId="0" fontId="79" fillId="0" borderId="95" xfId="5" applyFont="1" applyBorder="1" applyAlignment="1">
      <alignment horizontal="right" wrapText="1"/>
    </xf>
    <xf numFmtId="0" fontId="79" fillId="0" borderId="91" xfId="5" applyFont="1" applyBorder="1" applyAlignment="1">
      <alignment horizontal="right" wrapText="1"/>
    </xf>
    <xf numFmtId="0" fontId="79" fillId="0" borderId="92" xfId="5" applyFont="1" applyBorder="1" applyAlignment="1">
      <alignment horizontal="right" wrapText="1"/>
    </xf>
    <xf numFmtId="0" fontId="79" fillId="0" borderId="90" xfId="5" applyFont="1" applyBorder="1" applyAlignment="1">
      <alignment horizontal="right" wrapText="1"/>
    </xf>
    <xf numFmtId="0" fontId="79" fillId="0" borderId="77" xfId="5" applyFont="1" applyBorder="1" applyAlignment="1">
      <alignment horizontal="right" wrapText="1"/>
    </xf>
    <xf numFmtId="0" fontId="79" fillId="0" borderId="0" xfId="0" applyFont="1" applyAlignment="1">
      <alignment horizontal="right" vertical="center"/>
    </xf>
    <xf numFmtId="0" fontId="78" fillId="0" borderId="92" xfId="5" applyFont="1" applyBorder="1" applyAlignment="1">
      <alignment horizontal="right" wrapText="1"/>
    </xf>
    <xf numFmtId="0" fontId="18" fillId="0" borderId="2" xfId="0" applyFont="1" applyBorder="1" applyAlignment="1">
      <alignment horizontal="left" vertical="center" indent="1"/>
    </xf>
    <xf numFmtId="0" fontId="18" fillId="0" borderId="3" xfId="0" quotePrefix="1" applyFont="1" applyBorder="1" applyAlignment="1">
      <alignment horizontal="left" vertical="center" wrapText="1" indent="1"/>
    </xf>
    <xf numFmtId="0" fontId="18" fillId="0" borderId="76" xfId="0" applyFont="1" applyBorder="1" applyAlignment="1">
      <alignment horizontal="left" vertical="center" wrapText="1" indent="2"/>
    </xf>
    <xf numFmtId="0" fontId="18" fillId="0" borderId="3" xfId="0" quotePrefix="1" applyFont="1" applyBorder="1" applyAlignment="1">
      <alignment horizontal="left" vertical="center" indent="1"/>
    </xf>
    <xf numFmtId="0" fontId="18" fillId="0" borderId="14" xfId="0" quotePrefix="1" applyFont="1" applyBorder="1" applyAlignment="1">
      <alignment horizontal="left" vertical="center" indent="2"/>
    </xf>
    <xf numFmtId="0" fontId="17" fillId="8" borderId="12" xfId="0" applyFont="1" applyFill="1" applyBorder="1" applyAlignment="1">
      <alignment horizontal="center" vertical="center"/>
    </xf>
    <xf numFmtId="0" fontId="17" fillId="8" borderId="16"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37" xfId="0" applyFont="1" applyFill="1" applyBorder="1" applyAlignment="1">
      <alignment horizontal="center" vertical="center"/>
    </xf>
    <xf numFmtId="0" fontId="17" fillId="8" borderId="39" xfId="0" applyFont="1" applyFill="1" applyBorder="1" applyAlignment="1">
      <alignment horizontal="center" vertical="center"/>
    </xf>
    <xf numFmtId="0" fontId="17" fillId="8" borderId="54" xfId="0" applyFont="1" applyFill="1" applyBorder="1" applyAlignment="1">
      <alignment horizontal="center" vertical="center"/>
    </xf>
    <xf numFmtId="0" fontId="42" fillId="0" borderId="0" xfId="0" applyFont="1" applyAlignment="1">
      <alignment horizontal="left" vertical="center" textRotation="89" wrapText="1"/>
    </xf>
    <xf numFmtId="0" fontId="9" fillId="0" borderId="0" xfId="3" applyFont="1" applyAlignment="1" applyProtection="1">
      <alignment vertical="center"/>
      <protection locked="0"/>
    </xf>
    <xf numFmtId="3" fontId="6" fillId="0" borderId="0" xfId="7" applyNumberFormat="1" applyFont="1" applyAlignment="1" applyProtection="1">
      <alignment horizontal="right" vertical="center"/>
      <protection locked="0"/>
    </xf>
    <xf numFmtId="0" fontId="17" fillId="0" borderId="37" xfId="0" applyFont="1" applyBorder="1" applyAlignment="1">
      <alignment horizontal="center" vertical="center"/>
    </xf>
    <xf numFmtId="0" fontId="17" fillId="0" borderId="54" xfId="0" applyFont="1" applyBorder="1" applyAlignment="1">
      <alignment horizontal="center" vertical="center"/>
    </xf>
    <xf numFmtId="0" fontId="5" fillId="0" borderId="3" xfId="7" applyFont="1" applyBorder="1" applyAlignment="1">
      <alignment horizontal="center"/>
    </xf>
    <xf numFmtId="0" fontId="9" fillId="0" borderId="0" xfId="0" applyFont="1" applyAlignment="1">
      <alignment vertical="center"/>
    </xf>
    <xf numFmtId="0" fontId="11" fillId="0" borderId="0" xfId="1"/>
    <xf numFmtId="0" fontId="88" fillId="0" borderId="10" xfId="1" applyFont="1" applyBorder="1"/>
    <xf numFmtId="0" fontId="89" fillId="0" borderId="9" xfId="1" applyFont="1" applyBorder="1" applyAlignment="1">
      <alignment horizontal="left"/>
    </xf>
    <xf numFmtId="0" fontId="88" fillId="0" borderId="9" xfId="1" applyFont="1" applyBorder="1"/>
    <xf numFmtId="0" fontId="88" fillId="0" borderId="22" xfId="1" applyFont="1" applyBorder="1"/>
    <xf numFmtId="0" fontId="88" fillId="0" borderId="0" xfId="1" applyFont="1"/>
    <xf numFmtId="0" fontId="89" fillId="0" borderId="7" xfId="1" applyFont="1" applyBorder="1" applyAlignment="1">
      <alignment horizontal="center"/>
    </xf>
    <xf numFmtId="0" fontId="90" fillId="0" borderId="0" xfId="1" applyFont="1" applyAlignment="1">
      <alignment horizontal="center"/>
    </xf>
    <xf numFmtId="0" fontId="89" fillId="0" borderId="0" xfId="1" applyFont="1" applyAlignment="1">
      <alignment horizontal="left"/>
    </xf>
    <xf numFmtId="0" fontId="95" fillId="0" borderId="0" xfId="1" applyFont="1" applyAlignment="1">
      <alignment horizontal="left"/>
    </xf>
    <xf numFmtId="0" fontId="89" fillId="0" borderId="21" xfId="1" applyFont="1" applyBorder="1" applyAlignment="1">
      <alignment horizontal="centerContinuous"/>
    </xf>
    <xf numFmtId="0" fontId="88" fillId="0" borderId="21" xfId="1" applyFont="1" applyBorder="1"/>
    <xf numFmtId="0" fontId="88" fillId="0" borderId="40" xfId="1" applyFont="1" applyBorder="1"/>
    <xf numFmtId="0" fontId="89" fillId="0" borderId="27" xfId="1" applyFont="1" applyBorder="1" applyAlignment="1">
      <alignment horizontal="center" vertical="center"/>
    </xf>
    <xf numFmtId="0" fontId="89" fillId="0" borderId="4" xfId="1" applyFont="1" applyBorder="1" applyAlignment="1">
      <alignment horizontal="center" vertical="center"/>
    </xf>
    <xf numFmtId="0" fontId="89" fillId="0" borderId="16" xfId="1" applyFont="1" applyBorder="1" applyAlignment="1">
      <alignment horizontal="center" vertical="center"/>
    </xf>
    <xf numFmtId="0" fontId="88" fillId="0" borderId="24" xfId="1" applyFont="1" applyBorder="1"/>
    <xf numFmtId="0" fontId="88" fillId="0" borderId="3" xfId="1" applyFont="1" applyBorder="1"/>
    <xf numFmtId="0" fontId="88" fillId="0" borderId="2" xfId="1" applyFont="1" applyBorder="1"/>
    <xf numFmtId="0" fontId="89" fillId="0" borderId="5" xfId="1" applyFont="1" applyBorder="1" applyAlignment="1">
      <alignment horizontal="center" vertical="center"/>
    </xf>
    <xf numFmtId="0" fontId="89" fillId="0" borderId="2" xfId="1" applyFont="1" applyBorder="1" applyAlignment="1">
      <alignment horizontal="center" vertical="center"/>
    </xf>
    <xf numFmtId="0" fontId="96" fillId="0" borderId="12" xfId="1" applyFont="1" applyBorder="1" applyAlignment="1">
      <alignment horizontal="left" vertical="center" wrapText="1"/>
    </xf>
    <xf numFmtId="0" fontId="96" fillId="0" borderId="12" xfId="1" applyFont="1" applyBorder="1" applyAlignment="1">
      <alignment horizontal="center" vertical="center" wrapText="1"/>
    </xf>
    <xf numFmtId="0" fontId="96" fillId="0" borderId="18" xfId="1" applyFont="1" applyBorder="1" applyAlignment="1">
      <alignment horizontal="center" vertical="center" wrapText="1"/>
    </xf>
    <xf numFmtId="0" fontId="88" fillId="0" borderId="7" xfId="1" applyFont="1" applyBorder="1"/>
    <xf numFmtId="0" fontId="89" fillId="0" borderId="23" xfId="1" applyFont="1" applyBorder="1" applyAlignment="1">
      <alignment horizontal="center" vertical="center" wrapText="1"/>
    </xf>
    <xf numFmtId="0" fontId="89" fillId="0" borderId="36" xfId="1" applyFont="1" applyBorder="1" applyAlignment="1">
      <alignment horizontal="center" vertical="center" wrapText="1"/>
    </xf>
    <xf numFmtId="0" fontId="89" fillId="0" borderId="29" xfId="1" applyFont="1" applyBorder="1" applyAlignment="1">
      <alignment horizontal="center" vertical="center"/>
    </xf>
    <xf numFmtId="0" fontId="89" fillId="0" borderId="15" xfId="1" applyFont="1" applyBorder="1" applyAlignment="1">
      <alignment horizontal="center"/>
    </xf>
    <xf numFmtId="0" fontId="88" fillId="0" borderId="15" xfId="1" applyFont="1" applyBorder="1"/>
    <xf numFmtId="0" fontId="89" fillId="0" borderId="66" xfId="1" applyFont="1" applyBorder="1" applyAlignment="1">
      <alignment horizontal="center" vertical="center" wrapText="1"/>
    </xf>
    <xf numFmtId="0" fontId="89" fillId="0" borderId="35" xfId="1" applyFont="1" applyBorder="1" applyAlignment="1">
      <alignment horizontal="center" vertical="center" wrapText="1"/>
    </xf>
    <xf numFmtId="0" fontId="88" fillId="0" borderId="12" xfId="1" applyFont="1" applyBorder="1"/>
    <xf numFmtId="49" fontId="98" fillId="0" borderId="5" xfId="1" applyNumberFormat="1" applyFont="1" applyBorder="1" applyAlignment="1">
      <alignment horizontal="left" vertical="center"/>
    </xf>
    <xf numFmtId="0" fontId="98" fillId="0" borderId="19" xfId="1" applyFont="1" applyBorder="1" applyAlignment="1">
      <alignment horizontal="center" vertical="center"/>
    </xf>
    <xf numFmtId="0" fontId="98" fillId="0" borderId="57" xfId="1" applyFont="1" applyBorder="1" applyAlignment="1">
      <alignment horizontal="left" vertical="center"/>
    </xf>
    <xf numFmtId="2" fontId="100" fillId="0" borderId="58" xfId="1" applyNumberFormat="1" applyFont="1" applyBorder="1" applyAlignment="1">
      <alignment horizontal="center" vertical="top"/>
    </xf>
    <xf numFmtId="0" fontId="100" fillId="3" borderId="73" xfId="1" applyFont="1" applyFill="1" applyBorder="1" applyAlignment="1">
      <alignment horizontal="center" vertical="top"/>
    </xf>
    <xf numFmtId="0" fontId="98" fillId="0" borderId="58" xfId="1" applyFont="1" applyBorder="1" applyAlignment="1">
      <alignment horizontal="left" vertical="top" wrapText="1"/>
    </xf>
    <xf numFmtId="0" fontId="100" fillId="3" borderId="58" xfId="1" applyFont="1" applyFill="1" applyBorder="1" applyAlignment="1">
      <alignment horizontal="center" vertical="top"/>
    </xf>
    <xf numFmtId="0" fontId="88" fillId="0" borderId="28" xfId="1" applyFont="1" applyBorder="1"/>
    <xf numFmtId="0" fontId="98" fillId="0" borderId="18" xfId="1" applyFont="1" applyBorder="1" applyAlignment="1">
      <alignment horizontal="center" vertical="center"/>
    </xf>
    <xf numFmtId="0" fontId="98" fillId="0" borderId="5" xfId="1" applyFont="1" applyBorder="1" applyAlignment="1">
      <alignment horizontal="left" vertical="center" indent="1"/>
    </xf>
    <xf numFmtId="2" fontId="100" fillId="0" borderId="18" xfId="1" applyNumberFormat="1" applyFont="1" applyBorder="1" applyAlignment="1">
      <alignment horizontal="center" vertical="top"/>
    </xf>
    <xf numFmtId="0" fontId="100" fillId="3" borderId="3" xfId="1" applyFont="1" applyFill="1" applyBorder="1" applyAlignment="1">
      <alignment horizontal="center" vertical="top"/>
    </xf>
    <xf numFmtId="0" fontId="98" fillId="0" borderId="18" xfId="1" applyFont="1" applyBorder="1" applyAlignment="1">
      <alignment horizontal="left" vertical="top" wrapText="1"/>
    </xf>
    <xf numFmtId="2" fontId="100" fillId="3" borderId="2" xfId="1" applyNumberFormat="1" applyFont="1" applyFill="1" applyBorder="1" applyAlignment="1">
      <alignment horizontal="center" vertical="top"/>
    </xf>
    <xf numFmtId="0" fontId="88" fillId="0" borderId="65" xfId="1" applyFont="1" applyBorder="1"/>
    <xf numFmtId="2" fontId="98" fillId="0" borderId="36" xfId="1" applyNumberFormat="1" applyFont="1" applyBorder="1" applyAlignment="1">
      <alignment horizontal="center" vertical="center"/>
    </xf>
    <xf numFmtId="0" fontId="98" fillId="0" borderId="5" xfId="1" applyFont="1" applyBorder="1" applyAlignment="1">
      <alignment horizontal="left" vertical="center" indent="2"/>
    </xf>
    <xf numFmtId="2" fontId="100" fillId="0" borderId="16" xfId="1" applyNumberFormat="1" applyFont="1" applyBorder="1" applyAlignment="1">
      <alignment horizontal="center" vertical="top"/>
    </xf>
    <xf numFmtId="2" fontId="98" fillId="3" borderId="2" xfId="1" applyNumberFormat="1" applyFont="1" applyFill="1" applyBorder="1" applyAlignment="1">
      <alignment horizontal="center" vertical="top"/>
    </xf>
    <xf numFmtId="2" fontId="98" fillId="0" borderId="32" xfId="1" applyNumberFormat="1" applyFont="1" applyBorder="1" applyAlignment="1">
      <alignment horizontal="center" vertical="center"/>
    </xf>
    <xf numFmtId="2" fontId="100" fillId="0" borderId="14" xfId="1" applyNumberFormat="1" applyFont="1" applyBorder="1" applyAlignment="1">
      <alignment horizontal="center" vertical="top"/>
    </xf>
    <xf numFmtId="0" fontId="98" fillId="0" borderId="19" xfId="1" applyFont="1" applyBorder="1" applyAlignment="1">
      <alignment horizontal="left" vertical="top" wrapText="1"/>
    </xf>
    <xf numFmtId="0" fontId="98" fillId="0" borderId="36" xfId="1" applyFont="1" applyBorder="1" applyAlignment="1">
      <alignment horizontal="center" vertical="center"/>
    </xf>
    <xf numFmtId="0" fontId="98" fillId="0" borderId="32" xfId="1" applyFont="1" applyBorder="1" applyAlignment="1">
      <alignment horizontal="center" vertical="center"/>
    </xf>
    <xf numFmtId="2" fontId="100" fillId="0" borderId="19" xfId="1" applyNumberFormat="1" applyFont="1" applyBorder="1" applyAlignment="1">
      <alignment horizontal="center" vertical="top"/>
    </xf>
    <xf numFmtId="0" fontId="100" fillId="3" borderId="2" xfId="1" applyFont="1" applyFill="1" applyBorder="1" applyAlignment="1">
      <alignment horizontal="center" vertical="top"/>
    </xf>
    <xf numFmtId="2" fontId="98" fillId="0" borderId="18" xfId="1" applyNumberFormat="1" applyFont="1" applyBorder="1" applyAlignment="1">
      <alignment horizontal="left" vertical="top" wrapText="1"/>
    </xf>
    <xf numFmtId="0" fontId="98" fillId="0" borderId="5" xfId="1" applyFont="1" applyBorder="1" applyAlignment="1">
      <alignment horizontal="left" vertical="center" indent="3"/>
    </xf>
    <xf numFmtId="2" fontId="98" fillId="0" borderId="19" xfId="1" applyNumberFormat="1" applyFont="1" applyBorder="1" applyAlignment="1">
      <alignment horizontal="left" vertical="top" wrapText="1"/>
    </xf>
    <xf numFmtId="0" fontId="88" fillId="0" borderId="65" xfId="1" applyFont="1" applyBorder="1" applyAlignment="1">
      <alignment wrapText="1"/>
    </xf>
    <xf numFmtId="49" fontId="98" fillId="0" borderId="7" xfId="1" applyNumberFormat="1" applyFont="1" applyBorder="1" applyAlignment="1">
      <alignment horizontal="left" vertical="center"/>
    </xf>
    <xf numFmtId="0" fontId="98" fillId="0" borderId="5" xfId="1" applyFont="1" applyBorder="1" applyAlignment="1">
      <alignment horizontal="left" vertical="center" indent="4"/>
    </xf>
    <xf numFmtId="0" fontId="98" fillId="3" borderId="3" xfId="1" applyFont="1" applyFill="1" applyBorder="1" applyAlignment="1">
      <alignment horizontal="center" vertical="top"/>
    </xf>
    <xf numFmtId="0" fontId="98" fillId="3" borderId="2" xfId="1" applyFont="1" applyFill="1" applyBorder="1" applyAlignment="1">
      <alignment horizontal="center" vertical="top"/>
    </xf>
    <xf numFmtId="0" fontId="88" fillId="0" borderId="65" xfId="1" applyFont="1" applyBorder="1" applyAlignment="1">
      <alignment vertical="top"/>
    </xf>
    <xf numFmtId="49" fontId="98" fillId="0" borderId="11" xfId="1" applyNumberFormat="1" applyFont="1" applyBorder="1" applyAlignment="1">
      <alignment horizontal="left" vertical="center"/>
    </xf>
    <xf numFmtId="0" fontId="98" fillId="0" borderId="33" xfId="1" applyFont="1" applyBorder="1" applyAlignment="1">
      <alignment horizontal="center" vertical="center"/>
    </xf>
    <xf numFmtId="0" fontId="98" fillId="0" borderId="29" xfId="1" applyFont="1" applyBorder="1" applyAlignment="1">
      <alignment horizontal="left" vertical="center" indent="3"/>
    </xf>
    <xf numFmtId="2" fontId="100" fillId="0" borderId="33" xfId="1" applyNumberFormat="1" applyFont="1" applyBorder="1" applyAlignment="1">
      <alignment horizontal="center" vertical="top"/>
    </xf>
    <xf numFmtId="0" fontId="100" fillId="3" borderId="15" xfId="1" applyFont="1" applyFill="1" applyBorder="1" applyAlignment="1">
      <alignment horizontal="center" vertical="top"/>
    </xf>
    <xf numFmtId="0" fontId="98" fillId="3" borderId="15" xfId="1" applyFont="1" applyFill="1" applyBorder="1" applyAlignment="1">
      <alignment horizontal="center" vertical="top"/>
    </xf>
    <xf numFmtId="0" fontId="98" fillId="0" borderId="33" xfId="1" applyFont="1" applyBorder="1" applyAlignment="1">
      <alignment horizontal="left" vertical="top" wrapText="1"/>
    </xf>
    <xf numFmtId="0" fontId="98" fillId="3" borderId="66" xfId="1" applyFont="1" applyFill="1" applyBorder="1" applyAlignment="1">
      <alignment horizontal="center" vertical="top"/>
    </xf>
    <xf numFmtId="49" fontId="98" fillId="0" borderId="25" xfId="1" applyNumberFormat="1" applyFont="1" applyBorder="1" applyAlignment="1">
      <alignment horizontal="left" vertical="center"/>
    </xf>
    <xf numFmtId="0" fontId="98" fillId="0" borderId="104" xfId="1" applyFont="1" applyBorder="1" applyAlignment="1">
      <alignment horizontal="left" vertical="center"/>
    </xf>
    <xf numFmtId="2" fontId="100" fillId="0" borderId="63" xfId="1" applyNumberFormat="1" applyFont="1" applyBorder="1" applyAlignment="1">
      <alignment horizontal="center" vertical="top"/>
    </xf>
    <xf numFmtId="0" fontId="98" fillId="0" borderId="70" xfId="1" applyFont="1" applyBorder="1" applyAlignment="1">
      <alignment horizontal="center" vertical="top"/>
    </xf>
    <xf numFmtId="0" fontId="98" fillId="0" borderId="70" xfId="1" applyFont="1" applyBorder="1" applyAlignment="1">
      <alignment horizontal="left" vertical="top" wrapText="1"/>
    </xf>
    <xf numFmtId="0" fontId="98" fillId="0" borderId="63" xfId="1" applyFont="1" applyBorder="1" applyAlignment="1">
      <alignment horizontal="left" vertical="top" wrapText="1"/>
    </xf>
    <xf numFmtId="49" fontId="98" fillId="0" borderId="27" xfId="1" applyNumberFormat="1" applyFont="1" applyBorder="1" applyAlignment="1">
      <alignment horizontal="left" vertical="center"/>
    </xf>
    <xf numFmtId="0" fontId="98" fillId="0" borderId="5" xfId="1" applyFont="1" applyBorder="1" applyAlignment="1">
      <alignment horizontal="left" vertical="center"/>
    </xf>
    <xf numFmtId="2" fontId="100" fillId="0" borderId="2" xfId="1" applyNumberFormat="1" applyFont="1" applyBorder="1" applyAlignment="1">
      <alignment horizontal="center" vertical="top"/>
    </xf>
    <xf numFmtId="0" fontId="98" fillId="0" borderId="2" xfId="1" applyFont="1" applyBorder="1" applyAlignment="1">
      <alignment horizontal="center" vertical="top"/>
    </xf>
    <xf numFmtId="0" fontId="98" fillId="0" borderId="2" xfId="1" applyFont="1" applyBorder="1" applyAlignment="1">
      <alignment horizontal="left" vertical="top" wrapText="1"/>
    </xf>
    <xf numFmtId="0" fontId="98" fillId="0" borderId="27" xfId="1" applyFont="1" applyBorder="1" applyAlignment="1">
      <alignment horizontal="left" vertical="center" indent="1"/>
    </xf>
    <xf numFmtId="2" fontId="98" fillId="0" borderId="16" xfId="1" applyNumberFormat="1" applyFont="1" applyBorder="1" applyAlignment="1">
      <alignment horizontal="center" vertical="top"/>
    </xf>
    <xf numFmtId="165" fontId="98" fillId="0" borderId="12" xfId="1" applyNumberFormat="1" applyFont="1" applyBorder="1" applyAlignment="1">
      <alignment horizontal="center" vertical="top"/>
    </xf>
    <xf numFmtId="0" fontId="98" fillId="0" borderId="23" xfId="1" applyFont="1" applyBorder="1" applyAlignment="1">
      <alignment horizontal="left" vertical="top" wrapText="1"/>
    </xf>
    <xf numFmtId="0" fontId="98" fillId="0" borderId="8" xfId="1" applyFont="1" applyBorder="1" applyAlignment="1">
      <alignment horizontal="center" vertical="center"/>
    </xf>
    <xf numFmtId="2" fontId="98" fillId="0" borderId="3" xfId="1" applyNumberFormat="1" applyFont="1" applyBorder="1" applyAlignment="1">
      <alignment horizontal="center" vertical="top"/>
    </xf>
    <xf numFmtId="166" fontId="98" fillId="0" borderId="23" xfId="1" applyNumberFormat="1" applyFont="1" applyBorder="1" applyAlignment="1">
      <alignment horizontal="left" vertical="top" wrapText="1"/>
    </xf>
    <xf numFmtId="0" fontId="98" fillId="0" borderId="6" xfId="1" applyFont="1" applyBorder="1" applyAlignment="1">
      <alignment horizontal="left" vertical="center"/>
    </xf>
    <xf numFmtId="2" fontId="98" fillId="0" borderId="14" xfId="1" applyNumberFormat="1" applyFont="1" applyBorder="1" applyAlignment="1">
      <alignment horizontal="center" vertical="top"/>
    </xf>
    <xf numFmtId="0" fontId="98" fillId="0" borderId="14" xfId="1" applyFont="1" applyBorder="1" applyAlignment="1">
      <alignment horizontal="center" vertical="top"/>
    </xf>
    <xf numFmtId="0" fontId="98" fillId="0" borderId="23" xfId="1" applyFont="1" applyBorder="1" applyAlignment="1">
      <alignment horizontal="center" vertical="center"/>
    </xf>
    <xf numFmtId="0" fontId="98" fillId="0" borderId="3" xfId="1" applyFont="1" applyBorder="1" applyAlignment="1">
      <alignment horizontal="center" vertical="top"/>
    </xf>
    <xf numFmtId="0" fontId="98" fillId="0" borderId="31" xfId="1" applyFont="1" applyBorder="1" applyAlignment="1">
      <alignment horizontal="left" vertical="top" wrapText="1"/>
    </xf>
    <xf numFmtId="0" fontId="100" fillId="3" borderId="14" xfId="1" applyFont="1" applyFill="1" applyBorder="1" applyAlignment="1">
      <alignment horizontal="center" vertical="top"/>
    </xf>
    <xf numFmtId="2" fontId="98" fillId="0" borderId="32" xfId="1" applyNumberFormat="1" applyFont="1" applyBorder="1" applyAlignment="1">
      <alignment horizontal="left" vertical="top" wrapText="1"/>
    </xf>
    <xf numFmtId="49" fontId="98" fillId="0" borderId="38" xfId="1" applyNumberFormat="1" applyFont="1" applyBorder="1" applyAlignment="1">
      <alignment horizontal="left" vertical="center"/>
    </xf>
    <xf numFmtId="0" fontId="98" fillId="0" borderId="65" xfId="1" applyFont="1" applyBorder="1" applyAlignment="1">
      <alignment horizontal="left" vertical="center"/>
    </xf>
    <xf numFmtId="2" fontId="98" fillId="0" borderId="12" xfId="1" applyNumberFormat="1" applyFont="1" applyBorder="1" applyAlignment="1">
      <alignment horizontal="center" vertical="top"/>
    </xf>
    <xf numFmtId="0" fontId="100" fillId="3" borderId="12" xfId="1" applyFont="1" applyFill="1" applyBorder="1" applyAlignment="1">
      <alignment horizontal="center" vertical="top"/>
    </xf>
    <xf numFmtId="0" fontId="98" fillId="0" borderId="12" xfId="1" applyFont="1" applyBorder="1" applyAlignment="1">
      <alignment horizontal="center" vertical="top"/>
    </xf>
    <xf numFmtId="2" fontId="98" fillId="0" borderId="31" xfId="1" applyNumberFormat="1" applyFont="1" applyBorder="1" applyAlignment="1">
      <alignment horizontal="left" vertical="top" wrapText="1"/>
    </xf>
    <xf numFmtId="0" fontId="98" fillId="0" borderId="31" xfId="1" applyFont="1" applyBorder="1" applyAlignment="1">
      <alignment horizontal="center" vertical="center"/>
    </xf>
    <xf numFmtId="0" fontId="98" fillId="0" borderId="2" xfId="1" applyFont="1" applyBorder="1" applyAlignment="1">
      <alignment horizontal="center" vertical="center"/>
    </xf>
    <xf numFmtId="0" fontId="98" fillId="0" borderId="29" xfId="1" applyFont="1" applyBorder="1" applyAlignment="1">
      <alignment horizontal="left" vertical="center" indent="1"/>
    </xf>
    <xf numFmtId="2" fontId="98" fillId="0" borderId="15" xfId="1" applyNumberFormat="1" applyFont="1" applyBorder="1" applyAlignment="1">
      <alignment horizontal="center" vertical="top"/>
    </xf>
    <xf numFmtId="0" fontId="98" fillId="0" borderId="15" xfId="1" applyFont="1" applyBorder="1" applyAlignment="1">
      <alignment horizontal="center" vertical="top"/>
    </xf>
    <xf numFmtId="2" fontId="98" fillId="0" borderId="2" xfId="1" applyNumberFormat="1" applyFont="1" applyBorder="1" applyAlignment="1">
      <alignment horizontal="left" vertical="top" wrapText="1"/>
    </xf>
    <xf numFmtId="49" fontId="98" fillId="0" borderId="57" xfId="1" applyNumberFormat="1" applyFont="1" applyBorder="1" applyAlignment="1">
      <alignment horizontal="left" vertical="center"/>
    </xf>
    <xf numFmtId="0" fontId="98" fillId="0" borderId="63" xfId="1" applyFont="1" applyBorder="1" applyAlignment="1">
      <alignment horizontal="center" vertical="center"/>
    </xf>
    <xf numFmtId="2" fontId="100" fillId="0" borderId="63" xfId="1" quotePrefix="1" applyNumberFormat="1" applyFont="1" applyBorder="1" applyAlignment="1">
      <alignment horizontal="center" vertical="top"/>
    </xf>
    <xf numFmtId="0" fontId="98" fillId="0" borderId="63" xfId="1" applyFont="1" applyBorder="1" applyAlignment="1">
      <alignment horizontal="center" vertical="top"/>
    </xf>
    <xf numFmtId="0" fontId="98" fillId="0" borderId="16" xfId="1" applyFont="1" applyBorder="1" applyAlignment="1">
      <alignment horizontal="center" vertical="top"/>
    </xf>
    <xf numFmtId="2" fontId="100" fillId="0" borderId="3" xfId="1" applyNumberFormat="1" applyFont="1" applyBorder="1" applyAlignment="1">
      <alignment horizontal="center" vertical="top"/>
    </xf>
    <xf numFmtId="0" fontId="98" fillId="0" borderId="6" xfId="1" applyFont="1" applyBorder="1" applyAlignment="1">
      <alignment horizontal="left" vertical="center" indent="1"/>
    </xf>
    <xf numFmtId="0" fontId="98" fillId="0" borderId="6" xfId="1" applyFont="1" applyBorder="1" applyAlignment="1">
      <alignment horizontal="left" vertical="center" indent="2"/>
    </xf>
    <xf numFmtId="0" fontId="98" fillId="0" borderId="14" xfId="1" applyFont="1" applyBorder="1" applyAlignment="1">
      <alignment horizontal="left" vertical="top" wrapText="1"/>
    </xf>
    <xf numFmtId="0" fontId="98" fillId="0" borderId="19" xfId="1" applyFont="1" applyBorder="1" applyAlignment="1">
      <alignment horizontal="center" vertical="top"/>
    </xf>
    <xf numFmtId="49" fontId="98" fillId="0" borderId="29" xfId="1" applyNumberFormat="1" applyFont="1" applyBorder="1" applyAlignment="1">
      <alignment horizontal="left" vertical="center"/>
    </xf>
    <xf numFmtId="0" fontId="98" fillId="0" borderId="35" xfId="1" applyFont="1" applyBorder="1" applyAlignment="1">
      <alignment horizontal="center" vertical="center"/>
    </xf>
    <xf numFmtId="0" fontId="98" fillId="0" borderId="29" xfId="1" applyFont="1" applyBorder="1" applyAlignment="1">
      <alignment horizontal="left" vertical="center" indent="2"/>
    </xf>
    <xf numFmtId="2" fontId="100" fillId="0" borderId="66" xfId="1" applyNumberFormat="1" applyFont="1" applyBorder="1" applyAlignment="1">
      <alignment horizontal="center" vertical="top" wrapText="1"/>
    </xf>
    <xf numFmtId="0" fontId="100" fillId="3" borderId="15" xfId="1" applyFont="1" applyFill="1" applyBorder="1" applyAlignment="1">
      <alignment horizontal="center" vertical="top" wrapText="1"/>
    </xf>
    <xf numFmtId="0" fontId="98" fillId="0" borderId="66" xfId="1" applyFont="1" applyBorder="1" applyAlignment="1">
      <alignment horizontal="center" vertical="top" wrapText="1"/>
    </xf>
    <xf numFmtId="0" fontId="98" fillId="0" borderId="66" xfId="1" applyFont="1" applyBorder="1" applyAlignment="1">
      <alignment horizontal="left" vertical="top" wrapText="1"/>
    </xf>
    <xf numFmtId="2" fontId="100" fillId="0" borderId="23" xfId="1" applyNumberFormat="1" applyFont="1" applyBorder="1" applyAlignment="1">
      <alignment horizontal="center" vertical="top"/>
    </xf>
    <xf numFmtId="0" fontId="88" fillId="0" borderId="16" xfId="1" applyFont="1" applyBorder="1" applyAlignment="1">
      <alignment vertical="top"/>
    </xf>
    <xf numFmtId="0" fontId="88" fillId="0" borderId="14" xfId="1" applyFont="1" applyBorder="1" applyAlignment="1">
      <alignment vertical="top"/>
    </xf>
    <xf numFmtId="0" fontId="88" fillId="0" borderId="0" xfId="1" applyFont="1" applyAlignment="1">
      <alignment vertical="top"/>
    </xf>
    <xf numFmtId="0" fontId="100" fillId="0" borderId="14" xfId="1" applyFont="1" applyBorder="1" applyAlignment="1">
      <alignment horizontal="center" vertical="top"/>
    </xf>
    <xf numFmtId="0" fontId="98" fillId="0" borderId="12" xfId="1" applyFont="1" applyBorder="1" applyAlignment="1">
      <alignment horizontal="left" vertical="top" wrapText="1"/>
    </xf>
    <xf numFmtId="0" fontId="100" fillId="0" borderId="2" xfId="1" applyFont="1" applyBorder="1" applyAlignment="1">
      <alignment horizontal="center" vertical="top"/>
    </xf>
    <xf numFmtId="2" fontId="100" fillId="3" borderId="63" xfId="1" applyNumberFormat="1" applyFont="1" applyFill="1" applyBorder="1" applyAlignment="1">
      <alignment horizontal="center" vertical="top"/>
    </xf>
    <xf numFmtId="0" fontId="100" fillId="3" borderId="63" xfId="1" applyFont="1" applyFill="1" applyBorder="1" applyAlignment="1">
      <alignment horizontal="center" vertical="top"/>
    </xf>
    <xf numFmtId="0" fontId="98" fillId="0" borderId="67" xfId="1" applyFont="1" applyBorder="1" applyAlignment="1">
      <alignment horizontal="left" vertical="top" wrapText="1"/>
    </xf>
    <xf numFmtId="0" fontId="98" fillId="0" borderId="23" xfId="1" applyFont="1" applyBorder="1" applyAlignment="1">
      <alignment horizontal="center" vertical="top"/>
    </xf>
    <xf numFmtId="0" fontId="98" fillId="0" borderId="18" xfId="1" applyFont="1" applyBorder="1" applyAlignment="1">
      <alignment horizontal="center" vertical="top"/>
    </xf>
    <xf numFmtId="0" fontId="88" fillId="0" borderId="65" xfId="1" applyFont="1" applyBorder="1" applyAlignment="1">
      <alignment horizontal="left" vertical="top"/>
    </xf>
    <xf numFmtId="0" fontId="88" fillId="0" borderId="65" xfId="1" applyFont="1" applyBorder="1" applyAlignment="1">
      <alignment horizontal="left" vertical="center"/>
    </xf>
    <xf numFmtId="0" fontId="98" fillId="0" borderId="6" xfId="1" applyFont="1" applyBorder="1" applyAlignment="1">
      <alignment horizontal="left" vertical="center" indent="3"/>
    </xf>
    <xf numFmtId="2" fontId="100" fillId="0" borderId="2" xfId="1" applyNumberFormat="1" applyFont="1" applyBorder="1" applyAlignment="1">
      <alignment horizontal="center" vertical="top" wrapText="1"/>
    </xf>
    <xf numFmtId="0" fontId="100" fillId="0" borderId="16" xfId="1" applyFont="1" applyBorder="1" applyAlignment="1">
      <alignment horizontal="center" vertical="top"/>
    </xf>
    <xf numFmtId="0" fontId="98" fillId="0" borderId="2" xfId="1" applyFont="1" applyBorder="1" applyAlignment="1">
      <alignment horizontal="center" vertical="top" wrapText="1"/>
    </xf>
    <xf numFmtId="0" fontId="98" fillId="0" borderId="5" xfId="1" quotePrefix="1" applyFont="1" applyBorder="1" applyAlignment="1">
      <alignment horizontal="left" vertical="center" indent="1"/>
    </xf>
    <xf numFmtId="49" fontId="100" fillId="0" borderId="18" xfId="1" applyNumberFormat="1" applyFont="1" applyBorder="1" applyAlignment="1">
      <alignment horizontal="center" vertical="top"/>
    </xf>
    <xf numFmtId="49" fontId="98" fillId="0" borderId="18" xfId="1" applyNumberFormat="1" applyFont="1" applyBorder="1" applyAlignment="1">
      <alignment horizontal="center" vertical="top"/>
    </xf>
    <xf numFmtId="49" fontId="98" fillId="0" borderId="19" xfId="1" applyNumberFormat="1" applyFont="1" applyBorder="1" applyAlignment="1">
      <alignment horizontal="center" vertical="top"/>
    </xf>
    <xf numFmtId="0" fontId="98" fillId="0" borderId="6" xfId="1" quotePrefix="1" applyFont="1" applyBorder="1" applyAlignment="1">
      <alignment horizontal="left" vertical="center" indent="2"/>
    </xf>
    <xf numFmtId="49" fontId="98" fillId="0" borderId="2" xfId="1" applyNumberFormat="1" applyFont="1" applyBorder="1" applyAlignment="1">
      <alignment horizontal="center" vertical="top"/>
    </xf>
    <xf numFmtId="2" fontId="100" fillId="3" borderId="18" xfId="1" applyNumberFormat="1" applyFont="1" applyFill="1" applyBorder="1" applyAlignment="1">
      <alignment horizontal="center" vertical="top"/>
    </xf>
    <xf numFmtId="0" fontId="100" fillId="3" borderId="18" xfId="1" applyFont="1" applyFill="1" applyBorder="1" applyAlignment="1">
      <alignment horizontal="center" vertical="top"/>
    </xf>
    <xf numFmtId="2" fontId="100" fillId="0" borderId="66" xfId="1" applyNumberFormat="1" applyFont="1" applyBorder="1" applyAlignment="1">
      <alignment horizontal="center" vertical="top"/>
    </xf>
    <xf numFmtId="0" fontId="98" fillId="0" borderId="33" xfId="1" applyFont="1" applyBorder="1" applyAlignment="1">
      <alignment horizontal="center" vertical="top"/>
    </xf>
    <xf numFmtId="49" fontId="98" fillId="0" borderId="10" xfId="1" applyNumberFormat="1" applyFont="1" applyBorder="1" applyAlignment="1">
      <alignment horizontal="left" vertical="center"/>
    </xf>
    <xf numFmtId="2" fontId="100" fillId="3" borderId="73" xfId="1" applyNumberFormat="1" applyFont="1" applyFill="1" applyBorder="1" applyAlignment="1">
      <alignment horizontal="center" vertical="top" wrapText="1"/>
    </xf>
    <xf numFmtId="0" fontId="100" fillId="3" borderId="73" xfId="1" applyFont="1" applyFill="1" applyBorder="1" applyAlignment="1">
      <alignment horizontal="center" vertical="top" wrapText="1"/>
    </xf>
    <xf numFmtId="0" fontId="98" fillId="0" borderId="58" xfId="1" applyFont="1" applyBorder="1" applyAlignment="1">
      <alignment horizontal="center" vertical="top" wrapText="1"/>
    </xf>
    <xf numFmtId="0" fontId="98" fillId="3" borderId="73" xfId="1" applyFont="1" applyFill="1" applyBorder="1" applyAlignment="1">
      <alignment horizontal="left" vertical="top" wrapText="1"/>
    </xf>
    <xf numFmtId="2" fontId="100" fillId="3" borderId="3" xfId="1" applyNumberFormat="1" applyFont="1" applyFill="1" applyBorder="1" applyAlignment="1">
      <alignment horizontal="center" vertical="top"/>
    </xf>
    <xf numFmtId="0" fontId="98" fillId="3" borderId="3" xfId="1" applyFont="1" applyFill="1" applyBorder="1" applyAlignment="1">
      <alignment horizontal="left" vertical="top" wrapText="1"/>
    </xf>
    <xf numFmtId="0" fontId="98" fillId="0" borderId="65" xfId="1" applyFont="1" applyBorder="1" applyAlignment="1">
      <alignment horizontal="left" vertical="center" indent="1"/>
    </xf>
    <xf numFmtId="0" fontId="98" fillId="0" borderId="7" xfId="1" applyFont="1" applyBorder="1" applyAlignment="1">
      <alignment horizontal="left" vertical="top" wrapText="1"/>
    </xf>
    <xf numFmtId="2" fontId="100" fillId="3" borderId="15" xfId="1" applyNumberFormat="1" applyFont="1" applyFill="1" applyBorder="1" applyAlignment="1">
      <alignment horizontal="center" vertical="top"/>
    </xf>
    <xf numFmtId="0" fontId="98" fillId="0" borderId="66" xfId="1" applyFont="1" applyBorder="1" applyAlignment="1">
      <alignment horizontal="center" vertical="top"/>
    </xf>
    <xf numFmtId="0" fontId="98" fillId="3" borderId="15" xfId="1" applyFont="1" applyFill="1" applyBorder="1" applyAlignment="1">
      <alignment horizontal="left" vertical="top" wrapText="1"/>
    </xf>
    <xf numFmtId="2" fontId="98" fillId="0" borderId="61" xfId="1" applyNumberFormat="1" applyFont="1" applyBorder="1" applyAlignment="1">
      <alignment horizontal="left" vertical="top" wrapText="1"/>
    </xf>
    <xf numFmtId="49" fontId="98" fillId="0" borderId="6" xfId="1" applyNumberFormat="1" applyFont="1" applyBorder="1" applyAlignment="1">
      <alignment horizontal="left" vertical="center"/>
    </xf>
    <xf numFmtId="0" fontId="98" fillId="0" borderId="29" xfId="1" applyFont="1" applyBorder="1" applyAlignment="1">
      <alignment horizontal="left" vertical="center"/>
    </xf>
    <xf numFmtId="0" fontId="98" fillId="3" borderId="66" xfId="1" applyFont="1" applyFill="1" applyBorder="1" applyAlignment="1">
      <alignment horizontal="left" vertical="top" wrapText="1"/>
    </xf>
    <xf numFmtId="0" fontId="98" fillId="0" borderId="63" xfId="1" applyFont="1" applyBorder="1" applyAlignment="1">
      <alignment horizontal="center" vertical="top" wrapText="1"/>
    </xf>
    <xf numFmtId="2" fontId="100" fillId="3" borderId="3" xfId="1" applyNumberFormat="1" applyFont="1" applyFill="1" applyBorder="1" applyAlignment="1">
      <alignment horizontal="center" vertical="top" wrapText="1"/>
    </xf>
    <xf numFmtId="0" fontId="100" fillId="3" borderId="3" xfId="1" applyFont="1" applyFill="1" applyBorder="1" applyAlignment="1">
      <alignment horizontal="center" vertical="top" wrapText="1"/>
    </xf>
    <xf numFmtId="0" fontId="98" fillId="0" borderId="18" xfId="1" applyFont="1" applyBorder="1" applyAlignment="1">
      <alignment horizontal="center" vertical="top" wrapText="1"/>
    </xf>
    <xf numFmtId="0" fontId="100" fillId="0" borderId="18" xfId="1" applyFont="1" applyBorder="1" applyAlignment="1">
      <alignment horizontal="center" vertical="top" wrapText="1"/>
    </xf>
    <xf numFmtId="0" fontId="98" fillId="0" borderId="18" xfId="1" quotePrefix="1" applyFont="1" applyBorder="1" applyAlignment="1">
      <alignment horizontal="center" vertical="center"/>
    </xf>
    <xf numFmtId="0" fontId="98" fillId="0" borderId="5" xfId="1" quotePrefix="1" applyFont="1" applyBorder="1" applyAlignment="1">
      <alignment horizontal="left" vertical="center" indent="2"/>
    </xf>
    <xf numFmtId="0" fontId="98" fillId="0" borderId="66" xfId="1" applyFont="1" applyBorder="1" applyAlignment="1">
      <alignment horizontal="center" vertical="center"/>
    </xf>
    <xf numFmtId="2" fontId="100" fillId="3" borderId="15" xfId="1" applyNumberFormat="1" applyFont="1" applyFill="1" applyBorder="1" applyAlignment="1">
      <alignment horizontal="center" vertical="top" wrapText="1"/>
    </xf>
    <xf numFmtId="0" fontId="100" fillId="0" borderId="33" xfId="1" applyFont="1" applyBorder="1" applyAlignment="1">
      <alignment horizontal="center" vertical="top" wrapText="1"/>
    </xf>
    <xf numFmtId="0" fontId="98" fillId="3" borderId="14" xfId="1" applyFont="1" applyFill="1" applyBorder="1" applyAlignment="1">
      <alignment horizontal="left" vertical="top" wrapText="1"/>
    </xf>
    <xf numFmtId="0" fontId="89" fillId="0" borderId="0" xfId="1" applyFont="1" applyAlignment="1">
      <alignment horizontal="left" vertical="top"/>
    </xf>
    <xf numFmtId="0" fontId="88" fillId="0" borderId="0" xfId="1" applyFont="1" applyAlignment="1">
      <alignment horizontal="left" vertical="top"/>
    </xf>
    <xf numFmtId="0" fontId="89" fillId="0" borderId="0" xfId="1" quotePrefix="1" applyFont="1" applyAlignment="1">
      <alignment horizontal="left" vertical="top" wrapText="1"/>
    </xf>
    <xf numFmtId="0" fontId="88" fillId="0" borderId="0" xfId="1" applyFont="1" applyAlignment="1">
      <alignment horizontal="left" vertical="top" indent="2"/>
    </xf>
    <xf numFmtId="0" fontId="89" fillId="0" borderId="12" xfId="1" applyFont="1" applyBorder="1" applyAlignment="1">
      <alignment horizontal="center" vertical="top"/>
    </xf>
    <xf numFmtId="0" fontId="89" fillId="0" borderId="30" xfId="1" applyFont="1" applyBorder="1" applyAlignment="1">
      <alignment horizontal="center" vertical="top"/>
    </xf>
    <xf numFmtId="0" fontId="88" fillId="0" borderId="2" xfId="1" applyFont="1" applyBorder="1" applyAlignment="1">
      <alignment wrapText="1"/>
    </xf>
    <xf numFmtId="0" fontId="88" fillId="0" borderId="12" xfId="1" applyFont="1" applyBorder="1" applyAlignment="1">
      <alignment horizontal="right"/>
    </xf>
    <xf numFmtId="0" fontId="89" fillId="0" borderId="30" xfId="1" applyFont="1" applyBorder="1" applyAlignment="1">
      <alignment horizontal="right"/>
    </xf>
    <xf numFmtId="0" fontId="89" fillId="0" borderId="18" xfId="1" applyFont="1" applyBorder="1" applyAlignment="1">
      <alignment horizontal="right"/>
    </xf>
    <xf numFmtId="165" fontId="89" fillId="0" borderId="2" xfId="1" applyNumberFormat="1" applyFont="1" applyBorder="1" applyAlignment="1">
      <alignment horizontal="center" vertical="center"/>
    </xf>
    <xf numFmtId="0" fontId="88" fillId="0" borderId="0" xfId="1" applyFont="1" applyAlignment="1">
      <alignment horizontal="left" vertical="center"/>
    </xf>
    <xf numFmtId="0" fontId="96" fillId="0" borderId="0" xfId="1" applyFont="1" applyAlignment="1">
      <alignment vertical="top" wrapText="1"/>
    </xf>
    <xf numFmtId="0" fontId="89" fillId="0" borderId="30" xfId="1" applyFont="1" applyBorder="1"/>
    <xf numFmtId="0" fontId="88" fillId="0" borderId="18" xfId="1" applyFont="1" applyBorder="1"/>
    <xf numFmtId="0" fontId="89" fillId="0" borderId="18" xfId="1" applyFont="1" applyBorder="1"/>
    <xf numFmtId="0" fontId="88" fillId="0" borderId="12" xfId="1" applyFont="1" applyBorder="1" applyAlignment="1">
      <alignment horizontal="right" vertical="top"/>
    </xf>
    <xf numFmtId="0" fontId="89" fillId="0" borderId="37" xfId="1" applyFont="1" applyBorder="1" applyAlignment="1">
      <alignment vertical="top"/>
    </xf>
    <xf numFmtId="0" fontId="88" fillId="0" borderId="37" xfId="1" applyFont="1" applyBorder="1" applyAlignment="1">
      <alignment vertical="top"/>
    </xf>
    <xf numFmtId="0" fontId="89" fillId="0" borderId="0" xfId="1" applyFont="1" applyAlignment="1">
      <alignment vertical="top"/>
    </xf>
    <xf numFmtId="0" fontId="89" fillId="0" borderId="37" xfId="1" applyFont="1" applyBorder="1"/>
    <xf numFmtId="0" fontId="88" fillId="0" borderId="37" xfId="1" applyFont="1" applyBorder="1"/>
    <xf numFmtId="0" fontId="89" fillId="0" borderId="0" xfId="1" applyFont="1"/>
    <xf numFmtId="0" fontId="88" fillId="0" borderId="0" xfId="1" applyFont="1" applyAlignment="1">
      <alignment horizontal="left" indent="2"/>
    </xf>
    <xf numFmtId="0" fontId="88" fillId="0" borderId="0" xfId="1" applyFont="1" applyAlignment="1">
      <alignment horizontal="left"/>
    </xf>
    <xf numFmtId="0" fontId="88" fillId="0" borderId="0" xfId="1" applyFont="1" applyAlignment="1">
      <alignment horizontal="right"/>
    </xf>
    <xf numFmtId="0" fontId="96" fillId="0" borderId="0" xfId="1" applyFont="1"/>
    <xf numFmtId="0" fontId="96" fillId="0" borderId="0" xfId="1" applyFont="1" applyAlignment="1">
      <alignment horizontal="left" indent="1"/>
    </xf>
    <xf numFmtId="0" fontId="87" fillId="0" borderId="0" xfId="7" quotePrefix="1" applyFont="1" applyProtection="1">
      <protection locked="0"/>
    </xf>
    <xf numFmtId="0" fontId="87" fillId="0" borderId="0" xfId="0" applyFont="1"/>
    <xf numFmtId="0" fontId="18" fillId="0" borderId="16" xfId="2" applyFont="1" applyBorder="1" applyAlignment="1">
      <alignment horizontal="left" vertical="center"/>
    </xf>
    <xf numFmtId="0" fontId="62" fillId="0" borderId="12" xfId="2" applyFont="1" applyBorder="1" applyAlignment="1">
      <alignment horizontal="left" vertical="center" wrapText="1"/>
    </xf>
    <xf numFmtId="0" fontId="62" fillId="0" borderId="16" xfId="2" applyFont="1" applyBorder="1" applyAlignment="1">
      <alignment horizontal="left" vertical="center" wrapText="1"/>
    </xf>
    <xf numFmtId="49" fontId="18" fillId="0" borderId="12" xfId="2" applyNumberFormat="1" applyFont="1" applyBorder="1" applyAlignment="1">
      <alignment vertical="center" wrapText="1"/>
    </xf>
    <xf numFmtId="0" fontId="18" fillId="0" borderId="12" xfId="2" applyFont="1" applyBorder="1" applyAlignment="1">
      <alignment horizontal="left" vertical="center" wrapText="1"/>
    </xf>
    <xf numFmtId="0" fontId="18" fillId="0" borderId="14" xfId="2" applyFont="1" applyBorder="1" applyAlignment="1">
      <alignment horizontal="left" vertical="center" wrapText="1"/>
    </xf>
    <xf numFmtId="0" fontId="18" fillId="0" borderId="20" xfId="2" applyFont="1" applyBorder="1" applyAlignment="1">
      <alignment horizontal="left" vertical="center"/>
    </xf>
    <xf numFmtId="3" fontId="41" fillId="0" borderId="14" xfId="7" applyNumberFormat="1" applyFont="1" applyBorder="1" applyAlignment="1" applyProtection="1">
      <alignment vertical="center"/>
      <protection locked="0"/>
    </xf>
    <xf numFmtId="0" fontId="8" fillId="0" borderId="0" xfId="7" applyFont="1" applyAlignment="1">
      <alignment horizontal="left"/>
    </xf>
    <xf numFmtId="0" fontId="5" fillId="0" borderId="30" xfId="0" applyFont="1" applyBorder="1"/>
    <xf numFmtId="0" fontId="4" fillId="0" borderId="21" xfId="0" applyFont="1" applyBorder="1" applyAlignment="1">
      <alignment vertical="center"/>
    </xf>
    <xf numFmtId="0" fontId="4" fillId="0" borderId="99" xfId="0" applyFont="1" applyBorder="1"/>
    <xf numFmtId="0" fontId="16" fillId="0" borderId="21" xfId="0" applyFont="1" applyBorder="1" applyAlignment="1">
      <alignment vertical="center"/>
    </xf>
    <xf numFmtId="0" fontId="5" fillId="0" borderId="21" xfId="0" applyFont="1" applyBorder="1"/>
    <xf numFmtId="0" fontId="23" fillId="0" borderId="105" xfId="0" applyFont="1" applyBorder="1"/>
    <xf numFmtId="0" fontId="103" fillId="0" borderId="12" xfId="0" applyFont="1" applyBorder="1" applyAlignment="1">
      <alignment horizontal="center" vertical="center"/>
    </xf>
    <xf numFmtId="167" fontId="17" fillId="2" borderId="12" xfId="0" applyNumberFormat="1" applyFont="1" applyFill="1" applyBorder="1" applyAlignment="1" applyProtection="1">
      <alignment horizontal="right" vertical="center"/>
      <protection locked="0"/>
    </xf>
    <xf numFmtId="167" fontId="17" fillId="0" borderId="12" xfId="0" applyNumberFormat="1" applyFont="1" applyBorder="1" applyAlignment="1" applyProtection="1">
      <alignment horizontal="right" vertical="center"/>
      <protection locked="0"/>
    </xf>
    <xf numFmtId="167" fontId="33" fillId="2" borderId="12" xfId="0" applyNumberFormat="1" applyFont="1" applyFill="1" applyBorder="1" applyAlignment="1" applyProtection="1">
      <alignment horizontal="right" vertical="center"/>
      <protection locked="0"/>
    </xf>
    <xf numFmtId="167" fontId="33" fillId="2" borderId="18" xfId="0" applyNumberFormat="1" applyFont="1" applyFill="1" applyBorder="1" applyAlignment="1" applyProtection="1">
      <alignment horizontal="right" vertical="center"/>
      <protection locked="0"/>
    </xf>
    <xf numFmtId="167" fontId="33" fillId="0" borderId="12" xfId="0" applyNumberFormat="1" applyFont="1" applyBorder="1" applyAlignment="1" applyProtection="1">
      <alignment horizontal="right" vertical="center"/>
      <protection locked="0"/>
    </xf>
    <xf numFmtId="167" fontId="33" fillId="0" borderId="18" xfId="0" applyNumberFormat="1" applyFont="1" applyBorder="1" applyAlignment="1" applyProtection="1">
      <alignment horizontal="right" vertical="center"/>
      <protection locked="0"/>
    </xf>
    <xf numFmtId="167" fontId="17" fillId="2" borderId="14" xfId="0" applyNumberFormat="1" applyFont="1" applyFill="1" applyBorder="1" applyAlignment="1" applyProtection="1">
      <alignment horizontal="right" vertical="center"/>
      <protection locked="0"/>
    </xf>
    <xf numFmtId="167" fontId="17" fillId="0" borderId="14" xfId="0" applyNumberFormat="1" applyFont="1" applyBorder="1" applyAlignment="1" applyProtection="1">
      <alignment horizontal="right" vertical="center"/>
      <protection locked="0"/>
    </xf>
    <xf numFmtId="167" fontId="17" fillId="0" borderId="54" xfId="0" applyNumberFormat="1" applyFont="1" applyBorder="1" applyAlignment="1" applyProtection="1">
      <alignment horizontal="right" vertical="center"/>
      <protection locked="0"/>
    </xf>
    <xf numFmtId="167" fontId="33" fillId="2" borderId="3" xfId="0" applyNumberFormat="1" applyFont="1" applyFill="1" applyBorder="1" applyAlignment="1">
      <alignment horizontal="right" vertical="center"/>
    </xf>
    <xf numFmtId="167" fontId="33" fillId="0" borderId="37" xfId="0" applyNumberFormat="1" applyFont="1" applyBorder="1" applyAlignment="1" applyProtection="1">
      <alignment horizontal="right" vertical="center"/>
      <protection locked="0"/>
    </xf>
    <xf numFmtId="167" fontId="33" fillId="2" borderId="14" xfId="0" applyNumberFormat="1" applyFont="1" applyFill="1" applyBorder="1" applyAlignment="1" applyProtection="1">
      <alignment horizontal="right" vertical="center"/>
      <protection locked="0"/>
    </xf>
    <xf numFmtId="167" fontId="33" fillId="0" borderId="14" xfId="0" applyNumberFormat="1" applyFont="1" applyBorder="1" applyAlignment="1" applyProtection="1">
      <alignment horizontal="right" vertical="center"/>
      <protection locked="0"/>
    </xf>
    <xf numFmtId="167" fontId="33" fillId="0" borderId="19" xfId="0" applyNumberFormat="1" applyFont="1" applyBorder="1" applyAlignment="1" applyProtection="1">
      <alignment horizontal="right" vertical="center"/>
      <protection locked="0"/>
    </xf>
    <xf numFmtId="167" fontId="33" fillId="0" borderId="54" xfId="0" applyNumberFormat="1" applyFont="1" applyBorder="1" applyAlignment="1" applyProtection="1">
      <alignment horizontal="right" vertical="center"/>
      <protection locked="0"/>
    </xf>
    <xf numFmtId="167" fontId="17" fillId="2" borderId="3" xfId="0" applyNumberFormat="1" applyFont="1" applyFill="1" applyBorder="1" applyAlignment="1" applyProtection="1">
      <alignment horizontal="right" vertical="center"/>
      <protection locked="0"/>
    </xf>
    <xf numFmtId="167" fontId="17" fillId="2" borderId="47" xfId="0" applyNumberFormat="1" applyFont="1" applyFill="1" applyBorder="1" applyAlignment="1" applyProtection="1">
      <alignment horizontal="right" vertical="center"/>
      <protection locked="0"/>
    </xf>
    <xf numFmtId="167" fontId="17" fillId="0" borderId="37" xfId="0" applyNumberFormat="1" applyFont="1" applyBorder="1" applyAlignment="1" applyProtection="1">
      <alignment horizontal="right" vertical="center"/>
      <protection locked="0"/>
    </xf>
    <xf numFmtId="167" fontId="17" fillId="0" borderId="48" xfId="0" applyNumberFormat="1" applyFont="1" applyBorder="1" applyAlignment="1" applyProtection="1">
      <alignment horizontal="right" vertical="center"/>
      <protection locked="0"/>
    </xf>
    <xf numFmtId="167" fontId="17" fillId="0" borderId="47" xfId="0" applyNumberFormat="1" applyFont="1" applyBorder="1" applyAlignment="1" applyProtection="1">
      <alignment horizontal="right" vertical="center"/>
      <protection locked="0"/>
    </xf>
    <xf numFmtId="167" fontId="17" fillId="0" borderId="24" xfId="0" applyNumberFormat="1" applyFont="1" applyBorder="1" applyAlignment="1" applyProtection="1">
      <alignment horizontal="right" vertical="center"/>
      <protection locked="0"/>
    </xf>
    <xf numFmtId="167" fontId="17" fillId="0" borderId="3" xfId="0" applyNumberFormat="1" applyFont="1" applyBorder="1" applyAlignment="1" applyProtection="1">
      <alignment horizontal="right" vertical="center"/>
      <protection locked="0"/>
    </xf>
    <xf numFmtId="167" fontId="17" fillId="0" borderId="49" xfId="0" applyNumberFormat="1" applyFont="1" applyBorder="1" applyAlignment="1" applyProtection="1">
      <alignment horizontal="right" vertical="center"/>
      <protection locked="0"/>
    </xf>
    <xf numFmtId="167" fontId="17" fillId="2" borderId="48" xfId="0" applyNumberFormat="1" applyFont="1" applyFill="1" applyBorder="1" applyAlignment="1" applyProtection="1">
      <alignment horizontal="right" vertical="center"/>
      <protection locked="0"/>
    </xf>
    <xf numFmtId="167" fontId="17" fillId="0" borderId="16" xfId="0" applyNumberFormat="1" applyFont="1" applyBorder="1" applyAlignment="1" applyProtection="1">
      <alignment horizontal="right" vertical="center"/>
      <protection locked="0"/>
    </xf>
    <xf numFmtId="167" fontId="17" fillId="0" borderId="52" xfId="0" applyNumberFormat="1" applyFont="1" applyBorder="1" applyAlignment="1" applyProtection="1">
      <alignment horizontal="right" vertical="center"/>
      <protection locked="0"/>
    </xf>
    <xf numFmtId="167" fontId="17" fillId="0" borderId="55" xfId="0" applyNumberFormat="1" applyFont="1" applyBorder="1" applyAlignment="1" applyProtection="1">
      <alignment horizontal="right" vertical="center"/>
      <protection locked="0"/>
    </xf>
    <xf numFmtId="0" fontId="105" fillId="0" borderId="21" xfId="0" applyFont="1" applyBorder="1" applyAlignment="1" applyProtection="1">
      <alignment horizontal="right" vertical="center"/>
      <protection locked="0"/>
    </xf>
    <xf numFmtId="0" fontId="103" fillId="0" borderId="69" xfId="0" applyFont="1" applyBorder="1" applyAlignment="1">
      <alignment horizontal="left" vertical="center"/>
    </xf>
    <xf numFmtId="0" fontId="18" fillId="0" borderId="69" xfId="0" applyFont="1" applyBorder="1" applyAlignment="1">
      <alignment horizontal="left" vertical="center"/>
    </xf>
    <xf numFmtId="0" fontId="103" fillId="0" borderId="18" xfId="0" applyFont="1" applyBorder="1" applyAlignment="1">
      <alignment vertical="center"/>
    </xf>
    <xf numFmtId="0" fontId="106" fillId="0" borderId="16" xfId="0" applyFont="1" applyBorder="1" applyAlignment="1">
      <alignment horizontal="center" vertical="center"/>
    </xf>
    <xf numFmtId="0" fontId="103" fillId="0" borderId="3" xfId="0" applyFont="1" applyBorder="1" applyAlignment="1">
      <alignment horizontal="center" vertical="center"/>
    </xf>
    <xf numFmtId="0" fontId="103" fillId="0" borderId="21" xfId="0" applyFont="1" applyBorder="1" applyAlignment="1">
      <alignment horizontal="center" vertical="center"/>
    </xf>
    <xf numFmtId="0" fontId="107" fillId="0" borderId="14" xfId="0" applyFont="1" applyBorder="1" applyAlignment="1">
      <alignment horizontal="center" vertical="center"/>
    </xf>
    <xf numFmtId="0" fontId="103" fillId="0" borderId="14" xfId="0" applyFont="1" applyBorder="1" applyAlignment="1">
      <alignment horizontal="center" vertical="center"/>
    </xf>
    <xf numFmtId="0" fontId="103" fillId="0" borderId="19" xfId="0" applyFont="1" applyBorder="1" applyAlignment="1">
      <alignment horizontal="center" vertical="center"/>
    </xf>
    <xf numFmtId="0" fontId="103" fillId="0" borderId="12" xfId="0" applyFont="1" applyBorder="1" applyAlignment="1">
      <alignment horizontal="left" vertical="center"/>
    </xf>
    <xf numFmtId="167" fontId="104" fillId="0" borderId="14" xfId="0" applyNumberFormat="1" applyFont="1" applyBorder="1" applyAlignment="1" applyProtection="1">
      <alignment horizontal="right" vertical="center"/>
      <protection locked="0"/>
    </xf>
    <xf numFmtId="0" fontId="104" fillId="0" borderId="12" xfId="8" applyNumberFormat="1" applyFont="1" applyFill="1" applyBorder="1" applyAlignment="1" applyProtection="1">
      <alignment horizontal="center" vertical="center"/>
    </xf>
    <xf numFmtId="167" fontId="104" fillId="0" borderId="12" xfId="0" applyNumberFormat="1" applyFont="1" applyBorder="1" applyAlignment="1" applyProtection="1">
      <alignment horizontal="right" vertical="center"/>
      <protection locked="0"/>
    </xf>
    <xf numFmtId="167" fontId="17" fillId="0" borderId="12" xfId="0" applyNumberFormat="1" applyFont="1" applyBorder="1" applyAlignment="1" applyProtection="1">
      <alignment vertical="center"/>
      <protection locked="0"/>
    </xf>
    <xf numFmtId="167" fontId="17" fillId="0" borderId="31" xfId="0" applyNumberFormat="1" applyFont="1" applyBorder="1" applyAlignment="1" applyProtection="1">
      <alignment vertical="center"/>
      <protection locked="0"/>
    </xf>
    <xf numFmtId="167" fontId="17" fillId="0" borderId="14" xfId="0" applyNumberFormat="1" applyFont="1" applyBorder="1" applyAlignment="1" applyProtection="1">
      <alignment vertical="center"/>
      <protection locked="0"/>
    </xf>
    <xf numFmtId="167" fontId="17" fillId="0" borderId="32" xfId="0" applyNumberFormat="1" applyFont="1" applyBorder="1" applyAlignment="1" applyProtection="1">
      <alignment vertical="center"/>
      <protection locked="0"/>
    </xf>
    <xf numFmtId="167" fontId="17" fillId="0" borderId="3" xfId="0" applyNumberFormat="1" applyFont="1" applyBorder="1" applyAlignment="1" applyProtection="1">
      <alignment vertical="center"/>
      <protection locked="0"/>
    </xf>
    <xf numFmtId="167" fontId="17" fillId="0" borderId="15" xfId="0" applyNumberFormat="1" applyFont="1" applyBorder="1" applyAlignment="1" applyProtection="1">
      <alignment vertical="center"/>
      <protection locked="0"/>
    </xf>
    <xf numFmtId="167" fontId="17" fillId="0" borderId="61" xfId="0" applyNumberFormat="1" applyFont="1" applyBorder="1" applyAlignment="1" applyProtection="1">
      <alignment vertical="center"/>
      <protection locked="0"/>
    </xf>
    <xf numFmtId="0" fontId="103" fillId="0" borderId="18" xfId="0" applyFont="1" applyBorder="1" applyAlignment="1">
      <alignment horizontal="left" vertical="center"/>
    </xf>
    <xf numFmtId="167" fontId="104" fillId="0" borderId="12" xfId="0" applyNumberFormat="1" applyFont="1" applyBorder="1" applyAlignment="1" applyProtection="1">
      <alignment vertical="center"/>
      <protection locked="0"/>
    </xf>
    <xf numFmtId="0" fontId="103" fillId="0" borderId="63" xfId="0" applyFont="1" applyBorder="1" applyAlignment="1" applyProtection="1">
      <alignment vertical="center"/>
      <protection locked="0"/>
    </xf>
    <xf numFmtId="0" fontId="23" fillId="0" borderId="34" xfId="0" applyFont="1" applyBorder="1" applyProtection="1">
      <protection locked="0"/>
    </xf>
    <xf numFmtId="0" fontId="18" fillId="0" borderId="67" xfId="0" applyFont="1" applyBorder="1" applyAlignment="1">
      <alignment horizontal="left" vertical="center"/>
    </xf>
    <xf numFmtId="0" fontId="7" fillId="0" borderId="12" xfId="7" applyFont="1" applyBorder="1" applyAlignment="1">
      <alignment horizontal="center" vertical="center"/>
    </xf>
    <xf numFmtId="3" fontId="17" fillId="2" borderId="14" xfId="7" applyNumberFormat="1" applyFont="1" applyFill="1" applyBorder="1" applyAlignment="1" applyProtection="1">
      <alignment horizontal="center" vertical="center"/>
      <protection locked="0"/>
    </xf>
    <xf numFmtId="3" fontId="17" fillId="2" borderId="12" xfId="7" applyNumberFormat="1" applyFont="1" applyFill="1" applyBorder="1" applyAlignment="1" applyProtection="1">
      <alignment horizontal="center" vertical="center"/>
      <protection locked="0"/>
    </xf>
    <xf numFmtId="3" fontId="17" fillId="0" borderId="20" xfId="7" applyNumberFormat="1" applyFont="1" applyBorder="1" applyAlignment="1" applyProtection="1">
      <alignment horizontal="center" vertical="center"/>
      <protection locked="0"/>
    </xf>
    <xf numFmtId="0" fontId="106" fillId="0" borderId="23" xfId="7" applyFont="1" applyBorder="1" applyAlignment="1">
      <alignment horizontal="center" vertical="center"/>
    </xf>
    <xf numFmtId="0" fontId="106" fillId="0" borderId="2" xfId="7" applyFont="1" applyBorder="1" applyAlignment="1">
      <alignment horizontal="center" vertical="center"/>
    </xf>
    <xf numFmtId="0" fontId="106" fillId="0" borderId="19" xfId="7" applyFont="1" applyBorder="1" applyAlignment="1">
      <alignment horizontal="center" vertical="center"/>
    </xf>
    <xf numFmtId="0" fontId="103" fillId="2" borderId="2" xfId="2" applyFont="1" applyFill="1" applyBorder="1" applyAlignment="1">
      <alignment horizontal="center" vertical="center"/>
    </xf>
    <xf numFmtId="0" fontId="104" fillId="0" borderId="24" xfId="2" applyFont="1" applyBorder="1" applyAlignment="1">
      <alignment horizontal="left" vertical="center" indent="1"/>
    </xf>
    <xf numFmtId="0" fontId="33" fillId="0" borderId="24" xfId="2" applyFont="1" applyBorder="1" applyAlignment="1">
      <alignment horizontal="center" vertical="center"/>
    </xf>
    <xf numFmtId="0" fontId="33" fillId="0" borderId="14" xfId="2" applyFont="1" applyBorder="1" applyAlignment="1">
      <alignment horizontal="center" vertical="center"/>
    </xf>
    <xf numFmtId="0" fontId="103" fillId="2" borderId="2" xfId="2" applyFont="1" applyFill="1" applyBorder="1" applyAlignment="1">
      <alignment horizontal="center" vertical="center" wrapText="1"/>
    </xf>
    <xf numFmtId="0" fontId="33" fillId="0" borderId="12" xfId="2" applyFont="1" applyBorder="1" applyAlignment="1">
      <alignment horizontal="center" vertical="center"/>
    </xf>
    <xf numFmtId="0" fontId="33" fillId="0" borderId="20" xfId="2" applyFont="1" applyBorder="1" applyAlignment="1">
      <alignment horizontal="center" vertical="center"/>
    </xf>
    <xf numFmtId="167" fontId="17" fillId="2" borderId="14" xfId="7" applyNumberFormat="1" applyFont="1" applyFill="1" applyBorder="1" applyAlignment="1" applyProtection="1">
      <alignment horizontal="right" vertical="center"/>
      <protection locked="0"/>
    </xf>
    <xf numFmtId="167" fontId="17" fillId="2" borderId="21" xfId="7" applyNumberFormat="1" applyFont="1" applyFill="1" applyBorder="1" applyAlignment="1" applyProtection="1">
      <alignment horizontal="right" vertical="center"/>
      <protection locked="0"/>
    </xf>
    <xf numFmtId="167" fontId="17" fillId="2" borderId="19" xfId="7" applyNumberFormat="1" applyFont="1" applyFill="1" applyBorder="1" applyAlignment="1" applyProtection="1">
      <alignment horizontal="right" vertical="center"/>
      <protection locked="0"/>
    </xf>
    <xf numFmtId="167" fontId="17" fillId="0" borderId="14" xfId="7" applyNumberFormat="1" applyFont="1" applyBorder="1" applyAlignment="1" applyProtection="1">
      <alignment horizontal="right" vertical="center"/>
      <protection locked="0"/>
    </xf>
    <xf numFmtId="167" fontId="17" fillId="0" borderId="21" xfId="7" applyNumberFormat="1" applyFont="1" applyBorder="1" applyAlignment="1" applyProtection="1">
      <alignment horizontal="right" vertical="center"/>
      <protection locked="0"/>
    </xf>
    <xf numFmtId="167" fontId="17" fillId="0" borderId="19" xfId="7" applyNumberFormat="1" applyFont="1" applyBorder="1" applyAlignment="1" applyProtection="1">
      <alignment horizontal="right" vertical="center"/>
      <protection locked="0"/>
    </xf>
    <xf numFmtId="167" fontId="17" fillId="4" borderId="12" xfId="7" applyNumberFormat="1" applyFont="1" applyFill="1" applyBorder="1" applyAlignment="1" applyProtection="1">
      <alignment horizontal="left" vertical="center"/>
      <protection locked="0"/>
    </xf>
    <xf numFmtId="167" fontId="17" fillId="4" borderId="30" xfId="7" applyNumberFormat="1" applyFont="1" applyFill="1" applyBorder="1" applyAlignment="1" applyProtection="1">
      <alignment horizontal="left" vertical="center"/>
      <protection locked="0"/>
    </xf>
    <xf numFmtId="167" fontId="17" fillId="4" borderId="18" xfId="7" applyNumberFormat="1" applyFont="1" applyFill="1" applyBorder="1" applyAlignment="1" applyProtection="1">
      <alignment horizontal="left" vertical="center"/>
      <protection locked="0"/>
    </xf>
    <xf numFmtId="167" fontId="17" fillId="0" borderId="16" xfId="7" applyNumberFormat="1" applyFont="1" applyBorder="1" applyAlignment="1" applyProtection="1">
      <alignment horizontal="right" vertical="center"/>
      <protection locked="0"/>
    </xf>
    <xf numFmtId="167" fontId="17" fillId="0" borderId="30" xfId="7" applyNumberFormat="1" applyFont="1" applyBorder="1" applyAlignment="1" applyProtection="1">
      <alignment horizontal="right" vertical="center"/>
      <protection locked="0"/>
    </xf>
    <xf numFmtId="167" fontId="17" fillId="0" borderId="12" xfId="7" applyNumberFormat="1" applyFont="1" applyBorder="1" applyAlignment="1" applyProtection="1">
      <alignment horizontal="right" vertical="center"/>
      <protection locked="0"/>
    </xf>
    <xf numFmtId="167" fontId="17" fillId="0" borderId="18" xfId="7" applyNumberFormat="1" applyFont="1" applyBorder="1" applyAlignment="1" applyProtection="1">
      <alignment horizontal="right" vertical="center"/>
      <protection locked="0"/>
    </xf>
    <xf numFmtId="167" fontId="17" fillId="2" borderId="12" xfId="7" applyNumberFormat="1" applyFont="1" applyFill="1" applyBorder="1" applyAlignment="1" applyProtection="1">
      <alignment horizontal="right" vertical="center"/>
      <protection locked="0"/>
    </xf>
    <xf numFmtId="167" fontId="17" fillId="0" borderId="12" xfId="7" applyNumberFormat="1" applyFont="1" applyBorder="1" applyAlignment="1" applyProtection="1">
      <alignment horizontal="left" vertical="center"/>
      <protection locked="0"/>
    </xf>
    <xf numFmtId="167" fontId="17" fillId="0" borderId="30" xfId="7" applyNumberFormat="1" applyFont="1" applyBorder="1" applyAlignment="1" applyProtection="1">
      <alignment horizontal="left" vertical="center"/>
      <protection locked="0"/>
    </xf>
    <xf numFmtId="167" fontId="17" fillId="0" borderId="18" xfId="7" applyNumberFormat="1" applyFont="1" applyBorder="1" applyAlignment="1" applyProtection="1">
      <alignment horizontal="left" vertical="center"/>
      <protection locked="0"/>
    </xf>
    <xf numFmtId="167" fontId="17" fillId="0" borderId="20" xfId="7" applyNumberFormat="1" applyFont="1" applyBorder="1" applyAlignment="1" applyProtection="1">
      <alignment horizontal="right" vertical="center"/>
      <protection locked="0"/>
    </xf>
    <xf numFmtId="167" fontId="17" fillId="0" borderId="33" xfId="7" applyNumberFormat="1" applyFont="1" applyBorder="1" applyAlignment="1" applyProtection="1">
      <alignment horizontal="right" vertical="center"/>
      <protection locked="0"/>
    </xf>
    <xf numFmtId="167" fontId="17" fillId="2" borderId="32" xfId="7" applyNumberFormat="1" applyFont="1" applyFill="1" applyBorder="1" applyAlignment="1" applyProtection="1">
      <alignment horizontal="right" vertical="center"/>
      <protection locked="0"/>
    </xf>
    <xf numFmtId="167" fontId="17" fillId="0" borderId="32" xfId="7" applyNumberFormat="1" applyFont="1" applyBorder="1" applyAlignment="1" applyProtection="1">
      <alignment horizontal="right" vertical="center"/>
      <protection locked="0"/>
    </xf>
    <xf numFmtId="167" fontId="17" fillId="4" borderId="31" xfId="7" applyNumberFormat="1" applyFont="1" applyFill="1" applyBorder="1" applyAlignment="1" applyProtection="1">
      <alignment horizontal="left" vertical="center"/>
      <protection locked="0"/>
    </xf>
    <xf numFmtId="167" fontId="17" fillId="0" borderId="31" xfId="7" applyNumberFormat="1" applyFont="1" applyBorder="1" applyAlignment="1" applyProtection="1">
      <alignment horizontal="right" vertical="center"/>
      <protection locked="0"/>
    </xf>
    <xf numFmtId="167" fontId="17" fillId="0" borderId="31" xfId="7" applyNumberFormat="1" applyFont="1" applyBorder="1" applyAlignment="1" applyProtection="1">
      <alignment horizontal="left" vertical="center"/>
      <protection locked="0"/>
    </xf>
    <xf numFmtId="167" fontId="17" fillId="0" borderId="61" xfId="7" applyNumberFormat="1" applyFont="1" applyBorder="1" applyAlignment="1" applyProtection="1">
      <alignment horizontal="right" vertical="center"/>
      <protection locked="0"/>
    </xf>
    <xf numFmtId="0" fontId="41" fillId="0" borderId="0" xfId="0" applyFont="1" applyAlignment="1">
      <alignment horizontal="right" vertical="center"/>
    </xf>
    <xf numFmtId="0" fontId="5" fillId="0" borderId="26" xfId="0" applyFont="1" applyBorder="1" applyAlignment="1">
      <alignment horizontal="center"/>
    </xf>
    <xf numFmtId="0" fontId="4" fillId="0" borderId="60" xfId="0" applyFont="1" applyBorder="1" applyAlignment="1">
      <alignment horizontal="left" vertical="center"/>
    </xf>
    <xf numFmtId="0" fontId="5" fillId="0" borderId="62" xfId="0" applyFont="1" applyBorder="1" applyAlignment="1" applyProtection="1">
      <alignment vertical="center"/>
      <protection locked="0"/>
    </xf>
    <xf numFmtId="0" fontId="4" fillId="0" borderId="67" xfId="0" applyFont="1" applyBorder="1" applyAlignment="1" applyProtection="1">
      <alignment vertical="center"/>
      <protection locked="0"/>
    </xf>
    <xf numFmtId="0" fontId="4" fillId="0" borderId="0" xfId="0" applyFont="1"/>
    <xf numFmtId="0" fontId="6" fillId="0" borderId="24" xfId="0" applyFont="1" applyBorder="1" applyAlignment="1">
      <alignment horizontal="center"/>
    </xf>
    <xf numFmtId="0" fontId="5" fillId="0" borderId="13" xfId="0" applyFont="1" applyBorder="1" applyAlignment="1" applyProtection="1">
      <alignment vertical="center"/>
      <protection locked="0"/>
    </xf>
    <xf numFmtId="0" fontId="4" fillId="0" borderId="30" xfId="0" applyFont="1" applyBorder="1" applyAlignment="1">
      <alignment horizontal="left" vertical="center"/>
    </xf>
    <xf numFmtId="0" fontId="5" fillId="0" borderId="30" xfId="0" applyFont="1" applyBorder="1" applyAlignment="1">
      <alignment vertical="center"/>
    </xf>
    <xf numFmtId="0" fontId="4" fillId="0" borderId="4" xfId="0" applyFont="1" applyBorder="1" applyAlignment="1" applyProtection="1">
      <alignment horizontal="left" vertical="center"/>
      <protection locked="0"/>
    </xf>
    <xf numFmtId="0" fontId="5" fillId="0" borderId="4" xfId="0" applyFont="1" applyBorder="1" applyAlignment="1" applyProtection="1">
      <alignment vertical="center"/>
      <protection locked="0"/>
    </xf>
    <xf numFmtId="0" fontId="5" fillId="0" borderId="68" xfId="0" applyFont="1" applyBorder="1" applyAlignment="1" applyProtection="1">
      <alignment vertical="center"/>
      <protection locked="0"/>
    </xf>
    <xf numFmtId="0" fontId="109" fillId="0" borderId="0" xfId="10" applyFont="1" applyProtection="1">
      <protection locked="0"/>
    </xf>
    <xf numFmtId="0" fontId="2" fillId="0" borderId="0" xfId="10" applyFont="1" applyProtection="1">
      <protection locked="0"/>
    </xf>
    <xf numFmtId="0" fontId="5" fillId="0" borderId="37"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21" xfId="0" applyFont="1" applyBorder="1" applyProtection="1">
      <protection locked="0"/>
    </xf>
    <xf numFmtId="0" fontId="23" fillId="0" borderId="0" xfId="0" applyFont="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4" fillId="0" borderId="21" xfId="0" applyFont="1" applyBorder="1" applyAlignment="1">
      <alignment horizontal="center" vertical="center"/>
    </xf>
    <xf numFmtId="0" fontId="2" fillId="9" borderId="0" xfId="10" applyFont="1" applyFill="1" applyProtection="1">
      <protection locked="0"/>
    </xf>
    <xf numFmtId="0" fontId="4" fillId="0" borderId="5" xfId="0" applyFont="1" applyBorder="1" applyAlignment="1">
      <alignment horizontal="center" vertical="center"/>
    </xf>
    <xf numFmtId="0" fontId="4" fillId="0" borderId="3" xfId="0" applyFont="1" applyBorder="1" applyAlignment="1">
      <alignment horizont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right"/>
    </xf>
    <xf numFmtId="0" fontId="4" fillId="0" borderId="17" xfId="0" applyFont="1" applyBorder="1" applyAlignment="1">
      <alignment horizontal="right"/>
    </xf>
    <xf numFmtId="0" fontId="2" fillId="0" borderId="21" xfId="10" applyFont="1" applyBorder="1" applyAlignment="1" applyProtection="1">
      <alignment horizontal="center"/>
      <protection locked="0"/>
    </xf>
    <xf numFmtId="0" fontId="2" fillId="0" borderId="0" xfId="10" applyFont="1" applyAlignment="1" applyProtection="1">
      <alignment horizontal="center"/>
      <protection locked="0"/>
    </xf>
    <xf numFmtId="0" fontId="5" fillId="0" borderId="2" xfId="0" applyFont="1" applyBorder="1" applyAlignment="1">
      <alignment horizontal="left"/>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24" fillId="0" borderId="14" xfId="0" applyFont="1" applyBorder="1" applyAlignment="1">
      <alignment horizontal="center" vertical="center"/>
    </xf>
    <xf numFmtId="0" fontId="5" fillId="0" borderId="3" xfId="0" applyFont="1" applyBorder="1"/>
    <xf numFmtId="0" fontId="4" fillId="0" borderId="3" xfId="0" applyFont="1" applyBorder="1" applyAlignment="1">
      <alignment horizontal="right"/>
    </xf>
    <xf numFmtId="0" fontId="4" fillId="0" borderId="24" xfId="0" applyFont="1" applyBorder="1" applyAlignment="1">
      <alignment horizontal="right"/>
    </xf>
    <xf numFmtId="0" fontId="2" fillId="0" borderId="0" xfId="10" applyFont="1" applyAlignment="1" applyProtection="1">
      <alignment horizontal="right"/>
      <protection locked="0"/>
    </xf>
    <xf numFmtId="3" fontId="2" fillId="0" borderId="0" xfId="10" applyNumberFormat="1" applyFont="1" applyProtection="1">
      <protection locked="0"/>
    </xf>
    <xf numFmtId="9" fontId="2" fillId="0" borderId="0" xfId="9" applyFont="1" applyBorder="1" applyProtection="1">
      <protection locked="0"/>
    </xf>
    <xf numFmtId="9" fontId="111" fillId="9" borderId="0" xfId="9" applyFont="1" applyFill="1" applyBorder="1" applyProtection="1">
      <protection locked="0"/>
    </xf>
    <xf numFmtId="0" fontId="4" fillId="0" borderId="0" xfId="0" applyFont="1" applyAlignment="1" applyProtection="1">
      <alignment vertical="center"/>
      <protection locked="0"/>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vertical="center"/>
    </xf>
    <xf numFmtId="0" fontId="4" fillId="3" borderId="37" xfId="0" applyFont="1" applyFill="1" applyBorder="1" applyAlignment="1">
      <alignment vertical="center"/>
    </xf>
    <xf numFmtId="0" fontId="112" fillId="0" borderId="21" xfId="0" applyFont="1" applyBorder="1" applyAlignment="1" applyProtection="1">
      <alignment vertical="center"/>
      <protection locked="0"/>
    </xf>
    <xf numFmtId="1" fontId="112" fillId="0" borderId="21" xfId="0" applyNumberFormat="1" applyFont="1" applyBorder="1" applyAlignment="1" applyProtection="1">
      <alignment vertical="center"/>
      <protection locked="0"/>
    </xf>
    <xf numFmtId="9" fontId="2" fillId="0" borderId="21" xfId="9" applyFont="1" applyBorder="1" applyProtection="1">
      <protection locked="0"/>
    </xf>
    <xf numFmtId="0" fontId="4" fillId="9" borderId="0" xfId="0" applyFont="1" applyFill="1" applyAlignment="1" applyProtection="1">
      <alignment vertical="center"/>
      <protection locked="0"/>
    </xf>
    <xf numFmtId="0" fontId="111" fillId="0" borderId="0" xfId="10" applyFont="1" applyAlignment="1" applyProtection="1">
      <alignment vertical="center"/>
      <protection locked="0"/>
    </xf>
    <xf numFmtId="49" fontId="4" fillId="2" borderId="5" xfId="0" applyNumberFormat="1" applyFont="1" applyFill="1" applyBorder="1" applyAlignment="1">
      <alignment horizontal="left" vertical="center"/>
    </xf>
    <xf numFmtId="0" fontId="4" fillId="2" borderId="3" xfId="0" applyFont="1" applyFill="1" applyBorder="1" applyAlignment="1">
      <alignment horizontal="left" vertical="center"/>
    </xf>
    <xf numFmtId="0" fontId="5" fillId="2" borderId="16" xfId="0" applyFont="1" applyFill="1" applyBorder="1" applyAlignment="1">
      <alignment horizontal="center" vertical="center"/>
    </xf>
    <xf numFmtId="3" fontId="5" fillId="2" borderId="12" xfId="0" applyNumberFormat="1" applyFont="1" applyFill="1" applyBorder="1" applyAlignment="1" applyProtection="1">
      <alignment horizontal="right" vertical="center"/>
      <protection locked="0"/>
    </xf>
    <xf numFmtId="3" fontId="5" fillId="2" borderId="31" xfId="0" applyNumberFormat="1" applyFont="1" applyFill="1" applyBorder="1" applyAlignment="1" applyProtection="1">
      <alignment horizontal="right" vertical="center"/>
      <protection locked="0"/>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5" fillId="0" borderId="12" xfId="0" quotePrefix="1" applyFont="1" applyBorder="1" applyAlignment="1">
      <alignment horizontal="center" vertical="center"/>
    </xf>
    <xf numFmtId="3" fontId="4" fillId="0" borderId="16" xfId="0" applyNumberFormat="1" applyFont="1" applyBorder="1" applyAlignment="1">
      <alignment horizontal="right" vertical="center"/>
    </xf>
    <xf numFmtId="3" fontId="4" fillId="0" borderId="17" xfId="0" applyNumberFormat="1" applyFont="1" applyBorder="1" applyAlignment="1">
      <alignment horizontal="right" vertical="center"/>
    </xf>
    <xf numFmtId="0" fontId="111" fillId="0" borderId="4" xfId="10" applyFont="1" applyBorder="1" applyAlignment="1" applyProtection="1">
      <alignment vertical="center" wrapText="1"/>
      <protection locked="0"/>
    </xf>
    <xf numFmtId="0" fontId="2" fillId="0" borderId="0" xfId="10" applyFont="1" applyAlignment="1" applyProtection="1">
      <alignment horizontal="right" vertical="center"/>
      <protection locked="0"/>
    </xf>
    <xf numFmtId="3" fontId="2" fillId="0" borderId="0" xfId="10" applyNumberFormat="1" applyFont="1" applyAlignment="1" applyProtection="1">
      <alignment vertical="center"/>
      <protection locked="0"/>
    </xf>
    <xf numFmtId="0" fontId="2" fillId="9" borderId="0" xfId="10" applyFont="1" applyFill="1" applyAlignment="1" applyProtection="1">
      <alignment vertical="center"/>
      <protection locked="0"/>
    </xf>
    <xf numFmtId="0" fontId="113" fillId="0" borderId="0" xfId="10" applyFont="1" applyAlignment="1" applyProtection="1">
      <alignment vertical="center"/>
      <protection locked="0"/>
    </xf>
    <xf numFmtId="49" fontId="4" fillId="0" borderId="5" xfId="0" applyNumberFormat="1" applyFont="1" applyBorder="1" applyAlignment="1" applyProtection="1">
      <alignment horizontal="left" vertical="center"/>
      <protection locked="0"/>
    </xf>
    <xf numFmtId="0" fontId="4" fillId="0" borderId="17" xfId="0" applyFont="1" applyBorder="1" applyAlignment="1">
      <alignment horizontal="left" vertical="center" indent="1"/>
    </xf>
    <xf numFmtId="3" fontId="114" fillId="0" borderId="14" xfId="0" applyNumberFormat="1" applyFont="1" applyBorder="1" applyAlignment="1" applyProtection="1">
      <alignment horizontal="right" vertical="center"/>
      <protection locked="0"/>
    </xf>
    <xf numFmtId="3" fontId="114" fillId="0" borderId="32" xfId="0" applyNumberFormat="1" applyFont="1" applyBorder="1" applyAlignment="1" applyProtection="1">
      <alignment horizontal="right" vertical="center"/>
      <protection locked="0"/>
    </xf>
    <xf numFmtId="0" fontId="4" fillId="0" borderId="16" xfId="0" applyFont="1" applyBorder="1" applyAlignment="1">
      <alignment horizontal="left" vertical="center" indent="1"/>
    </xf>
    <xf numFmtId="3" fontId="4" fillId="0" borderId="16" xfId="0" applyNumberFormat="1" applyFont="1" applyBorder="1" applyAlignment="1">
      <alignment vertical="center"/>
    </xf>
    <xf numFmtId="3" fontId="4" fillId="0" borderId="17" xfId="0" applyNumberFormat="1" applyFont="1" applyBorder="1" applyAlignment="1">
      <alignment vertical="center"/>
    </xf>
    <xf numFmtId="0" fontId="111" fillId="0" borderId="0" xfId="10" applyFont="1" applyAlignment="1" applyProtection="1">
      <alignment vertical="center" wrapText="1"/>
      <protection locked="0"/>
    </xf>
    <xf numFmtId="9" fontId="2" fillId="9" borderId="0" xfId="9" applyFont="1" applyFill="1" applyBorder="1" applyProtection="1">
      <protection locked="0"/>
    </xf>
    <xf numFmtId="0" fontId="2" fillId="0" borderId="0" xfId="10" applyFont="1" applyAlignment="1" applyProtection="1">
      <alignment vertical="center"/>
      <protection locked="0"/>
    </xf>
    <xf numFmtId="0" fontId="4" fillId="0" borderId="24" xfId="0" applyFont="1" applyBorder="1" applyAlignment="1">
      <alignment horizontal="left" vertical="center" indent="2"/>
    </xf>
    <xf numFmtId="0" fontId="4" fillId="0" borderId="3" xfId="0" applyFont="1" applyBorder="1" applyAlignment="1">
      <alignment horizontal="left" vertical="center" indent="2"/>
    </xf>
    <xf numFmtId="0" fontId="4" fillId="0" borderId="14" xfId="0" applyFont="1" applyBorder="1" applyAlignment="1">
      <alignment horizontal="left" vertical="center" indent="3"/>
    </xf>
    <xf numFmtId="0" fontId="4" fillId="0" borderId="3" xfId="0" applyFont="1" applyBorder="1" applyAlignment="1">
      <alignment horizontal="left" vertical="center" indent="3"/>
    </xf>
    <xf numFmtId="3" fontId="5" fillId="0" borderId="24" xfId="0" applyNumberFormat="1" applyFont="1" applyBorder="1" applyAlignment="1">
      <alignment vertical="center"/>
    </xf>
    <xf numFmtId="3" fontId="4" fillId="0" borderId="3" xfId="0" applyNumberFormat="1" applyFont="1" applyBorder="1" applyAlignment="1">
      <alignment vertical="center"/>
    </xf>
    <xf numFmtId="0" fontId="111" fillId="0" borderId="21" xfId="10" applyFont="1" applyBorder="1" applyAlignment="1" applyProtection="1">
      <alignment vertical="center" wrapText="1"/>
      <protection locked="0"/>
    </xf>
    <xf numFmtId="0" fontId="2" fillId="0" borderId="21" xfId="10" applyFont="1" applyBorder="1" applyAlignment="1" applyProtection="1">
      <alignment horizontal="right" vertical="center"/>
      <protection locked="0"/>
    </xf>
    <xf numFmtId="3" fontId="2" fillId="0" borderId="21" xfId="10" applyNumberFormat="1" applyFont="1" applyBorder="1" applyAlignment="1" applyProtection="1">
      <alignment vertical="center"/>
      <protection locked="0"/>
    </xf>
    <xf numFmtId="0" fontId="111" fillId="0" borderId="4" xfId="10" applyFont="1" applyBorder="1" applyAlignment="1" applyProtection="1">
      <alignment horizontal="center" vertical="center"/>
      <protection locked="0"/>
    </xf>
    <xf numFmtId="0" fontId="2" fillId="0" borderId="30" xfId="10" applyFont="1" applyBorder="1" applyAlignment="1" applyProtection="1">
      <alignment horizontal="right" vertical="center"/>
      <protection locked="0"/>
    </xf>
    <xf numFmtId="3" fontId="2" fillId="0" borderId="30" xfId="10" applyNumberFormat="1" applyFont="1" applyBorder="1" applyAlignment="1" applyProtection="1">
      <alignment vertical="center"/>
      <protection locked="0"/>
    </xf>
    <xf numFmtId="9" fontId="2" fillId="0" borderId="30" xfId="9" applyFont="1" applyBorder="1" applyProtection="1">
      <protection locked="0"/>
    </xf>
    <xf numFmtId="0" fontId="111" fillId="0" borderId="0" xfId="10" applyFont="1" applyAlignment="1" applyProtection="1">
      <alignment horizontal="center" vertical="center"/>
      <protection locked="0"/>
    </xf>
    <xf numFmtId="0" fontId="111" fillId="0" borderId="21" xfId="10" applyFont="1" applyBorder="1" applyAlignment="1" applyProtection="1">
      <alignment horizontal="right" vertical="center"/>
      <protection locked="0"/>
    </xf>
    <xf numFmtId="3" fontId="111" fillId="0" borderId="21" xfId="10" applyNumberFormat="1" applyFont="1" applyBorder="1" applyAlignment="1" applyProtection="1">
      <alignment vertical="center"/>
      <protection locked="0"/>
    </xf>
    <xf numFmtId="9" fontId="111" fillId="0" borderId="30" xfId="9" applyFont="1" applyBorder="1" applyAlignment="1" applyProtection="1">
      <alignment vertical="center"/>
      <protection locked="0"/>
    </xf>
    <xf numFmtId="0" fontId="115" fillId="0" borderId="0" xfId="10" applyFont="1" applyAlignment="1" applyProtection="1">
      <alignment vertical="center"/>
      <protection locked="0"/>
    </xf>
    <xf numFmtId="49" fontId="4" fillId="0" borderId="5" xfId="0" applyNumberFormat="1" applyFont="1" applyBorder="1" applyAlignment="1" applyProtection="1">
      <alignment horizontal="left" vertical="top"/>
      <protection locked="0"/>
    </xf>
    <xf numFmtId="0" fontId="4" fillId="0" borderId="3" xfId="0" applyFont="1" applyBorder="1" applyAlignment="1">
      <alignment horizontal="left" vertical="center" wrapText="1" indent="2"/>
    </xf>
    <xf numFmtId="0" fontId="4" fillId="0" borderId="3" xfId="0" applyFont="1" applyBorder="1" applyAlignment="1">
      <alignment horizontal="left" vertical="top"/>
    </xf>
    <xf numFmtId="9" fontId="2" fillId="0" borderId="0" xfId="9" applyFont="1" applyAlignment="1" applyProtection="1">
      <alignment vertical="center"/>
      <protection locked="0"/>
    </xf>
    <xf numFmtId="9" fontId="111" fillId="0" borderId="0" xfId="9" applyFont="1" applyBorder="1" applyProtection="1">
      <protection locked="0"/>
    </xf>
    <xf numFmtId="0" fontId="5" fillId="0" borderId="0" xfId="0" applyFont="1" applyAlignment="1" applyProtection="1">
      <alignment horizontal="right" vertical="center"/>
      <protection locked="0"/>
    </xf>
    <xf numFmtId="9" fontId="113" fillId="0" borderId="0" xfId="9" applyFont="1" applyAlignment="1" applyProtection="1">
      <alignment vertical="center"/>
      <protection locked="0"/>
    </xf>
    <xf numFmtId="168" fontId="2" fillId="0" borderId="0" xfId="9" applyNumberFormat="1" applyFont="1" applyAlignment="1" applyProtection="1">
      <alignment vertical="center"/>
      <protection locked="0"/>
    </xf>
    <xf numFmtId="0" fontId="111" fillId="0" borderId="0" xfId="10" applyFont="1" applyAlignment="1" applyProtection="1">
      <alignment horizontal="right" vertical="center"/>
      <protection locked="0"/>
    </xf>
    <xf numFmtId="0" fontId="4" fillId="3" borderId="3" xfId="0" applyFont="1" applyFill="1" applyBorder="1" applyAlignment="1">
      <alignment horizontal="left" vertical="center"/>
    </xf>
    <xf numFmtId="0" fontId="5" fillId="3" borderId="16" xfId="0" applyFont="1" applyFill="1" applyBorder="1" applyAlignment="1">
      <alignment horizontal="center" vertical="center"/>
    </xf>
    <xf numFmtId="168" fontId="113" fillId="0" borderId="0" xfId="9" applyNumberFormat="1" applyFont="1" applyAlignment="1" applyProtection="1">
      <alignment vertical="center"/>
      <protection locked="0"/>
    </xf>
    <xf numFmtId="49" fontId="4" fillId="2" borderId="38" xfId="0" applyNumberFormat="1" applyFont="1" applyFill="1" applyBorder="1" applyAlignment="1">
      <alignment horizontal="left" vertical="center"/>
    </xf>
    <xf numFmtId="0" fontId="4" fillId="2" borderId="12" xfId="0" applyFont="1" applyFill="1" applyBorder="1" applyAlignment="1">
      <alignment horizontal="left" vertical="center"/>
    </xf>
    <xf numFmtId="0" fontId="5" fillId="0" borderId="12" xfId="0" applyFont="1" applyBorder="1" applyAlignment="1">
      <alignment horizontal="center" vertical="center"/>
    </xf>
    <xf numFmtId="0" fontId="4" fillId="0" borderId="23" xfId="0" applyFont="1" applyBorder="1" applyAlignment="1">
      <alignment horizontal="left" vertical="center"/>
    </xf>
    <xf numFmtId="0" fontId="4" fillId="0" borderId="3" xfId="0" applyFont="1" applyBorder="1" applyAlignment="1">
      <alignment horizontal="left" vertical="center" indent="1"/>
    </xf>
    <xf numFmtId="49" fontId="4" fillId="2" borderId="65" xfId="0" applyNumberFormat="1" applyFont="1" applyFill="1" applyBorder="1" applyAlignment="1">
      <alignment horizontal="left" vertical="center"/>
    </xf>
    <xf numFmtId="3" fontId="5" fillId="0" borderId="14" xfId="0" applyNumberFormat="1" applyFont="1" applyBorder="1" applyAlignment="1" applyProtection="1">
      <alignment horizontal="right" vertical="center"/>
      <protection locked="0"/>
    </xf>
    <xf numFmtId="3" fontId="5" fillId="0" borderId="32" xfId="0" applyNumberFormat="1" applyFont="1" applyBorder="1" applyAlignment="1" applyProtection="1">
      <alignment horizontal="right" vertical="center"/>
      <protection locked="0"/>
    </xf>
    <xf numFmtId="49" fontId="4" fillId="2" borderId="27" xfId="0" applyNumberFormat="1" applyFont="1" applyFill="1" applyBorder="1" applyAlignment="1">
      <alignment horizontal="left" vertical="center"/>
    </xf>
    <xf numFmtId="0" fontId="4" fillId="2" borderId="16" xfId="0" applyFont="1" applyFill="1" applyBorder="1" applyAlignment="1">
      <alignment horizontal="left" vertical="center"/>
    </xf>
    <xf numFmtId="49" fontId="4" fillId="0" borderId="5" xfId="0" applyNumberFormat="1" applyFont="1" applyBorder="1" applyAlignment="1">
      <alignment horizontal="left" vertical="center"/>
    </xf>
    <xf numFmtId="49" fontId="4" fillId="0" borderId="6" xfId="0" applyNumberFormat="1" applyFont="1" applyBorder="1" applyAlignment="1">
      <alignment horizontal="left" vertical="center"/>
    </xf>
    <xf numFmtId="0" fontId="4" fillId="0" borderId="14" xfId="0" applyFont="1" applyBorder="1" applyAlignment="1">
      <alignment horizontal="left" vertical="center" indent="2"/>
    </xf>
    <xf numFmtId="0" fontId="5" fillId="2" borderId="12" xfId="0" applyFont="1" applyFill="1" applyBorder="1" applyAlignment="1">
      <alignment horizontal="center" vertical="center"/>
    </xf>
    <xf numFmtId="3" fontId="5" fillId="2" borderId="14" xfId="0" applyNumberFormat="1" applyFont="1" applyFill="1" applyBorder="1" applyAlignment="1" applyProtection="1">
      <alignment horizontal="right" vertical="center"/>
      <protection locked="0"/>
    </xf>
    <xf numFmtId="3" fontId="5" fillId="2" borderId="32" xfId="0" applyNumberFormat="1" applyFont="1" applyFill="1" applyBorder="1" applyAlignment="1" applyProtection="1">
      <alignment horizontal="right" vertical="center"/>
      <protection locked="0"/>
    </xf>
    <xf numFmtId="0" fontId="4" fillId="0" borderId="3" xfId="0" quotePrefix="1" applyFont="1" applyBorder="1" applyAlignment="1">
      <alignment horizontal="left" vertical="center" indent="1"/>
    </xf>
    <xf numFmtId="0" fontId="4" fillId="0" borderId="14" xfId="0" quotePrefix="1" applyFont="1" applyBorder="1" applyAlignment="1">
      <alignment horizontal="left" vertical="center" indent="2"/>
    </xf>
    <xf numFmtId="49" fontId="4" fillId="2" borderId="7" xfId="0" applyNumberFormat="1" applyFont="1" applyFill="1" applyBorder="1" applyAlignment="1">
      <alignment horizontal="left" vertical="center"/>
    </xf>
    <xf numFmtId="49" fontId="4" fillId="0" borderId="7" xfId="0" applyNumberFormat="1" applyFont="1" applyBorder="1" applyAlignment="1">
      <alignment horizontal="left" vertical="center"/>
    </xf>
    <xf numFmtId="0" fontId="4" fillId="0" borderId="12" xfId="0" applyFont="1" applyBorder="1" applyAlignment="1">
      <alignment horizontal="left" vertical="center" indent="1"/>
    </xf>
    <xf numFmtId="0" fontId="5" fillId="0" borderId="37" xfId="0" applyFont="1" applyBorder="1" applyAlignment="1">
      <alignment horizontal="center" vertical="center"/>
    </xf>
    <xf numFmtId="0" fontId="4" fillId="0" borderId="24" xfId="0" applyFont="1" applyBorder="1" applyAlignment="1">
      <alignment horizontal="left" vertical="center" indent="1"/>
    </xf>
    <xf numFmtId="0" fontId="4" fillId="0" borderId="2" xfId="0" applyFont="1" applyBorder="1" applyAlignment="1">
      <alignment horizontal="left" vertical="center" indent="1"/>
    </xf>
    <xf numFmtId="0" fontId="4" fillId="0" borderId="14" xfId="0" applyFont="1" applyBorder="1" applyAlignment="1">
      <alignment horizontal="left" vertical="center" indent="1"/>
    </xf>
    <xf numFmtId="0" fontId="4" fillId="0" borderId="12" xfId="0" applyFont="1" applyBorder="1" applyAlignment="1">
      <alignment horizontal="left" vertical="center"/>
    </xf>
    <xf numFmtId="0" fontId="5" fillId="0" borderId="12" xfId="0" applyFont="1" applyBorder="1" applyAlignment="1">
      <alignment vertical="center"/>
    </xf>
    <xf numFmtId="0" fontId="5" fillId="0" borderId="37" xfId="0" applyFont="1" applyBorder="1" applyAlignment="1">
      <alignment vertical="center"/>
    </xf>
    <xf numFmtId="3" fontId="5" fillId="2" borderId="14" xfId="0" quotePrefix="1" applyNumberFormat="1" applyFont="1" applyFill="1" applyBorder="1" applyAlignment="1" applyProtection="1">
      <alignment horizontal="right" vertical="center"/>
      <protection locked="0"/>
    </xf>
    <xf numFmtId="3" fontId="5" fillId="2" borderId="32" xfId="0" quotePrefix="1" applyNumberFormat="1" applyFont="1" applyFill="1" applyBorder="1" applyAlignment="1" applyProtection="1">
      <alignment horizontal="right" vertical="center"/>
      <protection locked="0"/>
    </xf>
    <xf numFmtId="3" fontId="4" fillId="0" borderId="24" xfId="0" applyNumberFormat="1" applyFont="1" applyBorder="1" applyAlignment="1">
      <alignment vertical="center"/>
    </xf>
    <xf numFmtId="49" fontId="4" fillId="0" borderId="29" xfId="0" applyNumberFormat="1" applyFont="1" applyBorder="1" applyAlignment="1">
      <alignment horizontal="left" vertical="center"/>
    </xf>
    <xf numFmtId="0" fontId="4" fillId="0" borderId="15" xfId="0" applyFont="1" applyBorder="1" applyAlignment="1">
      <alignment horizontal="left" vertical="center" indent="1"/>
    </xf>
    <xf numFmtId="3" fontId="5" fillId="0" borderId="20" xfId="0" applyNumberFormat="1" applyFont="1" applyBorder="1" applyAlignment="1" applyProtection="1">
      <alignment horizontal="center" vertical="center"/>
      <protection locked="0"/>
    </xf>
    <xf numFmtId="0" fontId="4" fillId="0" borderId="15" xfId="0" applyFont="1" applyBorder="1" applyAlignment="1">
      <alignment horizontal="left" vertical="center"/>
    </xf>
    <xf numFmtId="3" fontId="5" fillId="0" borderId="0" xfId="0" applyNumberFormat="1" applyFont="1" applyAlignment="1" applyProtection="1">
      <alignment vertical="center"/>
      <protection locked="0"/>
    </xf>
    <xf numFmtId="3" fontId="5" fillId="0" borderId="0" xfId="0" applyNumberFormat="1" applyFont="1" applyAlignment="1" applyProtection="1">
      <alignment horizontal="right" vertical="center"/>
      <protection locked="0"/>
    </xf>
    <xf numFmtId="0" fontId="4" fillId="0" borderId="0" xfId="0" applyFont="1" applyAlignment="1" applyProtection="1">
      <alignment horizontal="left" vertical="center"/>
      <protection locked="0"/>
    </xf>
    <xf numFmtId="0" fontId="66" fillId="0" borderId="0" xfId="0" applyFont="1" applyAlignment="1">
      <alignment horizontal="left"/>
    </xf>
    <xf numFmtId="0" fontId="116" fillId="0" borderId="0" xfId="0" applyFont="1"/>
    <xf numFmtId="0" fontId="66" fillId="0" borderId="0" xfId="0" applyFont="1"/>
    <xf numFmtId="0" fontId="116" fillId="0" borderId="10" xfId="0" applyFont="1" applyBorder="1" applyAlignment="1">
      <alignment horizontal="center"/>
    </xf>
    <xf numFmtId="0" fontId="116" fillId="0" borderId="9" xfId="0" applyFont="1" applyBorder="1" applyAlignment="1">
      <alignment horizontal="left"/>
    </xf>
    <xf numFmtId="0" fontId="66" fillId="0" borderId="72" xfId="0" applyFont="1" applyBorder="1" applyAlignment="1">
      <alignment horizontal="center"/>
    </xf>
    <xf numFmtId="0" fontId="116" fillId="0" borderId="7" xfId="0" applyFont="1" applyBorder="1" applyAlignment="1">
      <alignment horizontal="center"/>
    </xf>
    <xf numFmtId="0" fontId="116" fillId="0" borderId="0" xfId="0" applyFont="1" applyAlignment="1">
      <alignment horizontal="center"/>
    </xf>
    <xf numFmtId="0" fontId="66" fillId="0" borderId="22" xfId="0" applyFont="1" applyBorder="1" applyAlignment="1">
      <alignment horizontal="center"/>
    </xf>
    <xf numFmtId="0" fontId="25" fillId="0" borderId="22" xfId="0" applyFont="1" applyBorder="1" applyAlignment="1">
      <alignment horizontal="center"/>
    </xf>
    <xf numFmtId="0" fontId="24" fillId="0" borderId="22" xfId="0" applyFont="1" applyBorder="1" applyAlignment="1">
      <alignment horizontal="center" vertical="center"/>
    </xf>
    <xf numFmtId="0" fontId="116" fillId="0" borderId="25" xfId="0" applyFont="1" applyBorder="1" applyAlignment="1">
      <alignment horizontal="center"/>
    </xf>
    <xf numFmtId="0" fontId="116" fillId="0" borderId="21" xfId="0" applyFont="1" applyBorder="1" applyAlignment="1">
      <alignment horizontal="centerContinuous"/>
    </xf>
    <xf numFmtId="0" fontId="66" fillId="0" borderId="40" xfId="0" applyFont="1" applyBorder="1" applyAlignment="1">
      <alignment horizontal="center"/>
    </xf>
    <xf numFmtId="0" fontId="9" fillId="0" borderId="5"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9" fillId="0" borderId="6" xfId="0" applyFont="1" applyBorder="1" applyAlignment="1">
      <alignment horizontal="left" vertical="center"/>
    </xf>
    <xf numFmtId="0" fontId="9" fillId="0" borderId="14" xfId="0" applyFont="1" applyBorder="1"/>
    <xf numFmtId="49" fontId="18" fillId="0" borderId="5" xfId="0" applyNumberFormat="1" applyFont="1" applyBorder="1" applyAlignment="1">
      <alignment horizontal="left" vertical="center"/>
    </xf>
    <xf numFmtId="0" fontId="18" fillId="0" borderId="76" xfId="0" applyFont="1" applyBorder="1" applyAlignment="1">
      <alignment horizontal="left" vertical="center"/>
    </xf>
    <xf numFmtId="49" fontId="18" fillId="0" borderId="31" xfId="0" applyNumberFormat="1" applyFont="1" applyBorder="1" applyAlignment="1">
      <alignment horizontal="left" vertical="top" wrapText="1"/>
    </xf>
    <xf numFmtId="0" fontId="18" fillId="0" borderId="17" xfId="0" applyFont="1" applyBorder="1" applyAlignment="1">
      <alignment horizontal="left" vertical="center" indent="1"/>
    </xf>
    <xf numFmtId="0" fontId="18" fillId="0" borderId="24" xfId="0" applyFont="1" applyBorder="1" applyAlignment="1">
      <alignment horizontal="left" vertical="center" indent="2"/>
    </xf>
    <xf numFmtId="49" fontId="18" fillId="0" borderId="32" xfId="0" applyNumberFormat="1" applyFont="1" applyBorder="1" applyAlignment="1">
      <alignment horizontal="left" vertical="top" wrapText="1"/>
    </xf>
    <xf numFmtId="0" fontId="66" fillId="0" borderId="0" xfId="0" applyFont="1" applyAlignment="1">
      <alignment vertical="top"/>
    </xf>
    <xf numFmtId="49" fontId="65" fillId="0" borderId="32" xfId="0" applyNumberFormat="1" applyFont="1" applyBorder="1" applyAlignment="1">
      <alignment horizontal="left" vertical="top" wrapText="1"/>
    </xf>
    <xf numFmtId="49" fontId="18" fillId="0" borderId="7" xfId="0" applyNumberFormat="1" applyFont="1" applyBorder="1" applyAlignment="1">
      <alignment horizontal="left" vertical="center"/>
    </xf>
    <xf numFmtId="49" fontId="65" fillId="0" borderId="31" xfId="0" applyNumberFormat="1" applyFont="1" applyBorder="1" applyAlignment="1">
      <alignment horizontal="left" vertical="top" wrapText="1"/>
    </xf>
    <xf numFmtId="49" fontId="18" fillId="0" borderId="7" xfId="0" applyNumberFormat="1" applyFont="1" applyBorder="1" applyAlignment="1">
      <alignment horizontal="left" vertical="top"/>
    </xf>
    <xf numFmtId="0" fontId="18" fillId="0" borderId="3" xfId="0" applyFont="1" applyBorder="1" applyAlignment="1">
      <alignment horizontal="left" vertical="center" wrapText="1" indent="2"/>
    </xf>
    <xf numFmtId="49" fontId="18" fillId="0" borderId="25" xfId="0" applyNumberFormat="1" applyFont="1" applyBorder="1" applyAlignment="1">
      <alignment horizontal="left" vertical="center"/>
    </xf>
    <xf numFmtId="49" fontId="18" fillId="0" borderId="38" xfId="0" applyNumberFormat="1" applyFont="1" applyBorder="1" applyAlignment="1">
      <alignment horizontal="left" vertical="center"/>
    </xf>
    <xf numFmtId="0" fontId="18" fillId="0" borderId="12" xfId="0" applyFont="1" applyBorder="1" applyAlignment="1">
      <alignment horizontal="left" vertical="center"/>
    </xf>
    <xf numFmtId="49" fontId="18" fillId="0" borderId="27" xfId="0" applyNumberFormat="1" applyFont="1" applyBorder="1" applyAlignment="1">
      <alignment horizontal="left" vertical="center"/>
    </xf>
    <xf numFmtId="0" fontId="18" fillId="0" borderId="16" xfId="0" applyFont="1" applyBorder="1" applyAlignment="1">
      <alignment horizontal="left" vertical="center"/>
    </xf>
    <xf numFmtId="49" fontId="18" fillId="0" borderId="32" xfId="0" quotePrefix="1" applyNumberFormat="1" applyFont="1" applyBorder="1" applyAlignment="1">
      <alignment horizontal="left" vertical="top" wrapText="1"/>
    </xf>
    <xf numFmtId="49" fontId="18" fillId="0" borderId="6" xfId="0" applyNumberFormat="1" applyFont="1" applyBorder="1" applyAlignment="1">
      <alignment horizontal="left" vertical="center"/>
    </xf>
    <xf numFmtId="0" fontId="18" fillId="0" borderId="76" xfId="0" applyFont="1" applyBorder="1" applyAlignment="1">
      <alignment horizontal="left" vertical="center" indent="3"/>
    </xf>
    <xf numFmtId="0" fontId="18" fillId="0" borderId="102" xfId="0" applyFont="1" applyBorder="1" applyAlignment="1">
      <alignment horizontal="left" vertical="center"/>
    </xf>
    <xf numFmtId="49" fontId="18" fillId="0" borderId="36" xfId="0" applyNumberFormat="1" applyFont="1" applyBorder="1" applyAlignment="1">
      <alignment horizontal="left" vertical="top" wrapText="1"/>
    </xf>
    <xf numFmtId="49" fontId="62" fillId="0" borderId="31" xfId="0" applyNumberFormat="1" applyFont="1" applyBorder="1" applyAlignment="1">
      <alignment horizontal="left" vertical="top" wrapText="1"/>
    </xf>
    <xf numFmtId="49" fontId="62" fillId="0" borderId="32" xfId="0" applyNumberFormat="1" applyFont="1" applyBorder="1" applyAlignment="1">
      <alignment horizontal="left" vertical="top" wrapText="1"/>
    </xf>
    <xf numFmtId="0" fontId="18" fillId="0" borderId="76" xfId="0" applyFont="1" applyBorder="1" applyAlignment="1">
      <alignment horizontal="left" vertical="top" indent="3"/>
    </xf>
    <xf numFmtId="0" fontId="18" fillId="0" borderId="76" xfId="0" applyFont="1" applyBorder="1" applyAlignment="1">
      <alignment horizontal="left" vertical="center" indent="2"/>
    </xf>
    <xf numFmtId="49" fontId="18" fillId="0" borderId="8" xfId="0" applyNumberFormat="1" applyFont="1" applyBorder="1" applyAlignment="1">
      <alignment horizontal="left" vertical="top" wrapText="1"/>
    </xf>
    <xf numFmtId="49" fontId="65" fillId="0" borderId="36" xfId="0" applyNumberFormat="1" applyFont="1" applyBorder="1" applyAlignment="1">
      <alignment horizontal="left" vertical="top" wrapText="1"/>
    </xf>
    <xf numFmtId="49" fontId="18" fillId="0" borderId="28" xfId="0" applyNumberFormat="1" applyFont="1" applyBorder="1" applyAlignment="1">
      <alignment horizontal="left" vertical="center"/>
    </xf>
    <xf numFmtId="0" fontId="18" fillId="0" borderId="75" xfId="0" applyFont="1" applyBorder="1" applyAlignment="1">
      <alignment horizontal="left" vertical="center"/>
    </xf>
    <xf numFmtId="0" fontId="18" fillId="0" borderId="76" xfId="0" applyFont="1" applyBorder="1" applyAlignment="1">
      <alignment horizontal="left" vertical="center" indent="1"/>
    </xf>
    <xf numFmtId="0" fontId="18" fillId="0" borderId="12" xfId="0" applyFont="1" applyBorder="1" applyAlignment="1">
      <alignment horizontal="left" vertical="top"/>
    </xf>
    <xf numFmtId="0" fontId="18" fillId="0" borderId="16" xfId="0" applyFont="1" applyBorder="1" applyAlignment="1">
      <alignment horizontal="left" vertical="top" indent="1"/>
    </xf>
    <xf numFmtId="49" fontId="18" fillId="0" borderId="5" xfId="0" applyNumberFormat="1" applyFont="1" applyBorder="1" applyAlignment="1">
      <alignment horizontal="left" vertical="top"/>
    </xf>
    <xf numFmtId="0" fontId="18" fillId="0" borderId="3" xfId="0" applyFont="1" applyBorder="1" applyAlignment="1">
      <alignment horizontal="left" vertical="top" indent="2"/>
    </xf>
    <xf numFmtId="49" fontId="18" fillId="0" borderId="11" xfId="0" applyNumberFormat="1" applyFont="1" applyBorder="1" applyAlignment="1">
      <alignment horizontal="left" vertical="top"/>
    </xf>
    <xf numFmtId="0" fontId="18" fillId="0" borderId="15" xfId="0" applyFont="1" applyBorder="1" applyAlignment="1">
      <alignment horizontal="left" vertical="top" indent="1"/>
    </xf>
    <xf numFmtId="49" fontId="65" fillId="0" borderId="61" xfId="0" applyNumberFormat="1" applyFont="1" applyBorder="1" applyAlignment="1">
      <alignment horizontal="left" vertical="top" wrapText="1"/>
    </xf>
    <xf numFmtId="0" fontId="116" fillId="0" borderId="0" xfId="0" applyFont="1" applyAlignment="1">
      <alignment horizontal="left" vertical="top" wrapText="1"/>
    </xf>
    <xf numFmtId="0" fontId="66" fillId="0" borderId="0" xfId="0" applyFont="1" applyAlignment="1">
      <alignment horizontal="left" vertical="top" wrapText="1" indent="2"/>
    </xf>
    <xf numFmtId="0" fontId="66" fillId="0" borderId="0" xfId="0" applyFont="1" applyAlignment="1">
      <alignment horizontal="left" vertical="top" wrapText="1"/>
    </xf>
    <xf numFmtId="0" fontId="25" fillId="0" borderId="0" xfId="0" quotePrefix="1" applyFont="1" applyAlignment="1">
      <alignment horizontal="left" vertical="top" wrapText="1"/>
    </xf>
    <xf numFmtId="0" fontId="118" fillId="0" borderId="0" xfId="0" applyFont="1" applyAlignment="1">
      <alignment vertical="top" wrapText="1"/>
    </xf>
    <xf numFmtId="0" fontId="13" fillId="0" borderId="0" xfId="0" applyFont="1" applyAlignment="1">
      <alignment horizontal="center"/>
    </xf>
    <xf numFmtId="0" fontId="18" fillId="0" borderId="0" xfId="0" applyFont="1" applyProtection="1">
      <protection locked="0"/>
    </xf>
    <xf numFmtId="0" fontId="18" fillId="0" borderId="106" xfId="0" applyFont="1" applyBorder="1" applyProtection="1">
      <protection locked="0"/>
    </xf>
    <xf numFmtId="0" fontId="18" fillId="0" borderId="30" xfId="0" applyFont="1" applyBorder="1" applyAlignment="1">
      <alignment vertical="center"/>
    </xf>
    <xf numFmtId="0" fontId="18" fillId="0" borderId="30" xfId="0" applyFont="1" applyBorder="1" applyAlignment="1" applyProtection="1">
      <alignment vertical="center"/>
      <protection locked="0"/>
    </xf>
    <xf numFmtId="0" fontId="18" fillId="0" borderId="56" xfId="0" applyFont="1" applyBorder="1" applyProtection="1">
      <protection locked="0"/>
    </xf>
    <xf numFmtId="0" fontId="18" fillId="0" borderId="99" xfId="0" applyFont="1" applyBorder="1" applyProtection="1">
      <protection locked="0"/>
    </xf>
    <xf numFmtId="0" fontId="17" fillId="0" borderId="0" xfId="0" applyFont="1" applyAlignment="1" applyProtection="1">
      <alignment vertical="center"/>
      <protection locked="0"/>
    </xf>
    <xf numFmtId="0" fontId="18" fillId="0" borderId="18" xfId="0" applyFont="1" applyBorder="1" applyAlignment="1">
      <alignment horizontal="left" vertical="center"/>
    </xf>
    <xf numFmtId="0" fontId="18" fillId="0" borderId="21" xfId="0" applyFont="1" applyBorder="1" applyProtection="1">
      <protection locked="0"/>
    </xf>
    <xf numFmtId="0" fontId="9" fillId="0" borderId="0" xfId="0" applyFont="1"/>
    <xf numFmtId="0" fontId="4" fillId="0" borderId="19" xfId="0" applyFont="1" applyBorder="1" applyAlignment="1">
      <alignment horizontal="center" vertical="center"/>
    </xf>
    <xf numFmtId="0" fontId="4" fillId="2" borderId="5" xfId="0" applyFont="1" applyFill="1" applyBorder="1" applyAlignment="1">
      <alignment horizontal="left" vertical="center"/>
    </xf>
    <xf numFmtId="0" fontId="4" fillId="2" borderId="38"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7" xfId="0" applyFont="1" applyFill="1" applyBorder="1" applyAlignment="1">
      <alignment horizontal="left" vertical="center"/>
    </xf>
    <xf numFmtId="0" fontId="4" fillId="0" borderId="7" xfId="0" applyFont="1" applyBorder="1" applyAlignment="1">
      <alignment horizontal="left" vertical="center"/>
    </xf>
    <xf numFmtId="0" fontId="4" fillId="2" borderId="25" xfId="0" applyFont="1" applyFill="1" applyBorder="1" applyAlignment="1">
      <alignment horizontal="left" vertical="center"/>
    </xf>
    <xf numFmtId="0" fontId="4" fillId="0" borderId="11" xfId="0" applyFont="1" applyBorder="1" applyAlignment="1">
      <alignment horizontal="left" vertical="center"/>
    </xf>
    <xf numFmtId="0" fontId="4" fillId="0" borderId="60"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13"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63" xfId="3" applyFont="1" applyBorder="1" applyAlignment="1">
      <alignment horizontal="left" vertical="center"/>
    </xf>
    <xf numFmtId="0" fontId="5" fillId="0" borderId="62" xfId="3" applyFont="1" applyBorder="1" applyAlignment="1" applyProtection="1">
      <alignment vertical="center"/>
      <protection locked="0"/>
    </xf>
    <xf numFmtId="0" fontId="5" fillId="0" borderId="64" xfId="3" applyFont="1" applyBorder="1" applyAlignment="1" applyProtection="1">
      <alignment vertical="center"/>
      <protection locked="0"/>
    </xf>
    <xf numFmtId="0" fontId="4" fillId="0" borderId="18" xfId="7" applyFont="1" applyBorder="1" applyAlignment="1">
      <alignment horizontal="left" vertical="center"/>
    </xf>
    <xf numFmtId="0" fontId="5" fillId="0" borderId="30" xfId="3" applyFont="1" applyBorder="1" applyAlignment="1">
      <alignment vertical="center"/>
    </xf>
    <xf numFmtId="0" fontId="5" fillId="0" borderId="30" xfId="3" applyFont="1" applyBorder="1" applyAlignment="1" applyProtection="1">
      <alignment vertical="center"/>
      <protection locked="0"/>
    </xf>
    <xf numFmtId="0" fontId="5" fillId="0" borderId="13" xfId="3" applyFont="1" applyBorder="1" applyAlignment="1" applyProtection="1">
      <alignment vertical="center"/>
      <protection locked="0"/>
    </xf>
    <xf numFmtId="0" fontId="4" fillId="0" borderId="30" xfId="3" applyFont="1" applyBorder="1" applyAlignment="1" applyProtection="1">
      <alignment vertical="center"/>
      <protection locked="0"/>
    </xf>
    <xf numFmtId="0" fontId="4" fillId="0" borderId="13" xfId="3" applyFont="1" applyBorder="1" applyAlignment="1" applyProtection="1">
      <alignment vertical="center"/>
      <protection locked="0"/>
    </xf>
    <xf numFmtId="0" fontId="4" fillId="0" borderId="18" xfId="3" applyFont="1" applyBorder="1" applyAlignment="1">
      <alignment horizontal="left" vertical="center"/>
    </xf>
    <xf numFmtId="0" fontId="5" fillId="0" borderId="37" xfId="3" applyFont="1" applyBorder="1" applyAlignment="1" applyProtection="1">
      <alignment vertical="center"/>
      <protection locked="0"/>
    </xf>
    <xf numFmtId="0" fontId="7" fillId="0" borderId="21" xfId="3" applyFont="1" applyBorder="1" applyAlignment="1">
      <alignment horizontal="center"/>
    </xf>
    <xf numFmtId="0" fontId="7" fillId="0" borderId="16" xfId="3" applyFont="1" applyBorder="1" applyAlignment="1">
      <alignment horizont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8" xfId="3" applyFont="1" applyBorder="1" applyAlignment="1">
      <alignment horizontal="center" vertical="center"/>
    </xf>
    <xf numFmtId="0" fontId="4" fillId="0" borderId="19" xfId="3" applyFont="1" applyBorder="1" applyAlignment="1">
      <alignment horizontal="left"/>
    </xf>
    <xf numFmtId="0" fontId="4" fillId="0" borderId="70" xfId="7" applyFont="1" applyBorder="1" applyAlignment="1">
      <alignment horizontal="left" vertical="center"/>
    </xf>
    <xf numFmtId="0" fontId="5" fillId="0" borderId="70" xfId="3" applyFont="1" applyBorder="1" applyProtection="1">
      <protection locked="0"/>
    </xf>
    <xf numFmtId="0" fontId="5" fillId="0" borderId="63" xfId="3" applyFont="1" applyBorder="1" applyProtection="1">
      <protection locked="0"/>
    </xf>
    <xf numFmtId="0" fontId="5" fillId="0" borderId="30"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4" fillId="0" borderId="19" xfId="7" applyFont="1" applyBorder="1" applyAlignment="1">
      <alignment horizontal="left" vertical="center"/>
    </xf>
    <xf numFmtId="0" fontId="5" fillId="0" borderId="21" xfId="3" applyFont="1" applyBorder="1" applyAlignment="1" applyProtection="1">
      <alignment vertical="center"/>
      <protection locked="0"/>
    </xf>
    <xf numFmtId="0" fontId="4" fillId="0" borderId="8" xfId="7" applyFont="1" applyBorder="1" applyAlignment="1">
      <alignment horizontal="center" vertical="center"/>
    </xf>
    <xf numFmtId="0" fontId="5" fillId="0" borderId="2" xfId="3" applyFont="1" applyBorder="1" applyAlignment="1" applyProtection="1">
      <alignment vertical="center"/>
      <protection locked="0"/>
    </xf>
    <xf numFmtId="0" fontId="5" fillId="0" borderId="14" xfId="3" applyFont="1" applyBorder="1" applyAlignment="1" applyProtection="1">
      <alignment vertical="center"/>
      <protection locked="0"/>
    </xf>
    <xf numFmtId="0" fontId="5" fillId="0" borderId="3" xfId="3" applyFont="1" applyBorder="1" applyAlignment="1" applyProtection="1">
      <alignment horizontal="left" vertical="center"/>
      <protection locked="0"/>
    </xf>
    <xf numFmtId="0" fontId="5" fillId="0" borderId="14" xfId="3" applyFont="1" applyBorder="1" applyAlignment="1" applyProtection="1">
      <alignment horizontal="left" vertical="center"/>
      <protection locked="0"/>
    </xf>
    <xf numFmtId="0" fontId="5" fillId="0" borderId="0" xfId="3" applyFont="1" applyAlignment="1">
      <alignment vertical="center"/>
    </xf>
    <xf numFmtId="0" fontId="4" fillId="0" borderId="0" xfId="7" applyFont="1" applyAlignment="1">
      <alignment vertical="center"/>
    </xf>
    <xf numFmtId="0" fontId="5" fillId="0" borderId="0" xfId="7" applyFont="1" applyAlignment="1">
      <alignment vertical="center"/>
    </xf>
    <xf numFmtId="0" fontId="7" fillId="0" borderId="0" xfId="7" applyFont="1" applyAlignment="1" applyProtection="1">
      <alignment horizontal="left"/>
      <protection locked="0"/>
    </xf>
    <xf numFmtId="0" fontId="7" fillId="0" borderId="0" xfId="7" applyFont="1" applyProtection="1">
      <protection locked="0"/>
    </xf>
    <xf numFmtId="0" fontId="7" fillId="0" borderId="10" xfId="7" applyFont="1" applyBorder="1" applyAlignment="1">
      <alignment horizontal="left"/>
    </xf>
    <xf numFmtId="0" fontId="7" fillId="0" borderId="9" xfId="7" applyFont="1" applyBorder="1" applyAlignment="1">
      <alignment horizontal="left"/>
    </xf>
    <xf numFmtId="0" fontId="9" fillId="0" borderId="9" xfId="7" applyFont="1" applyBorder="1"/>
    <xf numFmtId="0" fontId="4" fillId="0" borderId="60" xfId="7" applyFont="1" applyBorder="1" applyAlignment="1">
      <alignment vertical="center"/>
    </xf>
    <xf numFmtId="0" fontId="4" fillId="0" borderId="60" xfId="2" applyFont="1" applyBorder="1" applyAlignment="1" applyProtection="1">
      <alignment horizontal="center" vertical="center"/>
      <protection locked="0"/>
    </xf>
    <xf numFmtId="0" fontId="4" fillId="0" borderId="63" xfId="7" applyFont="1" applyBorder="1" applyAlignment="1">
      <alignment horizontal="left" vertical="center"/>
    </xf>
    <xf numFmtId="0" fontId="7" fillId="0" borderId="7" xfId="7" applyFont="1" applyBorder="1" applyAlignment="1">
      <alignment horizontal="center"/>
    </xf>
    <xf numFmtId="0" fontId="13" fillId="0" borderId="0" xfId="7" applyFont="1" applyAlignment="1">
      <alignment horizontal="center"/>
    </xf>
    <xf numFmtId="0" fontId="9" fillId="0" borderId="0" xfId="7" applyFont="1"/>
    <xf numFmtId="0" fontId="5" fillId="0" borderId="21" xfId="0" applyFont="1" applyBorder="1" applyAlignment="1">
      <alignment vertical="center"/>
    </xf>
    <xf numFmtId="0" fontId="5" fillId="0" borderId="21" xfId="2" applyFont="1" applyBorder="1" applyAlignment="1" applyProtection="1">
      <alignment vertical="center"/>
      <protection locked="0"/>
    </xf>
    <xf numFmtId="0" fontId="5" fillId="0" borderId="30" xfId="2" applyFont="1" applyBorder="1" applyAlignment="1" applyProtection="1">
      <alignment vertical="center"/>
      <protection locked="0"/>
    </xf>
    <xf numFmtId="0" fontId="5" fillId="0" borderId="13" xfId="2" applyFont="1" applyBorder="1" applyAlignment="1" applyProtection="1">
      <alignment vertical="center"/>
      <protection locked="0"/>
    </xf>
    <xf numFmtId="0" fontId="7" fillId="0" borderId="0" xfId="7" applyFont="1" applyAlignment="1">
      <alignment horizontal="left"/>
    </xf>
    <xf numFmtId="0" fontId="9" fillId="0" borderId="0" xfId="7" quotePrefix="1" applyFont="1" applyProtection="1">
      <protection locked="0"/>
    </xf>
    <xf numFmtId="0" fontId="4" fillId="0" borderId="21" xfId="7" applyFont="1" applyBorder="1" applyAlignment="1" applyProtection="1">
      <alignment vertical="center"/>
      <protection locked="0"/>
    </xf>
    <xf numFmtId="0" fontId="5" fillId="0" borderId="21" xfId="2" applyFont="1" applyBorder="1" applyAlignment="1" applyProtection="1">
      <alignment horizontal="center" vertical="center"/>
      <protection locked="0"/>
    </xf>
    <xf numFmtId="0" fontId="4" fillId="0" borderId="18" xfId="7" applyFont="1" applyBorder="1" applyAlignment="1" applyProtection="1">
      <alignment horizontal="left" vertical="center"/>
      <protection locked="0"/>
    </xf>
    <xf numFmtId="0" fontId="4" fillId="0" borderId="30" xfId="7" applyFont="1" applyBorder="1" applyAlignment="1">
      <alignment vertical="center"/>
    </xf>
    <xf numFmtId="0" fontId="41" fillId="0" borderId="0" xfId="0" applyFont="1" applyAlignment="1" applyProtection="1">
      <alignment horizontal="center" vertical="center"/>
      <protection locked="0"/>
    </xf>
    <xf numFmtId="0" fontId="37" fillId="0" borderId="0" xfId="0" applyFont="1" applyAlignment="1" applyProtection="1">
      <alignment horizontal="right" vertical="center"/>
      <protection locked="0"/>
    </xf>
    <xf numFmtId="0" fontId="7" fillId="0" borderId="0" xfId="7" applyFont="1" applyAlignment="1" applyProtection="1">
      <alignment horizontal="left" vertical="center"/>
      <protection locked="0"/>
    </xf>
    <xf numFmtId="0" fontId="9" fillId="0" borderId="0" xfId="7" applyFont="1" applyAlignment="1">
      <alignment vertical="center"/>
    </xf>
    <xf numFmtId="0" fontId="7" fillId="0" borderId="0" xfId="7" applyFont="1" applyAlignment="1">
      <alignment horizontal="left" vertical="center"/>
    </xf>
    <xf numFmtId="0" fontId="7" fillId="0" borderId="22" xfId="7" applyFont="1" applyBorder="1" applyAlignment="1">
      <alignment vertical="center"/>
    </xf>
    <xf numFmtId="0" fontId="7" fillId="0" borderId="25" xfId="7" applyFont="1" applyBorder="1" applyAlignment="1">
      <alignment horizontal="center"/>
    </xf>
    <xf numFmtId="0" fontId="7" fillId="0" borderId="0" xfId="7" applyFont="1" applyAlignment="1">
      <alignment horizontal="centerContinuous"/>
    </xf>
    <xf numFmtId="0" fontId="9" fillId="0" borderId="21" xfId="7" applyFont="1" applyBorder="1"/>
    <xf numFmtId="0" fontId="9" fillId="0" borderId="0" xfId="7" applyFont="1" applyAlignment="1">
      <alignment horizontal="left"/>
    </xf>
    <xf numFmtId="0" fontId="9" fillId="0" borderId="22" xfId="7" applyFont="1" applyBorder="1"/>
    <xf numFmtId="0" fontId="7" fillId="0" borderId="27" xfId="7" applyFont="1" applyBorder="1" applyAlignment="1">
      <alignment horizontal="center" vertical="center"/>
    </xf>
    <xf numFmtId="0" fontId="7" fillId="0" borderId="23" xfId="7" applyFont="1" applyBorder="1" applyAlignment="1">
      <alignment horizontal="center" vertical="center"/>
    </xf>
    <xf numFmtId="0" fontId="7" fillId="0" borderId="3" xfId="7" applyFont="1" applyBorder="1" applyAlignment="1" applyProtection="1">
      <alignment horizontal="center"/>
      <protection locked="0"/>
    </xf>
    <xf numFmtId="0" fontId="7" fillId="0" borderId="6" xfId="7" applyFont="1" applyBorder="1" applyAlignment="1">
      <alignment horizontal="center" vertical="center"/>
    </xf>
    <xf numFmtId="0" fontId="7" fillId="0" borderId="31" xfId="7" applyFont="1" applyBorder="1" applyAlignment="1">
      <alignment horizontal="center" vertical="center"/>
    </xf>
    <xf numFmtId="0" fontId="9" fillId="0" borderId="0" xfId="7" applyFont="1" applyAlignment="1" applyProtection="1">
      <alignment vertical="center"/>
      <protection locked="0"/>
    </xf>
    <xf numFmtId="3" fontId="41" fillId="0" borderId="21" xfId="7" applyNumberFormat="1" applyFont="1" applyBorder="1" applyAlignment="1" applyProtection="1">
      <alignment vertical="center"/>
      <protection locked="0"/>
    </xf>
    <xf numFmtId="3" fontId="41" fillId="0" borderId="19" xfId="7" applyNumberFormat="1" applyFont="1" applyBorder="1" applyAlignment="1" applyProtection="1">
      <alignment vertical="center"/>
      <protection locked="0"/>
    </xf>
    <xf numFmtId="3" fontId="41" fillId="0" borderId="32" xfId="7" applyNumberFormat="1" applyFont="1" applyBorder="1" applyAlignment="1" applyProtection="1">
      <alignment vertical="center"/>
      <protection locked="0"/>
    </xf>
    <xf numFmtId="3" fontId="41" fillId="0" borderId="12" xfId="7" applyNumberFormat="1" applyFont="1" applyBorder="1" applyAlignment="1" applyProtection="1">
      <alignment vertical="center"/>
      <protection locked="0"/>
    </xf>
    <xf numFmtId="3" fontId="41" fillId="0" borderId="30" xfId="7" applyNumberFormat="1" applyFont="1" applyBorder="1" applyAlignment="1" applyProtection="1">
      <alignment vertical="center"/>
      <protection locked="0"/>
    </xf>
    <xf numFmtId="3" fontId="41" fillId="0" borderId="18" xfId="7" applyNumberFormat="1" applyFont="1" applyBorder="1" applyAlignment="1" applyProtection="1">
      <alignment vertical="center"/>
      <protection locked="0"/>
    </xf>
    <xf numFmtId="3" fontId="41" fillId="0" borderId="31" xfId="7" applyNumberFormat="1" applyFont="1" applyBorder="1" applyAlignment="1" applyProtection="1">
      <alignment vertical="center"/>
      <protection locked="0"/>
    </xf>
    <xf numFmtId="0" fontId="7" fillId="0" borderId="0" xfId="7" applyFont="1" applyAlignment="1" applyProtection="1">
      <alignment vertical="center"/>
      <protection locked="0"/>
    </xf>
    <xf numFmtId="3" fontId="41" fillId="0" borderId="20" xfId="7" applyNumberFormat="1" applyFont="1" applyBorder="1" applyAlignment="1" applyProtection="1">
      <alignment vertical="center"/>
      <protection locked="0"/>
    </xf>
    <xf numFmtId="3" fontId="41" fillId="0" borderId="33" xfId="7" applyNumberFormat="1" applyFont="1" applyBorder="1" applyAlignment="1" applyProtection="1">
      <alignment vertical="center"/>
      <protection locked="0"/>
    </xf>
    <xf numFmtId="3" fontId="41" fillId="0" borderId="61" xfId="7" applyNumberFormat="1" applyFont="1" applyBorder="1" applyAlignment="1" applyProtection="1">
      <alignment vertical="center"/>
      <protection locked="0"/>
    </xf>
    <xf numFmtId="0" fontId="9" fillId="4" borderId="0" xfId="7" applyFont="1" applyFill="1"/>
    <xf numFmtId="0" fontId="9" fillId="4" borderId="0" xfId="7" applyFont="1" applyFill="1" applyProtection="1">
      <protection locked="0"/>
    </xf>
    <xf numFmtId="0" fontId="7" fillId="0" borderId="0" xfId="0" applyFont="1"/>
    <xf numFmtId="0" fontId="7" fillId="0" borderId="10" xfId="0" applyFont="1" applyBorder="1" applyAlignment="1">
      <alignment horizontal="center"/>
    </xf>
    <xf numFmtId="0" fontId="7" fillId="0" borderId="9" xfId="0" applyFont="1" applyBorder="1" applyAlignment="1">
      <alignment horizontal="left"/>
    </xf>
    <xf numFmtId="0" fontId="9" fillId="0" borderId="9" xfId="0" applyFont="1" applyBorder="1"/>
    <xf numFmtId="0" fontId="9" fillId="0" borderId="72" xfId="0" applyFont="1" applyBorder="1"/>
    <xf numFmtId="0" fontId="7" fillId="0" borderId="7" xfId="0" applyFont="1" applyBorder="1" applyAlignment="1">
      <alignment horizontal="center"/>
    </xf>
    <xf numFmtId="0" fontId="9" fillId="0" borderId="22" xfId="0" applyFont="1" applyBorder="1"/>
    <xf numFmtId="0" fontId="7" fillId="0" borderId="0" xfId="0" applyFont="1" applyAlignment="1">
      <alignment horizontal="left"/>
    </xf>
    <xf numFmtId="0" fontId="7" fillId="0" borderId="25" xfId="0" applyFont="1" applyBorder="1" applyAlignment="1">
      <alignment horizontal="center"/>
    </xf>
    <xf numFmtId="0" fontId="7" fillId="0" borderId="21" xfId="0" applyFont="1" applyBorder="1" applyAlignment="1">
      <alignment horizontal="centerContinuous"/>
    </xf>
    <xf numFmtId="0" fontId="9" fillId="0" borderId="40" xfId="0" applyFont="1" applyBorder="1"/>
    <xf numFmtId="0" fontId="53" fillId="0" borderId="14" xfId="0" applyFont="1" applyBorder="1"/>
    <xf numFmtId="49" fontId="18" fillId="0" borderId="5" xfId="0" applyNumberFormat="1" applyFont="1" applyBorder="1" applyAlignment="1">
      <alignment horizontal="left" vertical="center" wrapText="1"/>
    </xf>
    <xf numFmtId="0" fontId="18" fillId="0" borderId="102" xfId="0" applyFont="1" applyBorder="1" applyAlignment="1">
      <alignment horizontal="left" vertical="center" wrapText="1" indent="1"/>
    </xf>
    <xf numFmtId="0" fontId="18" fillId="0" borderId="3" xfId="0" applyFont="1" applyBorder="1" applyAlignment="1">
      <alignment horizontal="left" vertical="center" wrapText="1" indent="3"/>
    </xf>
    <xf numFmtId="49" fontId="18" fillId="0" borderId="38" xfId="0" applyNumberFormat="1" applyFont="1" applyBorder="1" applyAlignment="1">
      <alignment horizontal="left" vertical="center" wrapText="1"/>
    </xf>
    <xf numFmtId="0" fontId="18" fillId="0" borderId="12" xfId="0" applyFont="1" applyBorder="1" applyAlignment="1">
      <alignment horizontal="left" vertical="center" wrapText="1"/>
    </xf>
    <xf numFmtId="49" fontId="18" fillId="0" borderId="27" xfId="0" applyNumberFormat="1"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quotePrefix="1" applyFont="1" applyBorder="1" applyAlignment="1">
      <alignment horizontal="left" vertical="center" wrapText="1"/>
    </xf>
    <xf numFmtId="49" fontId="18" fillId="0" borderId="6" xfId="0" applyNumberFormat="1" applyFont="1" applyBorder="1" applyAlignment="1">
      <alignment horizontal="left" vertical="center" wrapText="1"/>
    </xf>
    <xf numFmtId="0" fontId="18" fillId="0" borderId="14" xfId="0" applyFont="1" applyBorder="1" applyAlignment="1">
      <alignment horizontal="left" vertical="center" wrapText="1" indent="1"/>
    </xf>
    <xf numFmtId="0" fontId="18" fillId="0" borderId="76" xfId="0" applyFont="1" applyBorder="1" applyAlignment="1">
      <alignment horizontal="left" vertical="center" wrapText="1"/>
    </xf>
    <xf numFmtId="49" fontId="18" fillId="0" borderId="7" xfId="0" applyNumberFormat="1" applyFont="1" applyBorder="1" applyAlignment="1">
      <alignment horizontal="left" vertical="center" wrapText="1"/>
    </xf>
    <xf numFmtId="0" fontId="18" fillId="0" borderId="76" xfId="0" applyFont="1" applyBorder="1" applyAlignment="1">
      <alignment horizontal="left" vertical="center" wrapText="1" indent="3"/>
    </xf>
    <xf numFmtId="49" fontId="18" fillId="0" borderId="25" xfId="0" applyNumberFormat="1" applyFont="1" applyBorder="1" applyAlignment="1">
      <alignment horizontal="left" vertical="center" wrapText="1"/>
    </xf>
    <xf numFmtId="49" fontId="18" fillId="0" borderId="28" xfId="0" applyNumberFormat="1"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indent="1"/>
    </xf>
    <xf numFmtId="0" fontId="18" fillId="0" borderId="3" xfId="0" quotePrefix="1" applyFont="1" applyBorder="1" applyAlignment="1">
      <alignment horizontal="left" vertical="center" wrapText="1" indent="2"/>
    </xf>
    <xf numFmtId="0" fontId="18" fillId="0" borderId="12" xfId="0" applyFont="1" applyBorder="1" applyAlignment="1">
      <alignment horizontal="left" vertical="center" wrapText="1" indent="1"/>
    </xf>
    <xf numFmtId="49" fontId="18" fillId="0" borderId="11" xfId="0" applyNumberFormat="1" applyFont="1" applyBorder="1" applyAlignment="1">
      <alignment horizontal="left" vertical="center" wrapText="1"/>
    </xf>
    <xf numFmtId="0" fontId="18" fillId="0" borderId="15" xfId="0" applyFont="1" applyBorder="1" applyAlignment="1">
      <alignment horizontal="left" vertical="center" wrapText="1" indent="1"/>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lignment horizontal="center"/>
    </xf>
    <xf numFmtId="0" fontId="9" fillId="0" borderId="0" xfId="0" applyFont="1" applyAlignment="1">
      <alignment vertical="top"/>
    </xf>
    <xf numFmtId="0" fontId="7" fillId="0" borderId="0" xfId="0" applyFont="1" applyAlignment="1">
      <alignment horizontal="centerContinuous"/>
    </xf>
    <xf numFmtId="0" fontId="7" fillId="0" borderId="57"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18" fillId="7" borderId="7" xfId="0" applyFont="1" applyFill="1" applyBorder="1" applyAlignment="1">
      <alignment horizontal="left" vertical="center"/>
    </xf>
    <xf numFmtId="0" fontId="18" fillId="0" borderId="14" xfId="0" applyFont="1" applyBorder="1" applyAlignment="1">
      <alignment vertical="center" wrapText="1"/>
    </xf>
    <xf numFmtId="0" fontId="18" fillId="0" borderId="29" xfId="0" applyFont="1" applyBorder="1" applyAlignment="1">
      <alignment horizontal="left" vertical="center"/>
    </xf>
    <xf numFmtId="0" fontId="18" fillId="0" borderId="15" xfId="0" quotePrefix="1" applyFont="1" applyBorder="1" applyAlignment="1">
      <alignment horizontal="left" vertical="center" wrapText="1" indent="1"/>
    </xf>
    <xf numFmtId="0" fontId="9" fillId="0" borderId="0" xfId="0" applyFont="1" applyAlignment="1">
      <alignment horizontal="left" vertical="top" wrapText="1" indent="2"/>
    </xf>
    <xf numFmtId="0" fontId="4" fillId="0" borderId="18" xfId="0" applyFont="1" applyBorder="1" applyAlignment="1">
      <alignment horizontal="left" vertical="center"/>
    </xf>
    <xf numFmtId="0" fontId="5" fillId="0" borderId="30" xfId="0" applyFont="1" applyBorder="1" applyAlignment="1">
      <alignment vertical="center"/>
    </xf>
    <xf numFmtId="0" fontId="4" fillId="0" borderId="30" xfId="0" applyFont="1" applyBorder="1" applyAlignment="1" applyProtection="1">
      <alignment horizontal="left" vertical="center"/>
      <protection locked="0"/>
    </xf>
    <xf numFmtId="0" fontId="5" fillId="0" borderId="30"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75" fillId="0" borderId="7" xfId="0" applyFont="1" applyBorder="1" applyAlignment="1">
      <alignment horizontal="center"/>
    </xf>
    <xf numFmtId="0" fontId="14" fillId="0" borderId="24" xfId="0" applyFont="1" applyBorder="1" applyAlignment="1">
      <alignment horizontal="center"/>
    </xf>
    <xf numFmtId="0" fontId="14" fillId="0" borderId="7" xfId="0" applyFont="1" applyBorder="1" applyAlignment="1">
      <alignment horizontal="center"/>
    </xf>
    <xf numFmtId="0" fontId="4" fillId="0" borderId="4" xfId="0" applyFont="1" applyBorder="1" applyAlignment="1" applyProtection="1">
      <alignment horizontal="left" vertical="center"/>
      <protection locked="0"/>
    </xf>
    <xf numFmtId="0" fontId="5" fillId="0" borderId="4" xfId="0" applyFont="1" applyBorder="1" applyAlignment="1" applyProtection="1">
      <alignment vertical="center"/>
      <protection locked="0"/>
    </xf>
    <xf numFmtId="0" fontId="5" fillId="0" borderId="68" xfId="0" applyFont="1" applyBorder="1" applyAlignment="1" applyProtection="1">
      <alignment vertical="center"/>
      <protection locked="0"/>
    </xf>
    <xf numFmtId="0" fontId="24" fillId="0" borderId="7" xfId="0" applyFont="1" applyBorder="1" applyAlignment="1">
      <alignment horizontal="center" vertical="center"/>
    </xf>
    <xf numFmtId="0" fontId="24" fillId="0" borderId="24" xfId="0" applyFont="1" applyBorder="1" applyAlignment="1">
      <alignment horizontal="center" vertical="center"/>
    </xf>
    <xf numFmtId="0" fontId="4" fillId="3" borderId="38"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3" xfId="0" applyFont="1" applyFill="1" applyBorder="1" applyAlignment="1">
      <alignment horizontal="center" vertical="center"/>
    </xf>
    <xf numFmtId="0" fontId="110" fillId="0" borderId="0" xfId="0" applyFont="1" applyAlignment="1">
      <alignment horizontal="center"/>
    </xf>
    <xf numFmtId="0" fontId="2" fillId="0" borderId="0" xfId="10" applyFont="1" applyAlignment="1" applyProtection="1">
      <alignment horizontal="center" wrapText="1"/>
      <protection locked="0"/>
    </xf>
    <xf numFmtId="0" fontId="4" fillId="0" borderId="16" xfId="0" applyFont="1" applyBorder="1" applyAlignment="1">
      <alignment horizontal="center" vertical="top" shrinkToFit="1"/>
    </xf>
    <xf numFmtId="0" fontId="4" fillId="0" borderId="14" xfId="0" applyFont="1" applyBorder="1" applyAlignment="1">
      <alignment horizontal="center" vertical="top" shrinkToFit="1"/>
    </xf>
    <xf numFmtId="0" fontId="111" fillId="0" borderId="0" xfId="10" applyFont="1" applyAlignment="1" applyProtection="1">
      <alignment horizontal="center" vertical="center"/>
      <protection locked="0"/>
    </xf>
    <xf numFmtId="0" fontId="111" fillId="0" borderId="21" xfId="10" applyFont="1" applyBorder="1" applyAlignment="1" applyProtection="1">
      <alignment horizontal="center" vertical="center"/>
      <protection locked="0"/>
    </xf>
    <xf numFmtId="0" fontId="80" fillId="0" borderId="0" xfId="0" applyFont="1" applyAlignment="1">
      <alignment horizontal="left" wrapText="1"/>
    </xf>
    <xf numFmtId="0" fontId="107" fillId="0" borderId="16" xfId="0" applyFont="1" applyBorder="1" applyAlignment="1">
      <alignment horizontal="center" vertical="center" wrapText="1"/>
    </xf>
    <xf numFmtId="0" fontId="107" fillId="0" borderId="3" xfId="0" applyFont="1" applyBorder="1" applyAlignment="1">
      <alignment horizontal="center" vertical="center" wrapText="1"/>
    </xf>
    <xf numFmtId="0" fontId="107" fillId="0" borderId="14" xfId="0" applyFont="1" applyBorder="1" applyAlignment="1">
      <alignment horizontal="center" vertical="center" wrapText="1"/>
    </xf>
    <xf numFmtId="0" fontId="108" fillId="0" borderId="23" xfId="0" applyFont="1" applyBorder="1" applyAlignment="1">
      <alignment horizontal="center" vertical="center"/>
    </xf>
    <xf numFmtId="0" fontId="108" fillId="0" borderId="4" xfId="0" applyFont="1" applyBorder="1" applyAlignment="1">
      <alignment horizontal="center" vertical="center"/>
    </xf>
    <xf numFmtId="0" fontId="108" fillId="0" borderId="17" xfId="0" applyFont="1" applyBorder="1" applyAlignment="1">
      <alignment horizontal="center" vertical="center"/>
    </xf>
    <xf numFmtId="0" fontId="103" fillId="0" borderId="19" xfId="0" applyFont="1" applyBorder="1" applyAlignment="1">
      <alignment horizontal="center" vertical="center"/>
    </xf>
    <xf numFmtId="0" fontId="103" fillId="0" borderId="21" xfId="0" applyFont="1" applyBorder="1" applyAlignment="1">
      <alignment horizontal="center" vertical="center"/>
    </xf>
    <xf numFmtId="0" fontId="103" fillId="0" borderId="39" xfId="0" applyFont="1" applyBorder="1" applyAlignment="1">
      <alignment horizontal="center" vertical="center"/>
    </xf>
    <xf numFmtId="0" fontId="103" fillId="0" borderId="24" xfId="0" applyFont="1" applyBorder="1" applyAlignment="1">
      <alignment horizontal="center" vertical="center"/>
    </xf>
    <xf numFmtId="0" fontId="18" fillId="0" borderId="21" xfId="0" applyFont="1" applyBorder="1" applyAlignment="1">
      <alignment horizontal="center" vertical="center"/>
    </xf>
    <xf numFmtId="0" fontId="18" fillId="0" borderId="39" xfId="0" applyFont="1" applyBorder="1" applyAlignment="1">
      <alignment horizontal="center" vertical="center"/>
    </xf>
    <xf numFmtId="0" fontId="18" fillId="0" borderId="19" xfId="0" applyFont="1" applyBorder="1" applyAlignment="1">
      <alignment horizontal="center" vertical="center"/>
    </xf>
    <xf numFmtId="0" fontId="18" fillId="0" borderId="40" xfId="0" applyFont="1" applyBorder="1" applyAlignment="1">
      <alignment horizontal="center" vertical="center"/>
    </xf>
    <xf numFmtId="0" fontId="19" fillId="0" borderId="2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24" xfId="0" applyFont="1" applyBorder="1" applyAlignment="1">
      <alignment horizontal="center" vertical="center"/>
    </xf>
    <xf numFmtId="0" fontId="18" fillId="0" borderId="99" xfId="0" applyFont="1" applyBorder="1" applyAlignment="1">
      <alignment horizontal="center" vertical="center"/>
    </xf>
    <xf numFmtId="0" fontId="19" fillId="0" borderId="22" xfId="0" applyFont="1" applyBorder="1" applyAlignment="1">
      <alignment horizontal="center" vertical="center"/>
    </xf>
    <xf numFmtId="49" fontId="18" fillId="0" borderId="100" xfId="0" applyNumberFormat="1" applyFont="1" applyBorder="1" applyAlignment="1" applyProtection="1">
      <alignment horizontal="center" vertical="center"/>
      <protection locked="0"/>
    </xf>
    <xf numFmtId="0" fontId="19" fillId="0" borderId="77" xfId="0" applyFont="1" applyBorder="1" applyAlignment="1">
      <alignment horizontal="center" vertical="center"/>
    </xf>
    <xf numFmtId="0" fontId="8" fillId="0" borderId="18"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75" fillId="0" borderId="42" xfId="0" applyFont="1" applyBorder="1" applyAlignment="1">
      <alignment horizontal="center" vertical="center"/>
    </xf>
    <xf numFmtId="0" fontId="75" fillId="0" borderId="103" xfId="0" applyFont="1" applyBorder="1" applyAlignment="1">
      <alignment horizontal="center" vertical="center"/>
    </xf>
    <xf numFmtId="0" fontId="75" fillId="0" borderId="0" xfId="0" applyFont="1" applyAlignment="1">
      <alignment horizontal="center" vertical="center"/>
    </xf>
    <xf numFmtId="0" fontId="75" fillId="0" borderId="24" xfId="0" applyFont="1" applyBorder="1" applyAlignment="1">
      <alignment horizontal="center" vertical="center"/>
    </xf>
    <xf numFmtId="0" fontId="24" fillId="0" borderId="0" xfId="0" applyFont="1" applyAlignment="1">
      <alignment horizontal="center" vertical="center"/>
    </xf>
    <xf numFmtId="0" fontId="24" fillId="0" borderId="0" xfId="0" quotePrefix="1" applyFont="1" applyAlignment="1">
      <alignment horizontal="center" vertical="center"/>
    </xf>
    <xf numFmtId="0" fontId="24" fillId="0" borderId="24" xfId="0" quotePrefix="1" applyFont="1" applyBorder="1" applyAlignment="1">
      <alignment horizontal="center" vertical="center"/>
    </xf>
    <xf numFmtId="0" fontId="5" fillId="0" borderId="34" xfId="0" applyFont="1" applyBorder="1" applyAlignment="1">
      <alignment horizontal="center"/>
    </xf>
    <xf numFmtId="0" fontId="24" fillId="0" borderId="60" xfId="0" applyFont="1" applyBorder="1" applyAlignment="1">
      <alignment horizontal="center"/>
    </xf>
    <xf numFmtId="0" fontId="24" fillId="0" borderId="64" xfId="0" applyFont="1" applyBorder="1" applyAlignment="1">
      <alignment horizontal="center"/>
    </xf>
    <xf numFmtId="0" fontId="40" fillId="0" borderId="21" xfId="0" applyFont="1" applyBorder="1" applyAlignment="1">
      <alignment horizontal="right" vertical="center"/>
    </xf>
    <xf numFmtId="0" fontId="103" fillId="0" borderId="18"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24" fillId="0" borderId="0" xfId="0" quotePrefix="1" applyFont="1" applyAlignment="1">
      <alignment horizontal="center" vertical="center" wrapText="1"/>
    </xf>
    <xf numFmtId="0" fontId="24" fillId="0" borderId="24" xfId="0" quotePrefix="1" applyFont="1" applyBorder="1" applyAlignment="1">
      <alignment horizontal="center" vertical="center" wrapText="1"/>
    </xf>
    <xf numFmtId="0" fontId="18" fillId="3" borderId="28" xfId="0" applyFont="1" applyFill="1" applyBorder="1" applyAlignment="1">
      <alignment horizontal="left" vertical="center"/>
    </xf>
    <xf numFmtId="0" fontId="18" fillId="3" borderId="4" xfId="0" applyFont="1" applyFill="1" applyBorder="1" applyAlignment="1">
      <alignment horizontal="left" vertical="center"/>
    </xf>
    <xf numFmtId="0" fontId="18" fillId="3" borderId="68" xfId="0" applyFont="1" applyFill="1" applyBorder="1" applyAlignment="1">
      <alignment horizontal="left" vertical="center"/>
    </xf>
    <xf numFmtId="0" fontId="18" fillId="3" borderId="23" xfId="0" applyFont="1" applyFill="1" applyBorder="1" applyAlignment="1">
      <alignment horizontal="left" vertical="center"/>
    </xf>
    <xf numFmtId="0" fontId="29" fillId="0" borderId="58" xfId="0" applyFont="1" applyBorder="1" applyAlignment="1">
      <alignment horizontal="center" vertical="center"/>
    </xf>
    <xf numFmtId="0" fontId="29" fillId="0" borderId="72" xfId="0" applyFont="1" applyBorder="1" applyAlignment="1">
      <alignment horizontal="center" vertical="center"/>
    </xf>
    <xf numFmtId="0" fontId="13" fillId="0" borderId="0" xfId="0" applyFont="1" applyAlignment="1">
      <alignment horizontal="center"/>
    </xf>
    <xf numFmtId="0" fontId="19" fillId="0" borderId="68" xfId="0" applyFont="1" applyBorder="1" applyAlignment="1">
      <alignment horizontal="center" vertical="center"/>
    </xf>
    <xf numFmtId="0" fontId="29" fillId="0" borderId="26" xfId="0" applyFont="1" applyBorder="1" applyAlignment="1">
      <alignment horizontal="center" vertical="center"/>
    </xf>
    <xf numFmtId="0" fontId="3" fillId="0" borderId="0" xfId="7" applyFont="1" applyAlignment="1" applyProtection="1">
      <alignment horizontal="left" vertical="center"/>
      <protection locked="0"/>
    </xf>
    <xf numFmtId="0" fontId="2" fillId="0" borderId="0" xfId="3" applyAlignment="1" applyProtection="1">
      <alignment vertical="center"/>
      <protection locked="0"/>
    </xf>
    <xf numFmtId="0" fontId="4" fillId="0" borderId="18" xfId="7" applyFont="1" applyBorder="1" applyAlignment="1" applyProtection="1">
      <alignment horizontal="left" vertical="center"/>
      <protection locked="0"/>
    </xf>
    <xf numFmtId="0" fontId="5" fillId="0" borderId="30" xfId="3" applyFont="1" applyBorder="1" applyAlignment="1" applyProtection="1">
      <alignment vertical="center"/>
      <protection locked="0"/>
    </xf>
    <xf numFmtId="0" fontId="5" fillId="0" borderId="13" xfId="3" applyFont="1" applyBorder="1" applyAlignment="1" applyProtection="1">
      <alignment vertical="center"/>
      <protection locked="0"/>
    </xf>
    <xf numFmtId="0" fontId="81" fillId="0" borderId="0" xfId="3" applyFont="1" applyAlignment="1">
      <alignment horizontal="center"/>
    </xf>
    <xf numFmtId="0" fontId="51" fillId="0" borderId="0" xfId="3" applyFont="1" applyAlignment="1">
      <alignment horizontal="center"/>
    </xf>
    <xf numFmtId="0" fontId="29" fillId="0" borderId="23" xfId="3" applyFont="1" applyBorder="1" applyAlignment="1">
      <alignment horizontal="center"/>
    </xf>
    <xf numFmtId="0" fontId="29" fillId="0" borderId="68" xfId="3" applyFont="1" applyBorder="1" applyAlignment="1">
      <alignment horizontal="center"/>
    </xf>
    <xf numFmtId="0" fontId="26" fillId="0" borderId="24" xfId="3" applyFont="1" applyBorder="1" applyAlignment="1">
      <alignment horizontal="center" vertical="center"/>
    </xf>
    <xf numFmtId="0" fontId="27" fillId="0" borderId="24" xfId="3" applyFont="1" applyBorder="1" applyAlignment="1">
      <alignment horizontal="center" vertical="center"/>
    </xf>
    <xf numFmtId="0" fontId="29" fillId="0" borderId="17" xfId="3" applyFont="1" applyBorder="1" applyAlignment="1">
      <alignment horizontal="center"/>
    </xf>
    <xf numFmtId="0" fontId="5" fillId="0" borderId="18" xfId="7" applyFont="1" applyBorder="1" applyAlignment="1" applyProtection="1">
      <alignment horizontal="left" vertical="center"/>
      <protection locked="0"/>
    </xf>
    <xf numFmtId="0" fontId="5" fillId="0" borderId="30" xfId="3" applyFont="1" applyBorder="1" applyAlignment="1">
      <alignment vertical="center"/>
    </xf>
    <xf numFmtId="0" fontId="5" fillId="0" borderId="13" xfId="3" applyFont="1" applyBorder="1" applyAlignment="1">
      <alignment vertical="center"/>
    </xf>
    <xf numFmtId="0" fontId="18" fillId="0" borderId="0" xfId="3" applyFont="1" applyAlignment="1">
      <alignment horizontal="left" vertical="center"/>
    </xf>
    <xf numFmtId="0" fontId="33" fillId="0" borderId="0" xfId="3" applyFont="1" applyAlignment="1">
      <alignment vertical="center"/>
    </xf>
    <xf numFmtId="0" fontId="33" fillId="0" borderId="22" xfId="3" applyFont="1" applyBorder="1" applyAlignment="1">
      <alignment vertical="center"/>
    </xf>
    <xf numFmtId="0" fontId="40" fillId="0" borderId="0" xfId="0" applyFont="1" applyAlignment="1">
      <alignment horizontal="right" vertical="center"/>
    </xf>
    <xf numFmtId="0" fontId="24" fillId="0" borderId="0" xfId="7" applyFont="1" applyAlignment="1">
      <alignment horizontal="center"/>
    </xf>
    <xf numFmtId="0" fontId="38" fillId="0" borderId="0" xfId="7" applyFont="1" applyAlignment="1">
      <alignment horizontal="left" vertical="center" wrapText="1"/>
    </xf>
    <xf numFmtId="0" fontId="39" fillId="0" borderId="0" xfId="3" applyFont="1" applyAlignment="1">
      <alignment vertical="center" wrapText="1"/>
    </xf>
    <xf numFmtId="0" fontId="29" fillId="0" borderId="2" xfId="7" applyFont="1" applyBorder="1" applyAlignment="1">
      <alignment horizontal="center" vertical="center"/>
    </xf>
    <xf numFmtId="0" fontId="29" fillId="0" borderId="0" xfId="7" applyFont="1" applyAlignment="1">
      <alignment horizontal="center" vertical="center"/>
    </xf>
    <xf numFmtId="0" fontId="29" fillId="0" borderId="22" xfId="7" applyFont="1" applyBorder="1" applyAlignment="1">
      <alignment horizontal="center" vertical="center"/>
    </xf>
    <xf numFmtId="0" fontId="4" fillId="0" borderId="19" xfId="7" applyFont="1" applyBorder="1" applyAlignment="1">
      <alignment horizontal="center" vertical="center"/>
    </xf>
    <xf numFmtId="0" fontId="4" fillId="0" borderId="21" xfId="7" applyFont="1" applyBorder="1" applyAlignment="1">
      <alignment horizontal="center" vertical="center"/>
    </xf>
    <xf numFmtId="0" fontId="4" fillId="0" borderId="40" xfId="7" applyFont="1" applyBorder="1" applyAlignment="1">
      <alignment horizontal="center" vertical="center"/>
    </xf>
    <xf numFmtId="0" fontId="29" fillId="0" borderId="24" xfId="7" applyFont="1" applyBorder="1" applyAlignment="1">
      <alignment horizontal="center" vertical="center"/>
    </xf>
    <xf numFmtId="0" fontId="18" fillId="2" borderId="5" xfId="3" applyFont="1" applyFill="1" applyBorder="1" applyAlignment="1">
      <alignment horizontal="left" vertical="center" textRotation="90" wrapText="1"/>
    </xf>
    <xf numFmtId="0" fontId="42" fillId="0" borderId="5" xfId="0" applyFont="1" applyBorder="1" applyAlignment="1">
      <alignment horizontal="left" vertical="center" textRotation="90" wrapText="1"/>
    </xf>
    <xf numFmtId="0" fontId="42" fillId="0" borderId="6" xfId="0" applyFont="1" applyBorder="1" applyAlignment="1">
      <alignment horizontal="left" vertical="center" textRotation="90" wrapText="1"/>
    </xf>
    <xf numFmtId="0" fontId="18" fillId="2" borderId="5" xfId="3" applyFont="1" applyFill="1" applyBorder="1" applyAlignment="1">
      <alignment horizontal="left" vertical="center" textRotation="89" wrapText="1"/>
    </xf>
    <xf numFmtId="0" fontId="42" fillId="0" borderId="5" xfId="0" applyFont="1" applyBorder="1" applyAlignment="1">
      <alignment horizontal="left" vertical="center" textRotation="89" wrapText="1"/>
    </xf>
    <xf numFmtId="0" fontId="42" fillId="0" borderId="29" xfId="0" applyFont="1" applyBorder="1" applyAlignment="1">
      <alignment horizontal="left" vertical="center" textRotation="89" wrapText="1"/>
    </xf>
    <xf numFmtId="0" fontId="66" fillId="2" borderId="3" xfId="3" applyFont="1" applyFill="1" applyBorder="1" applyAlignment="1">
      <alignment horizontal="left" vertical="center" wrapText="1"/>
    </xf>
    <xf numFmtId="0" fontId="4" fillId="0" borderId="18" xfId="7" applyFont="1" applyBorder="1" applyAlignment="1">
      <alignment vertical="center"/>
    </xf>
    <xf numFmtId="0" fontId="5" fillId="0" borderId="9" xfId="3" applyFont="1" applyBorder="1" applyAlignment="1" applyProtection="1">
      <alignment horizontal="center"/>
      <protection locked="0"/>
    </xf>
    <xf numFmtId="0" fontId="5" fillId="0" borderId="64" xfId="3" applyFont="1" applyBorder="1" applyAlignment="1" applyProtection="1">
      <alignment horizontal="center"/>
      <protection locked="0"/>
    </xf>
    <xf numFmtId="0" fontId="3" fillId="0" borderId="39" xfId="7" applyFont="1" applyBorder="1" applyAlignment="1" applyProtection="1">
      <alignment horizontal="left" vertical="center"/>
      <protection locked="0"/>
    </xf>
    <xf numFmtId="0" fontId="2" fillId="0" borderId="14" xfId="3" applyBorder="1" applyAlignment="1">
      <alignment vertical="center"/>
    </xf>
    <xf numFmtId="0" fontId="2" fillId="0" borderId="32" xfId="3" applyBorder="1" applyAlignment="1">
      <alignment vertical="center"/>
    </xf>
    <xf numFmtId="0" fontId="24" fillId="0" borderId="0" xfId="7" applyFont="1" applyAlignment="1">
      <alignment horizontal="center" vertical="center"/>
    </xf>
    <xf numFmtId="0" fontId="34" fillId="0" borderId="0" xfId="3" applyFont="1" applyAlignment="1">
      <alignment horizontal="center" vertical="center"/>
    </xf>
    <xf numFmtId="0" fontId="34" fillId="0" borderId="24" xfId="3" applyFont="1" applyBorder="1" applyAlignment="1">
      <alignment horizontal="center" vertical="center"/>
    </xf>
    <xf numFmtId="0" fontId="5" fillId="0" borderId="12" xfId="3" applyFont="1" applyBorder="1" applyAlignment="1">
      <alignment horizontal="center" vertical="center"/>
    </xf>
    <xf numFmtId="0" fontId="5" fillId="0" borderId="12" xfId="3" applyFont="1" applyBorder="1" applyAlignment="1">
      <alignment vertical="center"/>
    </xf>
    <xf numFmtId="0" fontId="5" fillId="0" borderId="14" xfId="3" applyFont="1" applyBorder="1" applyAlignment="1">
      <alignment vertical="center"/>
    </xf>
    <xf numFmtId="0" fontId="5" fillId="0" borderId="31" xfId="3" applyFont="1" applyBorder="1" applyAlignment="1">
      <alignment vertical="center"/>
    </xf>
    <xf numFmtId="0" fontId="4" fillId="0" borderId="12" xfId="7" applyFont="1" applyBorder="1" applyAlignment="1">
      <alignment horizontal="left" vertical="center"/>
    </xf>
    <xf numFmtId="0" fontId="4" fillId="0" borderId="12" xfId="7" applyFont="1" applyBorder="1" applyAlignment="1" applyProtection="1">
      <alignment horizontal="left" vertical="center"/>
      <protection locked="0"/>
    </xf>
    <xf numFmtId="0" fontId="5" fillId="0" borderId="14" xfId="3" applyFont="1" applyBorder="1" applyAlignment="1" applyProtection="1">
      <alignment vertical="center"/>
      <protection locked="0"/>
    </xf>
    <xf numFmtId="0" fontId="5" fillId="0" borderId="16" xfId="3" applyFont="1" applyBorder="1" applyAlignment="1" applyProtection="1">
      <alignment vertical="center"/>
      <protection locked="0"/>
    </xf>
    <xf numFmtId="0" fontId="5" fillId="0" borderId="3" xfId="3" applyFont="1" applyBorder="1" applyAlignment="1" applyProtection="1">
      <alignment vertical="center"/>
      <protection locked="0"/>
    </xf>
    <xf numFmtId="0" fontId="5" fillId="0" borderId="31" xfId="3" applyFont="1" applyBorder="1" applyAlignment="1" applyProtection="1">
      <alignment vertical="center"/>
      <protection locked="0"/>
    </xf>
    <xf numFmtId="0" fontId="4" fillId="0" borderId="30" xfId="7" applyFont="1" applyBorder="1" applyAlignment="1" applyProtection="1">
      <alignment horizontal="center" vertical="center"/>
      <protection locked="0"/>
    </xf>
    <xf numFmtId="0" fontId="4" fillId="0" borderId="21" xfId="7" applyFont="1" applyBorder="1" applyAlignment="1" applyProtection="1">
      <alignment horizontal="center" vertical="center"/>
      <protection locked="0"/>
    </xf>
    <xf numFmtId="0" fontId="4" fillId="0" borderId="13" xfId="7" applyFont="1" applyBorder="1" applyAlignment="1" applyProtection="1">
      <alignment horizontal="center" vertical="center"/>
      <protection locked="0"/>
    </xf>
    <xf numFmtId="0" fontId="4" fillId="0" borderId="18" xfId="7" applyFont="1" applyBorder="1" applyAlignment="1">
      <alignment horizontal="left" vertical="center"/>
    </xf>
    <xf numFmtId="0" fontId="4" fillId="0" borderId="30" xfId="7" applyFont="1" applyBorder="1" applyAlignment="1">
      <alignment horizontal="left" vertical="center"/>
    </xf>
    <xf numFmtId="0" fontId="5" fillId="0" borderId="21" xfId="3" applyFont="1" applyBorder="1" applyAlignment="1" applyProtection="1">
      <alignment horizontal="center"/>
      <protection locked="0"/>
    </xf>
    <xf numFmtId="0" fontId="5" fillId="0" borderId="40" xfId="3" applyFont="1" applyBorder="1" applyAlignment="1" applyProtection="1">
      <alignment horizontal="center"/>
      <protection locked="0"/>
    </xf>
    <xf numFmtId="0" fontId="41" fillId="0" borderId="0" xfId="0" applyFont="1" applyAlignment="1" applyProtection="1">
      <alignment horizontal="left" vertical="center"/>
      <protection locked="0"/>
    </xf>
    <xf numFmtId="0" fontId="25" fillId="0" borderId="0" xfId="7" applyFont="1" applyAlignment="1">
      <alignment horizontal="center"/>
    </xf>
    <xf numFmtId="0" fontId="25" fillId="0" borderId="24" xfId="7" applyFont="1" applyBorder="1" applyAlignment="1">
      <alignment horizontal="center"/>
    </xf>
    <xf numFmtId="0" fontId="45" fillId="0" borderId="23" xfId="7" applyFont="1" applyBorder="1" applyAlignment="1">
      <alignment horizontal="center" vertical="center"/>
    </xf>
    <xf numFmtId="0" fontId="45" fillId="0" borderId="4" xfId="7" applyFont="1" applyBorder="1" applyAlignment="1">
      <alignment horizontal="center" vertical="center"/>
    </xf>
    <xf numFmtId="0" fontId="45" fillId="0" borderId="17" xfId="7" applyFont="1" applyBorder="1" applyAlignment="1">
      <alignment horizontal="center" vertical="center"/>
    </xf>
    <xf numFmtId="0" fontId="45" fillId="0" borderId="68" xfId="7" applyFont="1" applyBorder="1" applyAlignment="1">
      <alignment horizontal="center" vertical="center"/>
    </xf>
    <xf numFmtId="0" fontId="7" fillId="0" borderId="19" xfId="7" applyFont="1" applyBorder="1" applyAlignment="1">
      <alignment horizontal="center" vertical="center"/>
    </xf>
    <xf numFmtId="0" fontId="7" fillId="0" borderId="21" xfId="7" applyFont="1" applyBorder="1" applyAlignment="1">
      <alignment horizontal="center" vertical="center"/>
    </xf>
    <xf numFmtId="0" fontId="7" fillId="0" borderId="39" xfId="7" applyFont="1" applyBorder="1" applyAlignment="1">
      <alignment horizontal="center" vertical="center"/>
    </xf>
    <xf numFmtId="0" fontId="7" fillId="0" borderId="40" xfId="7" applyFont="1" applyBorder="1" applyAlignment="1">
      <alignment horizontal="center" vertical="center"/>
    </xf>
    <xf numFmtId="0" fontId="4" fillId="0" borderId="60" xfId="2" applyFont="1" applyBorder="1" applyAlignment="1" applyProtection="1">
      <alignment horizontal="center" vertical="center"/>
      <protection locked="0"/>
    </xf>
    <xf numFmtId="0" fontId="5" fillId="0" borderId="60" xfId="2" applyFont="1" applyBorder="1" applyAlignment="1" applyProtection="1">
      <alignment horizontal="center" vertical="center"/>
      <protection locked="0"/>
    </xf>
    <xf numFmtId="0" fontId="5" fillId="0" borderId="64" xfId="2" applyFont="1" applyBorder="1" applyAlignment="1" applyProtection="1">
      <alignment horizontal="center" vertical="center"/>
      <protection locked="0"/>
    </xf>
    <xf numFmtId="0" fontId="4" fillId="0" borderId="30" xfId="7" applyFont="1" applyBorder="1" applyAlignment="1">
      <alignment vertical="center"/>
    </xf>
    <xf numFmtId="0" fontId="4" fillId="0" borderId="18" xfId="7" applyFont="1" applyBorder="1" applyAlignment="1" applyProtection="1">
      <alignment vertical="center"/>
      <protection locked="0"/>
    </xf>
    <xf numFmtId="0" fontId="4" fillId="0" borderId="30" xfId="7" applyFont="1" applyBorder="1" applyAlignment="1" applyProtection="1">
      <alignment vertical="center"/>
      <protection locked="0"/>
    </xf>
    <xf numFmtId="0" fontId="5" fillId="0" borderId="30" xfId="2" applyFont="1" applyBorder="1" applyAlignment="1" applyProtection="1">
      <alignment vertical="center"/>
      <protection locked="0"/>
    </xf>
    <xf numFmtId="0" fontId="5" fillId="0" borderId="13" xfId="2" applyFont="1" applyBorder="1" applyAlignment="1" applyProtection="1">
      <alignment vertical="center"/>
      <protection locked="0"/>
    </xf>
    <xf numFmtId="0" fontId="41" fillId="0" borderId="0" xfId="0" applyFont="1" applyAlignment="1" applyProtection="1">
      <alignment horizontal="center" vertical="center"/>
      <protection locked="0"/>
    </xf>
    <xf numFmtId="0" fontId="75" fillId="0" borderId="0" xfId="7" applyFont="1" applyAlignment="1">
      <alignment horizontal="center" vertical="top"/>
    </xf>
    <xf numFmtId="0" fontId="14" fillId="0" borderId="0" xfId="7" applyFont="1" applyAlignment="1">
      <alignment horizontal="center" vertical="top"/>
    </xf>
    <xf numFmtId="0" fontId="14" fillId="0" borderId="24" xfId="7" applyFont="1" applyBorder="1" applyAlignment="1">
      <alignment horizontal="center" vertical="top"/>
    </xf>
    <xf numFmtId="0" fontId="24" fillId="0" borderId="0" xfId="2" applyFont="1" applyAlignment="1">
      <alignment horizontal="center"/>
    </xf>
    <xf numFmtId="0" fontId="7" fillId="0" borderId="0" xfId="7" applyFont="1" applyAlignment="1">
      <alignment vertical="top"/>
    </xf>
    <xf numFmtId="0" fontId="5" fillId="0" borderId="0" xfId="2" applyFont="1" applyAlignment="1">
      <alignment vertical="top"/>
    </xf>
    <xf numFmtId="0" fontId="5" fillId="0" borderId="22" xfId="2" applyFont="1" applyBorder="1" applyAlignment="1">
      <alignment vertical="top"/>
    </xf>
    <xf numFmtId="0" fontId="5" fillId="0" borderId="21" xfId="2" applyFont="1" applyBorder="1" applyAlignment="1" applyProtection="1">
      <alignment horizontal="center" vertical="center"/>
      <protection locked="0"/>
    </xf>
    <xf numFmtId="0" fontId="5" fillId="0" borderId="40" xfId="2" applyFont="1" applyBorder="1" applyAlignment="1" applyProtection="1">
      <alignment horizontal="center" vertical="center"/>
      <protection locked="0"/>
    </xf>
    <xf numFmtId="0" fontId="89" fillId="0" borderId="16" xfId="1" applyFont="1" applyBorder="1" applyAlignment="1">
      <alignment horizontal="center" vertical="center"/>
    </xf>
    <xf numFmtId="0" fontId="89" fillId="0" borderId="15" xfId="1" applyFont="1" applyBorder="1" applyAlignment="1">
      <alignment horizontal="center" vertical="center"/>
    </xf>
    <xf numFmtId="0" fontId="89" fillId="0" borderId="16" xfId="1" applyFont="1" applyBorder="1" applyAlignment="1">
      <alignment horizontal="center" vertical="center" wrapText="1"/>
    </xf>
    <xf numFmtId="0" fontId="89" fillId="0" borderId="15" xfId="1" applyFont="1" applyBorder="1" applyAlignment="1">
      <alignment horizontal="center" vertical="center" wrapText="1"/>
    </xf>
    <xf numFmtId="0" fontId="89" fillId="0" borderId="23" xfId="1" applyFont="1" applyBorder="1" applyAlignment="1">
      <alignment horizontal="center" vertical="center"/>
    </xf>
    <xf numFmtId="0" fontId="89" fillId="0" borderId="66" xfId="1" applyFont="1" applyBorder="1" applyAlignment="1">
      <alignment horizontal="center" vertical="center"/>
    </xf>
    <xf numFmtId="0" fontId="89" fillId="0" borderId="21" xfId="1" applyFont="1" applyBorder="1" applyAlignment="1">
      <alignment horizontal="center" vertical="top"/>
    </xf>
    <xf numFmtId="0" fontId="91" fillId="0" borderId="0" xfId="1" applyFont="1" applyAlignment="1">
      <alignment horizontal="center"/>
    </xf>
    <xf numFmtId="0" fontId="92" fillId="0" borderId="0" xfId="1" applyFont="1" applyAlignment="1">
      <alignment horizontal="center"/>
    </xf>
    <xf numFmtId="0" fontId="93" fillId="0" borderId="0" xfId="1" applyFont="1" applyAlignment="1">
      <alignment horizontal="center"/>
    </xf>
    <xf numFmtId="0" fontId="94" fillId="0" borderId="0" xfId="1" applyFont="1" applyAlignment="1"/>
    <xf numFmtId="0" fontId="96" fillId="0" borderId="23" xfId="1" applyFont="1" applyBorder="1" applyAlignment="1">
      <alignment horizontal="left" vertical="center" wrapText="1"/>
    </xf>
    <xf numFmtId="0" fontId="96" fillId="0" borderId="4" xfId="1" applyFont="1" applyBorder="1" applyAlignment="1">
      <alignment horizontal="left" vertical="center" wrapText="1"/>
    </xf>
    <xf numFmtId="0" fontId="96" fillId="0" borderId="19" xfId="1" applyFont="1" applyBorder="1" applyAlignment="1">
      <alignment horizontal="left" vertical="center" wrapText="1"/>
    </xf>
    <xf numFmtId="0" fontId="96" fillId="0" borderId="21" xfId="1" applyFont="1" applyBorder="1" applyAlignment="1">
      <alignment horizontal="left" vertical="center" wrapText="1"/>
    </xf>
    <xf numFmtId="0" fontId="96" fillId="0" borderId="18" xfId="1" applyFont="1" applyBorder="1" applyAlignment="1">
      <alignment horizontal="center" vertical="center" wrapText="1"/>
    </xf>
    <xf numFmtId="0" fontId="96" fillId="0" borderId="30" xfId="1" applyFont="1" applyBorder="1" applyAlignment="1">
      <alignment horizontal="center" vertical="center" wrapText="1"/>
    </xf>
    <xf numFmtId="0" fontId="96" fillId="0" borderId="37" xfId="1" applyFont="1" applyBorder="1" applyAlignment="1">
      <alignment horizontal="center" vertical="center" wrapText="1"/>
    </xf>
    <xf numFmtId="0" fontId="96" fillId="0" borderId="2" xfId="1" applyFont="1" applyBorder="1" applyAlignment="1">
      <alignment horizontal="center" vertical="center" wrapText="1"/>
    </xf>
    <xf numFmtId="0" fontId="96" fillId="0" borderId="22" xfId="1" applyFont="1" applyBorder="1" applyAlignment="1">
      <alignment horizontal="center" vertical="center" wrapText="1"/>
    </xf>
    <xf numFmtId="0" fontId="48" fillId="0" borderId="0" xfId="0" quotePrefix="1" applyFont="1" applyAlignment="1">
      <alignment horizontal="left" vertical="top" wrapText="1"/>
    </xf>
    <xf numFmtId="0" fontId="117" fillId="0" borderId="0" xfId="0" quotePrefix="1" applyFont="1" applyAlignment="1">
      <alignment vertical="top" wrapText="1"/>
    </xf>
    <xf numFmtId="0" fontId="77" fillId="0" borderId="22" xfId="0" applyFont="1" applyBorder="1" applyAlignment="1">
      <alignment horizontal="center"/>
    </xf>
    <xf numFmtId="0" fontId="46" fillId="0" borderId="22" xfId="0" applyFont="1" applyBorder="1" applyAlignment="1">
      <alignment horizontal="center"/>
    </xf>
    <xf numFmtId="0" fontId="7" fillId="0" borderId="36" xfId="0" applyFont="1" applyBorder="1" applyAlignment="1">
      <alignment horizontal="center" vertical="center" wrapText="1"/>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18" fillId="3" borderId="38"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13" xfId="0" applyFont="1" applyFill="1" applyBorder="1" applyAlignment="1">
      <alignment horizontal="center" vertical="center"/>
    </xf>
    <xf numFmtId="0" fontId="48" fillId="0" borderId="0" xfId="0" applyFont="1" applyAlignment="1">
      <alignment horizontal="left" vertical="top" wrapText="1"/>
    </xf>
    <xf numFmtId="0" fontId="48" fillId="0" borderId="0" xfId="0" applyFont="1" applyAlignment="1">
      <alignment vertical="top" wrapText="1"/>
    </xf>
    <xf numFmtId="0" fontId="48" fillId="0" borderId="0" xfId="0" applyFont="1" applyAlignment="1">
      <alignment horizontal="left" wrapText="1"/>
    </xf>
    <xf numFmtId="0" fontId="48" fillId="0" borderId="0" xfId="0" quotePrefix="1" applyFont="1" applyAlignment="1">
      <alignment vertical="top" wrapText="1"/>
    </xf>
    <xf numFmtId="0" fontId="7" fillId="0" borderId="36" xfId="0" applyFont="1" applyBorder="1" applyAlignment="1">
      <alignment horizontal="center" vertical="center"/>
    </xf>
    <xf numFmtId="0" fontId="77" fillId="0" borderId="0" xfId="0" applyFont="1" applyAlignment="1">
      <alignment horizontal="center"/>
    </xf>
    <xf numFmtId="0" fontId="46" fillId="0" borderId="0" xfId="0" applyFont="1" applyAlignment="1">
      <alignment horizontal="center"/>
    </xf>
    <xf numFmtId="0" fontId="47" fillId="0" borderId="22" xfId="0" applyFont="1" applyBorder="1" applyAlignment="1">
      <alignment horizontal="center"/>
    </xf>
    <xf numFmtId="0" fontId="47" fillId="0" borderId="0" xfId="0" applyFont="1" applyAlignment="1">
      <alignment horizontal="center"/>
    </xf>
    <xf numFmtId="0" fontId="25" fillId="0" borderId="0" xfId="0" applyFont="1" applyAlignment="1">
      <alignment horizontal="center"/>
    </xf>
    <xf numFmtId="0" fontId="48" fillId="0" borderId="22" xfId="0" applyFont="1" applyBorder="1" applyAlignment="1"/>
    <xf numFmtId="0" fontId="24" fillId="0" borderId="0" xfId="0" applyFont="1" applyAlignment="1">
      <alignment horizont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7" fillId="0" borderId="68"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40" xfId="0" applyFont="1" applyBorder="1" applyAlignment="1">
      <alignment horizontal="center" vertical="center"/>
    </xf>
    <xf numFmtId="0" fontId="25" fillId="7" borderId="18" xfId="0" applyFont="1" applyFill="1" applyBorder="1" applyAlignment="1">
      <alignment horizontal="left" vertical="center" wrapText="1"/>
    </xf>
    <xf numFmtId="0" fontId="25" fillId="7" borderId="30"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7" fillId="0" borderId="58" xfId="0" applyFont="1" applyBorder="1" applyAlignment="1">
      <alignment horizontal="center" vertical="center"/>
    </xf>
    <xf numFmtId="0" fontId="7" fillId="0" borderId="9" xfId="0" applyFont="1" applyBorder="1" applyAlignment="1">
      <alignment horizontal="center" vertical="center"/>
    </xf>
    <xf numFmtId="0" fontId="7" fillId="0" borderId="72" xfId="0" applyFont="1" applyBorder="1" applyAlignment="1">
      <alignment horizontal="center" vertical="center"/>
    </xf>
  </cellXfs>
  <cellStyles count="11">
    <cellStyle name="Comma" xfId="8" builtinId="3"/>
    <cellStyle name="Normal" xfId="0" builtinId="0"/>
    <cellStyle name="Normal 2" xfId="1" xr:uid="{00000000-0005-0000-0000-000002000000}"/>
    <cellStyle name="Normal_ECE1" xfId="2" xr:uid="{00000000-0005-0000-0000-000003000000}"/>
    <cellStyle name="Normal_E-itto2000" xfId="3" xr:uid="{00000000-0005-0000-0000-000004000000}"/>
    <cellStyle name="Normal_JFSQ2001e" xfId="10" xr:uid="{00000000-0005-0000-0000-000005000000}"/>
    <cellStyle name="Normal_jqrev" xfId="4" xr:uid="{00000000-0005-0000-0000-000006000000}"/>
    <cellStyle name="Normal_Sheet1" xfId="5" xr:uid="{00000000-0005-0000-0000-000007000000}"/>
    <cellStyle name="Normal_Sheet2" xfId="6" xr:uid="{00000000-0005-0000-0000-000008000000}"/>
    <cellStyle name="Normal_YBFPQNEW" xfId="7" xr:uid="{00000000-0005-0000-0000-000009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emf"/><Relationship Id="rId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38100</xdr:rowOff>
        </xdr:from>
        <xdr:to>
          <xdr:col>9</xdr:col>
          <xdr:colOff>9525</xdr:colOff>
          <xdr:row>60</xdr:row>
          <xdr:rowOff>57150</xdr:rowOff>
        </xdr:to>
        <xdr:sp macro="" textlink="">
          <xdr:nvSpPr>
            <xdr:cNvPr id="74753" name="Object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19049</xdr:colOff>
      <xdr:row>61</xdr:row>
      <xdr:rowOff>0</xdr:rowOff>
    </xdr:from>
    <xdr:to>
      <xdr:col>9</xdr:col>
      <xdr:colOff>0</xdr:colOff>
      <xdr:row>87</xdr:row>
      <xdr:rowOff>140955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04849" y="9296400"/>
          <a:ext cx="5467351" cy="4103355"/>
        </a:xfrm>
        <a:prstGeom prst="rect">
          <a:avLst/>
        </a:prstGeom>
        <a:ln>
          <a:solidFill>
            <a:schemeClr val="tx1"/>
          </a:solidFill>
        </a:ln>
      </xdr:spPr>
    </xdr:pic>
    <xdr:clientData/>
  </xdr:twoCellAnchor>
  <xdr:twoCellAnchor>
    <xdr:from>
      <xdr:col>0</xdr:col>
      <xdr:colOff>685799</xdr:colOff>
      <xdr:row>90</xdr:row>
      <xdr:rowOff>0</xdr:rowOff>
    </xdr:from>
    <xdr:to>
      <xdr:col>9</xdr:col>
      <xdr:colOff>9524</xdr:colOff>
      <xdr:row>117</xdr:row>
      <xdr:rowOff>7144</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799" y="13716000"/>
          <a:ext cx="5495925" cy="412194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685799</xdr:colOff>
      <xdr:row>118</xdr:row>
      <xdr:rowOff>0</xdr:rowOff>
    </xdr:from>
    <xdr:to>
      <xdr:col>9</xdr:col>
      <xdr:colOff>9524</xdr:colOff>
      <xdr:row>145</xdr:row>
      <xdr:rowOff>7144</xdr:rowOff>
    </xdr:to>
    <xdr:pic>
      <xdr:nvPicPr>
        <xdr:cNvPr id="5" name="Pictur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799" y="17983200"/>
          <a:ext cx="5495925" cy="412194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146</xdr:row>
      <xdr:rowOff>0</xdr:rowOff>
    </xdr:from>
    <xdr:to>
      <xdr:col>9</xdr:col>
      <xdr:colOff>19050</xdr:colOff>
      <xdr:row>173</xdr:row>
      <xdr:rowOff>14288</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50400"/>
          <a:ext cx="5505450" cy="412908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152399</xdr:rowOff>
    </xdr:from>
    <xdr:to>
      <xdr:col>9</xdr:col>
      <xdr:colOff>10974</xdr:colOff>
      <xdr:row>185</xdr:row>
      <xdr:rowOff>142874</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5800" y="26517599"/>
          <a:ext cx="5497374" cy="1819275"/>
        </a:xfrm>
        <a:prstGeom prst="rect">
          <a:avLst/>
        </a:prstGeom>
        <a:solidFill>
          <a:schemeClr val="bg1"/>
        </a:solidFill>
        <a:ln>
          <a:solidFill>
            <a:srgbClr val="000000"/>
          </a:solidFill>
        </a:ln>
      </xdr:spPr>
    </xdr:pic>
    <xdr:clientData/>
  </xdr:twoCellAnchor>
  <xdr:twoCellAnchor>
    <xdr:from>
      <xdr:col>1</xdr:col>
      <xdr:colOff>0</xdr:colOff>
      <xdr:row>186</xdr:row>
      <xdr:rowOff>152399</xdr:rowOff>
    </xdr:from>
    <xdr:to>
      <xdr:col>9</xdr:col>
      <xdr:colOff>0</xdr:colOff>
      <xdr:row>211</xdr:row>
      <xdr:rowOff>123824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85800" y="28498799"/>
          <a:ext cx="5486400" cy="37814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en-US" sz="1100" b="1" u="sng" kern="0">
              <a:effectLst/>
              <a:latin typeface="Times New Roman" panose="02020603050405020304" pitchFamily="18" charset="0"/>
            </a:rPr>
            <a:t>Changes from JQ2019 to JQ2020</a:t>
          </a:r>
          <a:endParaRPr lang="en-GB" sz="1100" b="1" u="sng" kern="0">
            <a:effectLst/>
            <a:latin typeface="Times New Roman" panose="02020603050405020304" pitchFamily="18" charset="0"/>
          </a:endParaRPr>
        </a:p>
        <a:p>
          <a:pPr algn="just">
            <a:spcAft>
              <a:spcPts val="0"/>
            </a:spcAft>
          </a:pPr>
          <a:r>
            <a:rPr lang="en-GB" sz="1100">
              <a:effectLst/>
              <a:latin typeface="Times New Roman" panose="02020603050405020304" pitchFamily="18" charset="0"/>
              <a:ea typeface="Times New Roman" panose="02020603050405020304" pitchFamily="18" charset="0"/>
            </a:rPr>
            <a:t> </a:t>
          </a:r>
        </a:p>
        <a:p>
          <a:pPr algn="just"/>
          <a:r>
            <a:rPr lang="en-GB" sz="1100">
              <a:effectLst/>
              <a:latin typeface="Times New Roman" panose="02020603050405020304" pitchFamily="18" charset="0"/>
              <a:ea typeface="Times New Roman" panose="02020603050405020304" pitchFamily="18" charset="0"/>
            </a:rPr>
            <a:t>Below is a complete list of all changes to JQ2020.  Items in bold are significant changes.</a:t>
          </a:r>
        </a:p>
        <a:p>
          <a:pPr algn="just"/>
          <a:r>
            <a:rPr lang="en-GB" sz="1100">
              <a:effectLst/>
              <a:highlight>
                <a:srgbClr val="FFFF00"/>
              </a:highlight>
              <a:latin typeface="Times New Roman" panose="02020603050405020304" pitchFamily="18" charset="0"/>
              <a:ea typeface="Times New Roman" panose="02020603050405020304" pitchFamily="18" charset="0"/>
            </a:rPr>
            <a:t> </a:t>
          </a:r>
          <a:endParaRPr lang="en-GB" sz="1100">
            <a:effectLst/>
            <a:latin typeface="Times New Roman" panose="02020603050405020304" pitchFamily="18" charset="0"/>
            <a:ea typeface="Times New Roman" panose="02020603050405020304" pitchFamily="18" charset="0"/>
          </a:endParaRPr>
        </a:p>
        <a:p>
          <a:pPr marL="342900" lvl="0" indent="-342900" algn="just">
            <a:buFont typeface="+mj-lt"/>
            <a:buAutoNum type="arabicParenR"/>
            <a:tabLst>
              <a:tab pos="229870" algn="l"/>
              <a:tab pos="450215" algn="l"/>
            </a:tabLst>
          </a:pPr>
          <a:r>
            <a:rPr lang="en-GB" sz="1100">
              <a:effectLst/>
              <a:latin typeface="Times New Roman" panose="02020603050405020304" pitchFamily="18" charset="0"/>
              <a:ea typeface="Times New Roman" panose="02020603050405020304" pitchFamily="18" charset="0"/>
            </a:rPr>
            <a:t>Definitions</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Included additional products under definition of production</a:t>
          </a:r>
        </a:p>
        <a:p>
          <a:pPr marL="742950" lvl="1" indent="-285750" algn="just">
            <a:buFont typeface="+mj-lt"/>
            <a:buAutoNum type="alphaLcParenR"/>
            <a:tabLst>
              <a:tab pos="458470" algn="l"/>
            </a:tabLst>
          </a:pPr>
          <a:r>
            <a:rPr lang="en-GB" sz="1100" b="1">
              <a:effectLst/>
              <a:latin typeface="Times New Roman" panose="02020603050405020304" pitchFamily="18" charset="0"/>
              <a:ea typeface="Times New Roman" panose="02020603050405020304" pitchFamily="18" charset="0"/>
            </a:rPr>
            <a:t>Changed definition of veneer to </a:t>
          </a:r>
          <a:r>
            <a:rPr lang="en-GB" sz="1100" b="1" u="sng">
              <a:effectLst/>
              <a:latin typeface="Times New Roman" panose="02020603050405020304" pitchFamily="18" charset="0"/>
              <a:ea typeface="Times New Roman" panose="02020603050405020304" pitchFamily="18" charset="0"/>
            </a:rPr>
            <a:t>exclude</a:t>
          </a:r>
          <a:r>
            <a:rPr lang="en-GB" sz="1100" b="1">
              <a:effectLst/>
              <a:latin typeface="Times New Roman" panose="02020603050405020304" pitchFamily="18" charset="0"/>
              <a:ea typeface="Times New Roman" panose="02020603050405020304" pitchFamily="18" charset="0"/>
            </a:rPr>
            <a:t> veneer used for plywood </a:t>
          </a:r>
          <a:r>
            <a:rPr lang="en-GB" sz="1100">
              <a:effectLst/>
              <a:latin typeface="Times New Roman" panose="02020603050405020304" pitchFamily="18" charset="0"/>
              <a:ea typeface="Times New Roman" panose="02020603050405020304" pitchFamily="18" charset="0"/>
            </a:rPr>
            <a:t>(item 7). This reverts to the pre-2017 definition.</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Removed reference to particle board as an aggregate (item 8.2).</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Added fine OSB to definition of OSB (item 8.2.1).</a:t>
          </a:r>
        </a:p>
        <a:p>
          <a:pPr marL="342900" lvl="0" indent="-342900" algn="just">
            <a:buFont typeface="+mj-lt"/>
            <a:buAutoNum type="arabicParenR"/>
            <a:tabLst>
              <a:tab pos="229870" algn="l"/>
            </a:tabLst>
          </a:pPr>
          <a:r>
            <a:rPr lang="en-GB" sz="1100">
              <a:effectLst/>
              <a:latin typeface="Times New Roman" panose="02020603050405020304" pitchFamily="18" charset="0"/>
              <a:ea typeface="Times New Roman" panose="02020603050405020304" pitchFamily="18" charset="0"/>
            </a:rPr>
            <a:t>Questionnaires </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Changed representation of unit “mt” to “t” (metric tonnes).  </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Cubic metre (m</a:t>
          </a:r>
          <a:r>
            <a:rPr lang="en-GB" sz="1100" baseline="30000">
              <a:effectLst/>
              <a:latin typeface="Times New Roman" panose="02020603050405020304" pitchFamily="18" charset="0"/>
              <a:ea typeface="Times New Roman" panose="02020603050405020304" pitchFamily="18" charset="0"/>
            </a:rPr>
            <a:t>3</a:t>
          </a:r>
          <a:r>
            <a:rPr lang="en-GB" sz="1100">
              <a:effectLst/>
              <a:latin typeface="Times New Roman" panose="02020603050405020304" pitchFamily="18" charset="0"/>
              <a:ea typeface="Times New Roman" panose="02020603050405020304" pitchFamily="18" charset="0"/>
            </a:rPr>
            <a:t>) referenced as solid volume (in accordance with definitions).</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Included m</a:t>
          </a:r>
          <a:r>
            <a:rPr lang="en-GB" sz="1100" baseline="30000">
              <a:effectLst/>
              <a:latin typeface="Times New Roman" panose="02020603050405020304" pitchFamily="18" charset="0"/>
              <a:ea typeface="Times New Roman" panose="02020603050405020304" pitchFamily="18" charset="0"/>
            </a:rPr>
            <a:t>3</a:t>
          </a:r>
          <a:r>
            <a:rPr lang="en-GB" sz="1100">
              <a:effectLst/>
              <a:latin typeface="Times New Roman" panose="02020603050405020304" pitchFamily="18" charset="0"/>
              <a:ea typeface="Times New Roman" panose="02020603050405020304" pitchFamily="18" charset="0"/>
            </a:rPr>
            <a:t>ub (underbark) for roundwood on ITTO 2. </a:t>
          </a:r>
        </a:p>
        <a:p>
          <a:pPr marL="742950" lvl="1" indent="-285750" algn="just">
            <a:buFont typeface="+mj-lt"/>
            <a:buAutoNum type="alphaLcParenR"/>
            <a:tabLst>
              <a:tab pos="458470" algn="l"/>
            </a:tabLst>
          </a:pPr>
          <a:r>
            <a:rPr lang="en-GB" sz="1100">
              <a:effectLst/>
              <a:latin typeface="Times New Roman" panose="02020603050405020304" pitchFamily="18" charset="0"/>
              <a:ea typeface="Times New Roman" panose="02020603050405020304" pitchFamily="18" charset="0"/>
            </a:rPr>
            <a:t>ECE-EU</a:t>
          </a:r>
        </a:p>
        <a:p>
          <a:pPr marL="1143000" lvl="2" indent="-228600" algn="just">
            <a:buFont typeface="+mj-lt"/>
            <a:buAutoNum type="romanLcParenR"/>
            <a:tabLst>
              <a:tab pos="687070" algn="l"/>
            </a:tabLst>
          </a:pPr>
          <a:r>
            <a:rPr lang="en-GB" sz="1100">
              <a:effectLst/>
              <a:latin typeface="Times New Roman" panose="02020603050405020304" pitchFamily="18" charset="0"/>
              <a:ea typeface="Times New Roman" panose="02020603050405020304" pitchFamily="18" charset="0"/>
            </a:rPr>
            <a:t>Removed the “ex” (partial) HS codes</a:t>
          </a:r>
        </a:p>
        <a:p>
          <a:pPr marL="1143000" lvl="2" indent="-228600" algn="just">
            <a:buFont typeface="+mj-lt"/>
            <a:buAutoNum type="romanLcParenR"/>
            <a:tabLst>
              <a:tab pos="687070" algn="l"/>
            </a:tabLst>
          </a:pPr>
          <a:r>
            <a:rPr lang="en-GB" sz="1100" b="1">
              <a:effectLst/>
              <a:latin typeface="Times New Roman" panose="02020603050405020304" pitchFamily="18" charset="0"/>
              <a:ea typeface="Times New Roman" panose="02020603050405020304" pitchFamily="18" charset="0"/>
            </a:rPr>
            <a:t>Removed item 1.2.C.Other (3 rows)</a:t>
          </a:r>
          <a:endParaRPr lang="en-GB" sz="1100">
            <a:effectLst/>
            <a:latin typeface="Times New Roman" panose="02020603050405020304" pitchFamily="18" charset="0"/>
            <a:ea typeface="Times New Roman" panose="02020603050405020304" pitchFamily="18" charset="0"/>
          </a:endParaRPr>
        </a:p>
        <a:p>
          <a:pPr marL="1143000" lvl="2" indent="-228600" algn="just">
            <a:buFont typeface="+mj-lt"/>
            <a:buAutoNum type="romanLcParenR"/>
            <a:tabLst>
              <a:tab pos="687070" algn="l"/>
            </a:tabLst>
          </a:pPr>
          <a:r>
            <a:rPr lang="en-GB" sz="1100">
              <a:effectLst/>
              <a:latin typeface="Times New Roman" panose="02020603050405020304" pitchFamily="18" charset="0"/>
              <a:ea typeface="Times New Roman" panose="02020603050405020304" pitchFamily="18" charset="0"/>
            </a:rPr>
            <a:t>Restored data checks between this questionnaire and JQ2</a:t>
          </a:r>
        </a:p>
        <a:p>
          <a:pPr marL="342900" lvl="0" indent="-342900" algn="just">
            <a:spcAft>
              <a:spcPts val="0"/>
            </a:spcAft>
            <a:buFont typeface="+mj-lt"/>
            <a:buAutoNum type="arabicParenR"/>
            <a:tabLst>
              <a:tab pos="229870" algn="l"/>
            </a:tabLst>
          </a:pPr>
          <a:endParaRPr lang="en-GB" sz="1100">
            <a:effectLst/>
            <a:latin typeface="Times New Roman" panose="02020603050405020304" pitchFamily="18" charset="0"/>
            <a:ea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2</xdr:row>
      <xdr:rowOff>142875</xdr:rowOff>
    </xdr:from>
    <xdr:to>
      <xdr:col>1</xdr:col>
      <xdr:colOff>2838450</xdr:colOff>
      <xdr:row>5</xdr:row>
      <xdr:rowOff>133350</xdr:rowOff>
    </xdr:to>
    <xdr:pic>
      <xdr:nvPicPr>
        <xdr:cNvPr id="57182" name="Picture 5">
          <a:extLst>
            <a:ext uri="{FF2B5EF4-FFF2-40B4-BE49-F238E27FC236}">
              <a16:creationId xmlns:a16="http://schemas.microsoft.com/office/drawing/2014/main" id="{00000000-0008-0000-0A00-00005ED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52450"/>
          <a:ext cx="3657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361950</xdr:colOff>
      <xdr:row>0</xdr:row>
      <xdr:rowOff>47625</xdr:rowOff>
    </xdr:from>
    <xdr:to>
      <xdr:col>1</xdr:col>
      <xdr:colOff>3876675</xdr:colOff>
      <xdr:row>4</xdr:row>
      <xdr:rowOff>19050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47625"/>
          <a:ext cx="3867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361950</xdr:colOff>
      <xdr:row>0</xdr:row>
      <xdr:rowOff>47625</xdr:rowOff>
    </xdr:from>
    <xdr:to>
      <xdr:col>1</xdr:col>
      <xdr:colOff>3590925</xdr:colOff>
      <xdr:row>3</xdr:row>
      <xdr:rowOff>171450</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47625"/>
          <a:ext cx="3629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57150</xdr:rowOff>
    </xdr:from>
    <xdr:to>
      <xdr:col>1</xdr:col>
      <xdr:colOff>3667125</xdr:colOff>
      <xdr:row>4</xdr:row>
      <xdr:rowOff>142875</xdr:rowOff>
    </xdr:to>
    <xdr:pic>
      <xdr:nvPicPr>
        <xdr:cNvPr id="58797" name="Picture 5">
          <a:extLst>
            <a:ext uri="{FF2B5EF4-FFF2-40B4-BE49-F238E27FC236}">
              <a16:creationId xmlns:a16="http://schemas.microsoft.com/office/drawing/2014/main" id="{00000000-0008-0000-0200-0000ADE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219075"/>
          <a:ext cx="3638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1</xdr:row>
      <xdr:rowOff>47625</xdr:rowOff>
    </xdr:from>
    <xdr:to>
      <xdr:col>1</xdr:col>
      <xdr:colOff>3781425</xdr:colOff>
      <xdr:row>4</xdr:row>
      <xdr:rowOff>161925</xdr:rowOff>
    </xdr:to>
    <xdr:pic>
      <xdr:nvPicPr>
        <xdr:cNvPr id="61751" name="Picture 5">
          <a:extLst>
            <a:ext uri="{FF2B5EF4-FFF2-40B4-BE49-F238E27FC236}">
              <a16:creationId xmlns:a16="http://schemas.microsoft.com/office/drawing/2014/main" id="{00000000-0008-0000-0300-000037F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209550"/>
          <a:ext cx="3629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1</xdr:row>
      <xdr:rowOff>28575</xdr:rowOff>
    </xdr:from>
    <xdr:to>
      <xdr:col>2</xdr:col>
      <xdr:colOff>123825</xdr:colOff>
      <xdr:row>5</xdr:row>
      <xdr:rowOff>114300</xdr:rowOff>
    </xdr:to>
    <xdr:pic>
      <xdr:nvPicPr>
        <xdr:cNvPr id="50839" name="Picture 5">
          <a:extLst>
            <a:ext uri="{FF2B5EF4-FFF2-40B4-BE49-F238E27FC236}">
              <a16:creationId xmlns:a16="http://schemas.microsoft.com/office/drawing/2014/main" id="{00000000-0008-0000-0400-000097C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190500"/>
          <a:ext cx="36385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504825</xdr:colOff>
      <xdr:row>1</xdr:row>
      <xdr:rowOff>180975</xdr:rowOff>
    </xdr:from>
    <xdr:to>
      <xdr:col>2</xdr:col>
      <xdr:colOff>552450</xdr:colOff>
      <xdr:row>5</xdr:row>
      <xdr:rowOff>152400</xdr:rowOff>
    </xdr:to>
    <xdr:pic>
      <xdr:nvPicPr>
        <xdr:cNvPr id="50082" name="Picture 5">
          <a:extLst>
            <a:ext uri="{FF2B5EF4-FFF2-40B4-BE49-F238E27FC236}">
              <a16:creationId xmlns:a16="http://schemas.microsoft.com/office/drawing/2014/main" id="{00000000-0008-0000-0500-0000A2C3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371475"/>
          <a:ext cx="3648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318407</xdr:colOff>
      <xdr:row>5</xdr:row>
      <xdr:rowOff>123825</xdr:rowOff>
    </xdr:to>
    <xdr:pic>
      <xdr:nvPicPr>
        <xdr:cNvPr id="54963" name="Picture 5">
          <a:extLst>
            <a:ext uri="{FF2B5EF4-FFF2-40B4-BE49-F238E27FC236}">
              <a16:creationId xmlns:a16="http://schemas.microsoft.com/office/drawing/2014/main" id="{00000000-0008-0000-0600-0000B3D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419100"/>
          <a:ext cx="36385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476250</xdr:colOff>
      <xdr:row>1</xdr:row>
      <xdr:rowOff>152400</xdr:rowOff>
    </xdr:from>
    <xdr:to>
      <xdr:col>1</xdr:col>
      <xdr:colOff>4124325</xdr:colOff>
      <xdr:row>5</xdr:row>
      <xdr:rowOff>9525</xdr:rowOff>
    </xdr:to>
    <xdr:pic>
      <xdr:nvPicPr>
        <xdr:cNvPr id="2" name="Picture 5">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361950"/>
          <a:ext cx="3648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476250</xdr:colOff>
      <xdr:row>1</xdr:row>
      <xdr:rowOff>152400</xdr:rowOff>
    </xdr:from>
    <xdr:to>
      <xdr:col>2</xdr:col>
      <xdr:colOff>740849</xdr:colOff>
      <xdr:row>5</xdr:row>
      <xdr:rowOff>9525</xdr:rowOff>
    </xdr:to>
    <xdr:pic>
      <xdr:nvPicPr>
        <xdr:cNvPr id="56043" name="Picture 5">
          <a:extLst>
            <a:ext uri="{FF2B5EF4-FFF2-40B4-BE49-F238E27FC236}">
              <a16:creationId xmlns:a16="http://schemas.microsoft.com/office/drawing/2014/main" id="{00000000-0008-0000-0900-0000EBD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361950"/>
          <a:ext cx="3648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307;&#4304;&#4309;&#4304;&#4314;&#4308;&#4305;&#4304;/jq2020-e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JQ1|Primary Products|Production"/>
      <sheetName val="JQ2 | Primary Products | Trade"/>
      <sheetName val="JQ3 | Secondary Products| Trade"/>
      <sheetName val="ITTO1 | Estimates"/>
      <sheetName val="ITTO2 | Species | Trade"/>
      <sheetName val="ITTO3 | Miscellaneous"/>
      <sheetName val="ECE-EU | Species | Trade"/>
      <sheetName val="conversion factors"/>
      <sheetName val="Annex1 | JQ1-Corres."/>
      <sheetName val="Annex2 | JQ2-Corres."/>
      <sheetName val="Annex3 | JQ3-Corres."/>
      <sheetName val="Annex4 |JQ2-JQ3-Corres."/>
    </sheetNames>
    <sheetDataSet>
      <sheetData sheetId="0"/>
      <sheetData sheetId="1"/>
      <sheetData sheetId="2">
        <row r="15">
          <cell r="D15"/>
          <cell r="F15"/>
          <cell r="H15"/>
          <cell r="J15"/>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9:B106"/>
  <sheetViews>
    <sheetView workbookViewId="0"/>
  </sheetViews>
  <sheetFormatPr defaultColWidth="9" defaultRowHeight="12" x14ac:dyDescent="0.15"/>
  <cols>
    <col min="1" max="16384" width="9" style="522"/>
  </cols>
  <sheetData>
    <row r="59" spans="2:2" x14ac:dyDescent="0.15">
      <c r="B59"/>
    </row>
    <row r="60" spans="2:2" x14ac:dyDescent="0.15">
      <c r="B60"/>
    </row>
    <row r="61" spans="2:2" x14ac:dyDescent="0.15">
      <c r="B61"/>
    </row>
    <row r="62" spans="2:2" x14ac:dyDescent="0.15">
      <c r="B62"/>
    </row>
    <row r="66" spans="2:2" x14ac:dyDescent="0.15">
      <c r="B66"/>
    </row>
    <row r="106" spans="1:1" x14ac:dyDescent="0.15">
      <c r="A106"/>
    </row>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74753" r:id="rId4">
          <objectPr defaultSize="0" r:id="rId5">
            <anchor moveWithCells="1">
              <from>
                <xdr:col>1</xdr:col>
                <xdr:colOff>19050</xdr:colOff>
                <xdr:row>0</xdr:row>
                <xdr:rowOff>38100</xdr:rowOff>
              </from>
              <to>
                <xdr:col>9</xdr:col>
                <xdr:colOff>9525</xdr:colOff>
                <xdr:row>60</xdr:row>
                <xdr:rowOff>57150</xdr:rowOff>
              </to>
            </anchor>
          </objectPr>
        </oleObject>
      </mc:Choice>
      <mc:Fallback>
        <oleObject progId="Word.Document.12" shapeId="7475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8"/>
  <sheetViews>
    <sheetView showGridLines="0" zoomScale="85" zoomScaleNormal="85" zoomScaleSheetLayoutView="100" workbookViewId="0"/>
  </sheetViews>
  <sheetFormatPr defaultColWidth="9" defaultRowHeight="15.75" x14ac:dyDescent="0.25"/>
  <cols>
    <col min="1" max="1" width="10.625" style="181" customWidth="1"/>
    <col min="2" max="2" width="44.375" style="181" customWidth="1"/>
    <col min="3" max="3" width="43.125" style="181" customWidth="1"/>
    <col min="4" max="4" width="44.375" style="181" customWidth="1"/>
    <col min="5" max="5" width="41.375" style="181" customWidth="1"/>
    <col min="6" max="6" width="9" style="181" customWidth="1"/>
    <col min="7" max="7" width="0.75" style="181" customWidth="1"/>
    <col min="8" max="9" width="9" style="181" hidden="1" customWidth="1"/>
    <col min="10" max="16384" width="9" style="181"/>
  </cols>
  <sheetData>
    <row r="1" spans="1:5" ht="16.5" thickBot="1" x14ac:dyDescent="0.3">
      <c r="A1" s="270" t="s">
        <v>0</v>
      </c>
      <c r="B1" s="1162"/>
      <c r="C1" s="1065"/>
      <c r="D1" s="1065"/>
      <c r="E1" s="1065"/>
    </row>
    <row r="2" spans="1:5" x14ac:dyDescent="0.25">
      <c r="A2" s="1163"/>
      <c r="B2" s="1164" t="s">
        <v>0</v>
      </c>
      <c r="C2" s="1165"/>
      <c r="D2" s="1165"/>
      <c r="E2" s="1166"/>
    </row>
    <row r="3" spans="1:5" x14ac:dyDescent="0.25">
      <c r="A3" s="1167"/>
      <c r="B3" s="1055" t="s">
        <v>0</v>
      </c>
      <c r="C3" s="1065"/>
      <c r="D3" s="1065"/>
      <c r="E3" s="1168"/>
    </row>
    <row r="4" spans="1:5" ht="18" customHeight="1" x14ac:dyDescent="0.25">
      <c r="A4" s="1167"/>
      <c r="B4" s="1055" t="s">
        <v>0</v>
      </c>
      <c r="C4" s="1406" t="s">
        <v>576</v>
      </c>
      <c r="D4" s="1407"/>
      <c r="E4" s="1408"/>
    </row>
    <row r="5" spans="1:5" ht="18" customHeight="1" x14ac:dyDescent="0.25">
      <c r="A5" s="1167"/>
      <c r="B5" s="1055"/>
      <c r="C5" s="1409"/>
      <c r="D5" s="1409"/>
      <c r="E5" s="1408"/>
    </row>
    <row r="6" spans="1:5" s="362" customFormat="1" ht="18.75" x14ac:dyDescent="0.3">
      <c r="A6" s="361"/>
      <c r="B6" s="199"/>
      <c r="C6" s="1410" t="s">
        <v>9</v>
      </c>
      <c r="D6" s="1410"/>
      <c r="E6" s="1411"/>
    </row>
    <row r="7" spans="1:5" ht="18" customHeight="1" x14ac:dyDescent="0.3">
      <c r="A7" s="1167"/>
      <c r="B7" s="1169" t="s">
        <v>0</v>
      </c>
      <c r="C7" s="1410" t="s">
        <v>176</v>
      </c>
      <c r="D7" s="1410"/>
      <c r="E7" s="1411"/>
    </row>
    <row r="8" spans="1:5" ht="18" customHeight="1" x14ac:dyDescent="0.3">
      <c r="A8" s="1167"/>
      <c r="B8" s="1055"/>
      <c r="C8" s="1412" t="s">
        <v>577</v>
      </c>
      <c r="D8" s="1412"/>
      <c r="E8" s="1411"/>
    </row>
    <row r="9" spans="1:5" x14ac:dyDescent="0.25">
      <c r="A9" s="1170"/>
      <c r="B9" s="1171"/>
      <c r="C9" s="1171"/>
      <c r="D9" s="1171"/>
      <c r="E9" s="1172"/>
    </row>
    <row r="10" spans="1:5" x14ac:dyDescent="0.25">
      <c r="A10" s="271" t="s">
        <v>0</v>
      </c>
      <c r="B10" s="1007"/>
      <c r="C10" s="1415" t="s">
        <v>578</v>
      </c>
      <c r="D10" s="1416"/>
      <c r="E10" s="1417"/>
    </row>
    <row r="11" spans="1:5" ht="18" customHeight="1" x14ac:dyDescent="0.25">
      <c r="A11" s="1008" t="s">
        <v>17</v>
      </c>
      <c r="B11" s="1009" t="s">
        <v>17</v>
      </c>
      <c r="C11" s="1418"/>
      <c r="D11" s="1419"/>
      <c r="E11" s="1420"/>
    </row>
    <row r="12" spans="1:5" ht="15.75" customHeight="1" x14ac:dyDescent="0.25">
      <c r="A12" s="1008" t="s">
        <v>21</v>
      </c>
      <c r="B12" s="1009"/>
      <c r="C12" s="1413" t="s">
        <v>269</v>
      </c>
      <c r="D12" s="1413" t="s">
        <v>271</v>
      </c>
      <c r="E12" s="1405" t="s">
        <v>579</v>
      </c>
    </row>
    <row r="13" spans="1:5" s="273" customFormat="1" ht="15.6" customHeight="1" x14ac:dyDescent="0.25">
      <c r="A13" s="272" t="s">
        <v>0</v>
      </c>
      <c r="B13" s="1173"/>
      <c r="C13" s="1414"/>
      <c r="D13" s="1414"/>
      <c r="E13" s="1397"/>
    </row>
    <row r="14" spans="1:5" ht="20.100000000000001" customHeight="1" x14ac:dyDescent="0.25">
      <c r="A14" s="1174">
        <v>1</v>
      </c>
      <c r="B14" s="348" t="s">
        <v>29</v>
      </c>
      <c r="C14" s="349" t="s">
        <v>580</v>
      </c>
      <c r="D14" s="349" t="s">
        <v>581</v>
      </c>
      <c r="E14" s="318" t="s">
        <v>582</v>
      </c>
    </row>
    <row r="15" spans="1:5" ht="39.950000000000003" customHeight="1" x14ac:dyDescent="0.25">
      <c r="A15" s="1174">
        <v>1.1000000000000001</v>
      </c>
      <c r="B15" s="1175" t="s">
        <v>33</v>
      </c>
      <c r="C15" s="349" t="s">
        <v>583</v>
      </c>
      <c r="D15" s="349" t="s">
        <v>584</v>
      </c>
      <c r="E15" s="319">
        <v>245.01</v>
      </c>
    </row>
    <row r="16" spans="1:5" ht="20.100000000000001" customHeight="1" x14ac:dyDescent="0.25">
      <c r="A16" s="1174" t="s">
        <v>35</v>
      </c>
      <c r="B16" s="1023" t="s">
        <v>36</v>
      </c>
      <c r="C16" s="352">
        <v>4401.1099999999997</v>
      </c>
      <c r="D16" s="446" t="s">
        <v>585</v>
      </c>
      <c r="E16" s="317" t="s">
        <v>586</v>
      </c>
    </row>
    <row r="17" spans="1:5" ht="20.100000000000001" customHeight="1" x14ac:dyDescent="0.25">
      <c r="A17" s="1174" t="s">
        <v>38</v>
      </c>
      <c r="B17" s="506" t="s">
        <v>39</v>
      </c>
      <c r="C17" s="302">
        <v>4401.12</v>
      </c>
      <c r="D17" s="446" t="s">
        <v>585</v>
      </c>
      <c r="E17" s="317" t="s">
        <v>586</v>
      </c>
    </row>
    <row r="18" spans="1:5" ht="20.100000000000001" customHeight="1" x14ac:dyDescent="0.25">
      <c r="A18" s="1174">
        <v>1.2</v>
      </c>
      <c r="B18" s="360" t="s">
        <v>41</v>
      </c>
      <c r="C18" s="302">
        <v>44.03</v>
      </c>
      <c r="D18" s="302">
        <v>44.03</v>
      </c>
      <c r="E18" s="316">
        <v>247</v>
      </c>
    </row>
    <row r="19" spans="1:5" ht="20.100000000000001" customHeight="1" x14ac:dyDescent="0.25">
      <c r="A19" s="1174" t="s">
        <v>43</v>
      </c>
      <c r="B19" s="1023" t="s">
        <v>36</v>
      </c>
      <c r="C19" s="349" t="s">
        <v>272</v>
      </c>
      <c r="D19" s="447" t="s">
        <v>587</v>
      </c>
      <c r="E19" s="448" t="s">
        <v>588</v>
      </c>
    </row>
    <row r="20" spans="1:5" s="250" customFormat="1" ht="20.100000000000001" customHeight="1" x14ac:dyDescent="0.15">
      <c r="A20" s="1174" t="s">
        <v>45</v>
      </c>
      <c r="B20" s="1023" t="s">
        <v>39</v>
      </c>
      <c r="C20" s="449" t="s">
        <v>589</v>
      </c>
      <c r="D20" s="450" t="s">
        <v>590</v>
      </c>
      <c r="E20" s="448" t="s">
        <v>591</v>
      </c>
    </row>
    <row r="21" spans="1:5" s="250" customFormat="1" ht="20.100000000000001" customHeight="1" x14ac:dyDescent="0.15">
      <c r="A21" s="1174" t="s">
        <v>47</v>
      </c>
      <c r="B21" s="1176" t="s">
        <v>48</v>
      </c>
      <c r="C21" s="451" t="s">
        <v>592</v>
      </c>
      <c r="D21" s="451" t="s">
        <v>593</v>
      </c>
      <c r="E21" s="448" t="s">
        <v>594</v>
      </c>
    </row>
    <row r="22" spans="1:5" s="250" customFormat="1" ht="20.100000000000001" customHeight="1" x14ac:dyDescent="0.15">
      <c r="A22" s="1177">
        <v>2</v>
      </c>
      <c r="B22" s="1178" t="s">
        <v>74</v>
      </c>
      <c r="C22" s="350" t="s">
        <v>595</v>
      </c>
      <c r="D22" s="350" t="s">
        <v>595</v>
      </c>
      <c r="E22" s="452" t="s">
        <v>596</v>
      </c>
    </row>
    <row r="23" spans="1:5" s="250" customFormat="1" ht="20.100000000000001" customHeight="1" x14ac:dyDescent="0.15">
      <c r="A23" s="1179">
        <v>3</v>
      </c>
      <c r="B23" s="1180" t="s">
        <v>76</v>
      </c>
      <c r="C23" s="352" t="s">
        <v>597</v>
      </c>
      <c r="D23" s="351" t="s">
        <v>598</v>
      </c>
      <c r="E23" s="453" t="s">
        <v>599</v>
      </c>
    </row>
    <row r="24" spans="1:5" s="250" customFormat="1" ht="20.100000000000001" customHeight="1" x14ac:dyDescent="0.15">
      <c r="A24" s="1174" t="s">
        <v>78</v>
      </c>
      <c r="B24" s="360" t="s">
        <v>79</v>
      </c>
      <c r="C24" s="302" t="s">
        <v>600</v>
      </c>
      <c r="D24" s="302" t="s">
        <v>600</v>
      </c>
      <c r="E24" s="1181">
        <v>246.1</v>
      </c>
    </row>
    <row r="25" spans="1:5" s="250" customFormat="1" ht="39.950000000000003" customHeight="1" x14ac:dyDescent="0.15">
      <c r="A25" s="1182" t="s">
        <v>80</v>
      </c>
      <c r="B25" s="1183" t="s">
        <v>81</v>
      </c>
      <c r="C25" s="351" t="s">
        <v>601</v>
      </c>
      <c r="D25" s="351" t="s">
        <v>602</v>
      </c>
      <c r="E25" s="453" t="s">
        <v>603</v>
      </c>
    </row>
    <row r="26" spans="1:5" s="250" customFormat="1" ht="20.100000000000001" customHeight="1" x14ac:dyDescent="0.15">
      <c r="A26" s="1174" t="s">
        <v>192</v>
      </c>
      <c r="B26" s="363" t="s">
        <v>82</v>
      </c>
      <c r="C26" s="351" t="s">
        <v>601</v>
      </c>
      <c r="D26" s="351" t="s">
        <v>602</v>
      </c>
      <c r="E26" s="453" t="s">
        <v>603</v>
      </c>
    </row>
    <row r="27" spans="1:5" s="250" customFormat="1" ht="20.100000000000001" customHeight="1" x14ac:dyDescent="0.15">
      <c r="A27" s="1179" t="s">
        <v>83</v>
      </c>
      <c r="B27" s="1180" t="s">
        <v>84</v>
      </c>
      <c r="C27" s="352" t="s">
        <v>604</v>
      </c>
      <c r="D27" s="351" t="s">
        <v>605</v>
      </c>
      <c r="E27" s="453" t="s">
        <v>603</v>
      </c>
    </row>
    <row r="28" spans="1:5" s="250" customFormat="1" ht="20.100000000000001" customHeight="1" x14ac:dyDescent="0.15">
      <c r="A28" s="1174" t="s">
        <v>85</v>
      </c>
      <c r="B28" s="360" t="s">
        <v>86</v>
      </c>
      <c r="C28" s="352">
        <v>4401.3100000000004</v>
      </c>
      <c r="D28" s="352">
        <v>4401.3100000000004</v>
      </c>
      <c r="E28" s="453" t="s">
        <v>603</v>
      </c>
    </row>
    <row r="29" spans="1:5" s="250" customFormat="1" ht="20.100000000000001" customHeight="1" x14ac:dyDescent="0.15">
      <c r="A29" s="1182" t="s">
        <v>87</v>
      </c>
      <c r="B29" s="1183" t="s">
        <v>88</v>
      </c>
      <c r="C29" s="352">
        <v>4401.3900000000003</v>
      </c>
      <c r="D29" s="351" t="s">
        <v>602</v>
      </c>
      <c r="E29" s="453" t="s">
        <v>603</v>
      </c>
    </row>
    <row r="30" spans="1:5" s="250" customFormat="1" ht="20.100000000000001" customHeight="1" x14ac:dyDescent="0.15">
      <c r="A30" s="1179" t="s">
        <v>89</v>
      </c>
      <c r="B30" s="1180" t="s">
        <v>90</v>
      </c>
      <c r="C30" s="454" t="s">
        <v>606</v>
      </c>
      <c r="D30" s="454" t="s">
        <v>606</v>
      </c>
      <c r="E30" s="319" t="s">
        <v>607</v>
      </c>
    </row>
    <row r="31" spans="1:5" s="250" customFormat="1" ht="20.100000000000001" customHeight="1" x14ac:dyDescent="0.15">
      <c r="A31" s="1174" t="s">
        <v>91</v>
      </c>
      <c r="B31" s="360" t="s">
        <v>36</v>
      </c>
      <c r="C31" s="359" t="s">
        <v>300</v>
      </c>
      <c r="D31" s="455" t="s">
        <v>608</v>
      </c>
      <c r="E31" s="456" t="s">
        <v>609</v>
      </c>
    </row>
    <row r="32" spans="1:5" s="250" customFormat="1" ht="39.950000000000003" customHeight="1" x14ac:dyDescent="0.15">
      <c r="A32" s="1174" t="s">
        <v>93</v>
      </c>
      <c r="B32" s="360" t="s">
        <v>39</v>
      </c>
      <c r="C32" s="302" t="s">
        <v>305</v>
      </c>
      <c r="D32" s="457" t="s">
        <v>610</v>
      </c>
      <c r="E32" s="456" t="s">
        <v>611</v>
      </c>
    </row>
    <row r="33" spans="1:5" s="250" customFormat="1" ht="30" x14ac:dyDescent="0.15">
      <c r="A33" s="1182" t="s">
        <v>94</v>
      </c>
      <c r="B33" s="370" t="s">
        <v>48</v>
      </c>
      <c r="C33" s="458" t="s">
        <v>612</v>
      </c>
      <c r="D33" s="459" t="s">
        <v>613</v>
      </c>
      <c r="E33" s="456" t="s">
        <v>614</v>
      </c>
    </row>
    <row r="34" spans="1:5" s="250" customFormat="1" ht="20.100000000000001" customHeight="1" x14ac:dyDescent="0.15">
      <c r="A34" s="1174" t="s">
        <v>95</v>
      </c>
      <c r="B34" s="363" t="s">
        <v>96</v>
      </c>
      <c r="C34" s="352">
        <v>44.08</v>
      </c>
      <c r="D34" s="352">
        <v>44.08</v>
      </c>
      <c r="E34" s="319">
        <v>634.1</v>
      </c>
    </row>
    <row r="35" spans="1:5" s="250" customFormat="1" ht="20.100000000000001" customHeight="1" x14ac:dyDescent="0.15">
      <c r="A35" s="1174" t="s">
        <v>97</v>
      </c>
      <c r="B35" s="360" t="s">
        <v>36</v>
      </c>
      <c r="C35" s="350" t="s">
        <v>615</v>
      </c>
      <c r="D35" s="350" t="s">
        <v>615</v>
      </c>
      <c r="E35" s="319">
        <v>634.11</v>
      </c>
    </row>
    <row r="36" spans="1:5" s="250" customFormat="1" ht="20.100000000000001" customHeight="1" x14ac:dyDescent="0.15">
      <c r="A36" s="1174" t="s">
        <v>98</v>
      </c>
      <c r="B36" s="360" t="s">
        <v>39</v>
      </c>
      <c r="C36" s="302" t="s">
        <v>616</v>
      </c>
      <c r="D36" s="302" t="s">
        <v>616</v>
      </c>
      <c r="E36" s="316">
        <v>634.12</v>
      </c>
    </row>
    <row r="37" spans="1:5" s="250" customFormat="1" ht="20.100000000000001" customHeight="1" x14ac:dyDescent="0.15">
      <c r="A37" s="1182" t="s">
        <v>99</v>
      </c>
      <c r="B37" s="370" t="s">
        <v>48</v>
      </c>
      <c r="C37" s="358" t="s">
        <v>254</v>
      </c>
      <c r="D37" s="353" t="s">
        <v>617</v>
      </c>
      <c r="E37" s="317" t="s">
        <v>618</v>
      </c>
    </row>
    <row r="38" spans="1:5" s="250" customFormat="1" ht="20.100000000000001" customHeight="1" x14ac:dyDescent="0.15">
      <c r="A38" s="1174" t="s">
        <v>100</v>
      </c>
      <c r="B38" s="1184" t="s">
        <v>101</v>
      </c>
      <c r="C38" s="352" t="s">
        <v>619</v>
      </c>
      <c r="D38" s="352" t="s">
        <v>620</v>
      </c>
      <c r="E38" s="318" t="s">
        <v>621</v>
      </c>
    </row>
    <row r="39" spans="1:5" s="250" customFormat="1" ht="20.100000000000001" customHeight="1" x14ac:dyDescent="0.15">
      <c r="A39" s="1174" t="s">
        <v>102</v>
      </c>
      <c r="B39" s="360" t="s">
        <v>103</v>
      </c>
      <c r="C39" s="354" t="s">
        <v>622</v>
      </c>
      <c r="D39" s="354" t="s">
        <v>623</v>
      </c>
      <c r="E39" s="319" t="s">
        <v>624</v>
      </c>
    </row>
    <row r="40" spans="1:5" s="250" customFormat="1" ht="20.100000000000001" customHeight="1" x14ac:dyDescent="0.15">
      <c r="A40" s="1174" t="s">
        <v>104</v>
      </c>
      <c r="B40" s="1023" t="s">
        <v>36</v>
      </c>
      <c r="C40" s="355" t="s">
        <v>625</v>
      </c>
      <c r="D40" s="355" t="s">
        <v>626</v>
      </c>
      <c r="E40" s="460" t="s">
        <v>627</v>
      </c>
    </row>
    <row r="41" spans="1:5" s="250" customFormat="1" ht="20.100000000000001" customHeight="1" x14ac:dyDescent="0.15">
      <c r="A41" s="1174" t="s">
        <v>105</v>
      </c>
      <c r="B41" s="1023" t="s">
        <v>39</v>
      </c>
      <c r="C41" s="355" t="s">
        <v>628</v>
      </c>
      <c r="D41" s="355" t="s">
        <v>629</v>
      </c>
      <c r="E41" s="460" t="s">
        <v>627</v>
      </c>
    </row>
    <row r="42" spans="1:5" s="250" customFormat="1" ht="20.100000000000001" customHeight="1" x14ac:dyDescent="0.15">
      <c r="A42" s="1185" t="s">
        <v>106</v>
      </c>
      <c r="B42" s="1186" t="s">
        <v>48</v>
      </c>
      <c r="C42" s="356" t="s">
        <v>630</v>
      </c>
      <c r="D42" s="356" t="s">
        <v>631</v>
      </c>
      <c r="E42" s="460" t="s">
        <v>627</v>
      </c>
    </row>
    <row r="43" spans="1:5" s="250" customFormat="1" ht="39.950000000000003" customHeight="1" x14ac:dyDescent="0.15">
      <c r="A43" s="1174" t="s">
        <v>107</v>
      </c>
      <c r="B43" s="505" t="s">
        <v>546</v>
      </c>
      <c r="C43" s="350" t="s">
        <v>632</v>
      </c>
      <c r="D43" s="350" t="s">
        <v>632</v>
      </c>
      <c r="E43" s="319" t="s">
        <v>633</v>
      </c>
    </row>
    <row r="44" spans="1:5" s="250" customFormat="1" ht="39.950000000000003" customHeight="1" x14ac:dyDescent="0.15">
      <c r="A44" s="1174" t="s">
        <v>109</v>
      </c>
      <c r="B44" s="506" t="s">
        <v>110</v>
      </c>
      <c r="C44" s="357" t="s">
        <v>634</v>
      </c>
      <c r="D44" s="357" t="s">
        <v>634</v>
      </c>
      <c r="E44" s="460" t="s">
        <v>635</v>
      </c>
    </row>
    <row r="45" spans="1:5" s="250" customFormat="1" ht="20.100000000000001" customHeight="1" x14ac:dyDescent="0.15">
      <c r="A45" s="1174" t="s">
        <v>111</v>
      </c>
      <c r="B45" s="360" t="s">
        <v>112</v>
      </c>
      <c r="C45" s="352">
        <v>44.11</v>
      </c>
      <c r="D45" s="352">
        <v>44.11</v>
      </c>
      <c r="E45" s="319">
        <v>634.5</v>
      </c>
    </row>
    <row r="46" spans="1:5" s="250" customFormat="1" ht="20.100000000000001" customHeight="1" x14ac:dyDescent="0.15">
      <c r="A46" s="1174" t="s">
        <v>113</v>
      </c>
      <c r="B46" s="1023" t="s">
        <v>114</v>
      </c>
      <c r="C46" s="357" t="s">
        <v>636</v>
      </c>
      <c r="D46" s="357" t="s">
        <v>636</v>
      </c>
      <c r="E46" s="460" t="s">
        <v>637</v>
      </c>
    </row>
    <row r="47" spans="1:5" s="250" customFormat="1" ht="30.75" customHeight="1" x14ac:dyDescent="0.15">
      <c r="A47" s="1174" t="s">
        <v>115</v>
      </c>
      <c r="B47" s="1023" t="s">
        <v>116</v>
      </c>
      <c r="C47" s="357" t="s">
        <v>638</v>
      </c>
      <c r="D47" s="357" t="s">
        <v>638</v>
      </c>
      <c r="E47" s="460" t="s">
        <v>637</v>
      </c>
    </row>
    <row r="48" spans="1:5" s="250" customFormat="1" ht="20.100000000000001" customHeight="1" x14ac:dyDescent="0.15">
      <c r="A48" s="1182" t="s">
        <v>117</v>
      </c>
      <c r="B48" s="370" t="s">
        <v>118</v>
      </c>
      <c r="C48" s="461" t="s">
        <v>639</v>
      </c>
      <c r="D48" s="461" t="s">
        <v>639</v>
      </c>
      <c r="E48" s="460" t="s">
        <v>637</v>
      </c>
    </row>
    <row r="49" spans="1:5" s="250" customFormat="1" ht="20.100000000000001" customHeight="1" x14ac:dyDescent="0.15">
      <c r="A49" s="1185" t="s">
        <v>119</v>
      </c>
      <c r="B49" s="1178" t="s">
        <v>120</v>
      </c>
      <c r="C49" s="358" t="s">
        <v>640</v>
      </c>
      <c r="D49" s="358" t="s">
        <v>640</v>
      </c>
      <c r="E49" s="318" t="s">
        <v>641</v>
      </c>
    </row>
    <row r="50" spans="1:5" s="250" customFormat="1" ht="39.950000000000003" customHeight="1" x14ac:dyDescent="0.15">
      <c r="A50" s="1185" t="s">
        <v>121</v>
      </c>
      <c r="B50" s="1183" t="s">
        <v>122</v>
      </c>
      <c r="C50" s="352" t="s">
        <v>642</v>
      </c>
      <c r="D50" s="352" t="s">
        <v>642</v>
      </c>
      <c r="E50" s="319" t="s">
        <v>643</v>
      </c>
    </row>
    <row r="51" spans="1:5" s="250" customFormat="1" ht="20.100000000000001" customHeight="1" x14ac:dyDescent="0.15">
      <c r="A51" s="1185" t="s">
        <v>123</v>
      </c>
      <c r="B51" s="360" t="s">
        <v>124</v>
      </c>
      <c r="C51" s="358" t="s">
        <v>644</v>
      </c>
      <c r="D51" s="358" t="s">
        <v>644</v>
      </c>
      <c r="E51" s="462" t="s">
        <v>645</v>
      </c>
    </row>
    <row r="52" spans="1:5" s="250" customFormat="1" ht="20.100000000000001" customHeight="1" x14ac:dyDescent="0.15">
      <c r="A52" s="1185" t="s">
        <v>125</v>
      </c>
      <c r="B52" s="1023" t="s">
        <v>126</v>
      </c>
      <c r="C52" s="352">
        <v>47.03</v>
      </c>
      <c r="D52" s="352">
        <v>47.03</v>
      </c>
      <c r="E52" s="319" t="s">
        <v>646</v>
      </c>
    </row>
    <row r="53" spans="1:5" s="250" customFormat="1" ht="20.100000000000001" customHeight="1" x14ac:dyDescent="0.15">
      <c r="A53" s="1185" t="s">
        <v>127</v>
      </c>
      <c r="B53" s="1176" t="s">
        <v>128</v>
      </c>
      <c r="C53" s="358" t="s">
        <v>647</v>
      </c>
      <c r="D53" s="358" t="s">
        <v>647</v>
      </c>
      <c r="E53" s="462">
        <v>251.5</v>
      </c>
    </row>
    <row r="54" spans="1:5" s="250" customFormat="1" ht="20.100000000000001" customHeight="1" x14ac:dyDescent="0.15">
      <c r="A54" s="1185" t="s">
        <v>129</v>
      </c>
      <c r="B54" s="370" t="s">
        <v>130</v>
      </c>
      <c r="C54" s="352">
        <v>47.04</v>
      </c>
      <c r="D54" s="352">
        <v>47.04</v>
      </c>
      <c r="E54" s="319">
        <v>251.6</v>
      </c>
    </row>
    <row r="55" spans="1:5" s="250" customFormat="1" ht="20.100000000000001" customHeight="1" x14ac:dyDescent="0.15">
      <c r="A55" s="1187" t="s">
        <v>131</v>
      </c>
      <c r="B55" s="370" t="s">
        <v>132</v>
      </c>
      <c r="C55" s="302">
        <v>47.02</v>
      </c>
      <c r="D55" s="302">
        <v>47.02</v>
      </c>
      <c r="E55" s="316">
        <v>251.3</v>
      </c>
    </row>
    <row r="56" spans="1:5" s="250" customFormat="1" ht="20.100000000000001" customHeight="1" x14ac:dyDescent="0.15">
      <c r="A56" s="1188" t="s">
        <v>133</v>
      </c>
      <c r="B56" s="1180" t="s">
        <v>134</v>
      </c>
      <c r="C56" s="352">
        <v>47.06</v>
      </c>
      <c r="D56" s="352">
        <v>47.06</v>
      </c>
      <c r="E56" s="318">
        <v>251.92</v>
      </c>
    </row>
    <row r="57" spans="1:5" s="250" customFormat="1" ht="20.100000000000001" customHeight="1" x14ac:dyDescent="0.15">
      <c r="A57" s="1174" t="s">
        <v>135</v>
      </c>
      <c r="B57" s="360" t="s">
        <v>136</v>
      </c>
      <c r="C57" s="302" t="s">
        <v>648</v>
      </c>
      <c r="D57" s="302" t="s">
        <v>648</v>
      </c>
      <c r="E57" s="463" t="s">
        <v>649</v>
      </c>
    </row>
    <row r="58" spans="1:5" s="250" customFormat="1" ht="20.100000000000001" customHeight="1" x14ac:dyDescent="0.15">
      <c r="A58" s="1182" t="s">
        <v>137</v>
      </c>
      <c r="B58" s="1183" t="s">
        <v>138</v>
      </c>
      <c r="C58" s="359" t="s">
        <v>650</v>
      </c>
      <c r="D58" s="359" t="s">
        <v>650</v>
      </c>
      <c r="E58" s="463" t="s">
        <v>649</v>
      </c>
    </row>
    <row r="59" spans="1:5" s="250" customFormat="1" ht="20.100000000000001" customHeight="1" x14ac:dyDescent="0.15">
      <c r="A59" s="1187" t="s">
        <v>139</v>
      </c>
      <c r="B59" s="1189" t="s">
        <v>140</v>
      </c>
      <c r="C59" s="302">
        <v>47.07</v>
      </c>
      <c r="D59" s="302">
        <v>47.07</v>
      </c>
      <c r="E59" s="318">
        <v>251.1</v>
      </c>
    </row>
    <row r="60" spans="1:5" s="250" customFormat="1" ht="39.950000000000003" customHeight="1" x14ac:dyDescent="0.15">
      <c r="A60" s="1185" t="s">
        <v>141</v>
      </c>
      <c r="B60" s="1178" t="s">
        <v>142</v>
      </c>
      <c r="C60" s="302" t="s">
        <v>651</v>
      </c>
      <c r="D60" s="302" t="s">
        <v>651</v>
      </c>
      <c r="E60" s="318" t="s">
        <v>652</v>
      </c>
    </row>
    <row r="61" spans="1:5" s="250" customFormat="1" ht="39.950000000000003" customHeight="1" x14ac:dyDescent="0.15">
      <c r="A61" s="1185" t="s">
        <v>144</v>
      </c>
      <c r="B61" s="1190" t="s">
        <v>145</v>
      </c>
      <c r="C61" s="302" t="s">
        <v>653</v>
      </c>
      <c r="D61" s="302" t="s">
        <v>653</v>
      </c>
      <c r="E61" s="318" t="s">
        <v>654</v>
      </c>
    </row>
    <row r="62" spans="1:5" s="250" customFormat="1" ht="20.100000000000001" customHeight="1" x14ac:dyDescent="0.15">
      <c r="A62" s="1185" t="s">
        <v>146</v>
      </c>
      <c r="B62" s="1023" t="s">
        <v>147</v>
      </c>
      <c r="C62" s="302">
        <v>48.01</v>
      </c>
      <c r="D62" s="302">
        <v>48.01</v>
      </c>
      <c r="E62" s="318">
        <v>641.1</v>
      </c>
    </row>
    <row r="63" spans="1:5" s="250" customFormat="1" ht="20.100000000000001" customHeight="1" x14ac:dyDescent="0.15">
      <c r="A63" s="1185" t="s">
        <v>148</v>
      </c>
      <c r="B63" s="1191" t="s">
        <v>149</v>
      </c>
      <c r="C63" s="302" t="s">
        <v>655</v>
      </c>
      <c r="D63" s="302" t="s">
        <v>655</v>
      </c>
      <c r="E63" s="318">
        <v>641.29</v>
      </c>
    </row>
    <row r="64" spans="1:5" s="250" customFormat="1" ht="20.100000000000001" customHeight="1" x14ac:dyDescent="0.15">
      <c r="A64" s="1185" t="s">
        <v>150</v>
      </c>
      <c r="B64" s="1023" t="s">
        <v>151</v>
      </c>
      <c r="C64" s="302" t="s">
        <v>656</v>
      </c>
      <c r="D64" s="302" t="s">
        <v>656</v>
      </c>
      <c r="E64" s="318" t="s">
        <v>657</v>
      </c>
    </row>
    <row r="65" spans="1:5" s="250" customFormat="1" ht="20.100000000000001" customHeight="1" x14ac:dyDescent="0.15">
      <c r="A65" s="1185" t="s">
        <v>152</v>
      </c>
      <c r="B65" s="370" t="s">
        <v>153</v>
      </c>
      <c r="C65" s="302" t="s">
        <v>658</v>
      </c>
      <c r="D65" s="302" t="s">
        <v>658</v>
      </c>
      <c r="E65" s="318">
        <v>641.29999999999995</v>
      </c>
    </row>
    <row r="66" spans="1:5" s="250" customFormat="1" ht="20.100000000000001" customHeight="1" x14ac:dyDescent="0.15">
      <c r="A66" s="1174">
        <v>12.2</v>
      </c>
      <c r="B66" s="1192" t="s">
        <v>154</v>
      </c>
      <c r="C66" s="302">
        <v>48.03</v>
      </c>
      <c r="D66" s="302">
        <v>48.03</v>
      </c>
      <c r="E66" s="318">
        <v>641.63</v>
      </c>
    </row>
    <row r="67" spans="1:5" s="250" customFormat="1" ht="60" customHeight="1" x14ac:dyDescent="0.15">
      <c r="A67" s="1185">
        <v>12.3</v>
      </c>
      <c r="B67" s="1190" t="s">
        <v>155</v>
      </c>
      <c r="C67" s="302" t="s">
        <v>659</v>
      </c>
      <c r="D67" s="302" t="s">
        <v>659</v>
      </c>
      <c r="E67" s="318" t="s">
        <v>660</v>
      </c>
    </row>
    <row r="68" spans="1:5" s="250" customFormat="1" ht="20.100000000000001" customHeight="1" x14ac:dyDescent="0.15">
      <c r="A68" s="1185" t="s">
        <v>157</v>
      </c>
      <c r="B68" s="1023" t="s">
        <v>158</v>
      </c>
      <c r="C68" s="302" t="s">
        <v>661</v>
      </c>
      <c r="D68" s="302" t="s">
        <v>661</v>
      </c>
      <c r="E68" s="318" t="s">
        <v>662</v>
      </c>
    </row>
    <row r="69" spans="1:5" s="250" customFormat="1" ht="39.950000000000003" customHeight="1" x14ac:dyDescent="0.15">
      <c r="A69" s="1185" t="s">
        <v>159</v>
      </c>
      <c r="B69" s="1023" t="s">
        <v>160</v>
      </c>
      <c r="C69" s="302" t="s">
        <v>663</v>
      </c>
      <c r="D69" s="302" t="s">
        <v>663</v>
      </c>
      <c r="E69" s="464" t="s">
        <v>664</v>
      </c>
    </row>
    <row r="70" spans="1:5" s="250" customFormat="1" ht="39.950000000000003" customHeight="1" x14ac:dyDescent="0.15">
      <c r="A70" s="1185" t="s">
        <v>161</v>
      </c>
      <c r="B70" s="1023" t="s">
        <v>162</v>
      </c>
      <c r="C70" s="302" t="s">
        <v>665</v>
      </c>
      <c r="D70" s="302" t="s">
        <v>665</v>
      </c>
      <c r="E70" s="318" t="s">
        <v>666</v>
      </c>
    </row>
    <row r="71" spans="1:5" s="250" customFormat="1" ht="39.950000000000003" customHeight="1" x14ac:dyDescent="0.15">
      <c r="A71" s="1185" t="s">
        <v>163</v>
      </c>
      <c r="B71" s="370" t="s">
        <v>164</v>
      </c>
      <c r="C71" s="302">
        <v>4805.93</v>
      </c>
      <c r="D71" s="302">
        <v>4805.93</v>
      </c>
      <c r="E71" s="463" t="s">
        <v>667</v>
      </c>
    </row>
    <row r="72" spans="1:5" s="250" customFormat="1" ht="39.950000000000003" customHeight="1" thickBot="1" x14ac:dyDescent="0.2">
      <c r="A72" s="1193">
        <v>12.4</v>
      </c>
      <c r="B72" s="1194" t="s">
        <v>571</v>
      </c>
      <c r="C72" s="465" t="s">
        <v>668</v>
      </c>
      <c r="D72" s="465" t="s">
        <v>668</v>
      </c>
      <c r="E72" s="321" t="s">
        <v>669</v>
      </c>
    </row>
    <row r="73" spans="1:5" ht="18" customHeight="1" x14ac:dyDescent="0.25">
      <c r="A73" s="1195"/>
      <c r="B73" s="1196"/>
      <c r="C73" s="1195"/>
      <c r="D73" s="1195"/>
      <c r="E73" s="1196"/>
    </row>
    <row r="74" spans="1:5" ht="18" customHeight="1" x14ac:dyDescent="0.25">
      <c r="A74" s="1053" t="s">
        <v>467</v>
      </c>
      <c r="B74" s="1196"/>
      <c r="C74" s="1195"/>
      <c r="D74" s="1195"/>
      <c r="E74" s="1196"/>
    </row>
    <row r="75" spans="1:5" ht="18.75" x14ac:dyDescent="0.25">
      <c r="A75" s="1391" t="s">
        <v>670</v>
      </c>
      <c r="B75" s="1401"/>
      <c r="C75" s="1401"/>
      <c r="D75" s="1401"/>
      <c r="E75" s="1401"/>
    </row>
    <row r="76" spans="1:5" ht="39" customHeight="1" x14ac:dyDescent="0.25">
      <c r="A76" s="1391" t="s">
        <v>671</v>
      </c>
      <c r="B76" s="1402"/>
      <c r="C76" s="1402"/>
      <c r="D76" s="1402"/>
      <c r="E76" s="1402"/>
    </row>
    <row r="77" spans="1:5" s="251" customFormat="1" ht="18.75" x14ac:dyDescent="0.15">
      <c r="A77" s="1404" t="s">
        <v>672</v>
      </c>
      <c r="B77" s="1402"/>
      <c r="C77" s="1402"/>
      <c r="D77" s="1402"/>
      <c r="E77" s="1402"/>
    </row>
    <row r="78" spans="1:5" ht="38.450000000000003" customHeight="1" x14ac:dyDescent="0.3">
      <c r="A78" s="1403" t="s">
        <v>673</v>
      </c>
      <c r="B78" s="1403"/>
      <c r="C78" s="1403"/>
      <c r="D78" s="1403"/>
      <c r="E78" s="1403"/>
    </row>
  </sheetData>
  <mergeCells count="12">
    <mergeCell ref="C4:E5"/>
    <mergeCell ref="C7:E7"/>
    <mergeCell ref="C8:E8"/>
    <mergeCell ref="D12:D13"/>
    <mergeCell ref="C12:C13"/>
    <mergeCell ref="C10:E11"/>
    <mergeCell ref="C6:E6"/>
    <mergeCell ref="A78:E78"/>
    <mergeCell ref="A77:E77"/>
    <mergeCell ref="A75:E75"/>
    <mergeCell ref="A76:E76"/>
    <mergeCell ref="E12:E13"/>
  </mergeCells>
  <phoneticPr fontId="0" type="noConversion"/>
  <printOptions horizontalCentered="1" verticalCentered="1"/>
  <pageMargins left="0.23622047244094491" right="0.23622047244094491" top="0.35433070866141736" bottom="0.35433070866141736" header="0.19685039370078741" footer="0.19685039370078741"/>
  <pageSetup paperSize="9" scale="44"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8"/>
  <sheetViews>
    <sheetView showGridLines="0" zoomScale="85" zoomScaleNormal="85" workbookViewId="0"/>
  </sheetViews>
  <sheetFormatPr defaultColWidth="9" defaultRowHeight="15.75" x14ac:dyDescent="0.25"/>
  <cols>
    <col min="1" max="1" width="11.75" style="181" customWidth="1"/>
    <col min="2" max="2" width="37.625" style="181" customWidth="1"/>
    <col min="3" max="5" width="29.625" style="181" customWidth="1"/>
    <col min="6" max="16384" width="9" style="181"/>
  </cols>
  <sheetData>
    <row r="1" spans="1:7" ht="16.5" thickBot="1" x14ac:dyDescent="0.3">
      <c r="A1" s="1197"/>
      <c r="B1" s="1162"/>
      <c r="C1" s="1065"/>
      <c r="D1" s="1065"/>
      <c r="E1" s="1065"/>
      <c r="F1" s="1065"/>
      <c r="G1" s="1065"/>
    </row>
    <row r="2" spans="1:7" x14ac:dyDescent="0.25">
      <c r="A2" s="1163"/>
      <c r="B2" s="1164" t="s">
        <v>0</v>
      </c>
      <c r="C2" s="1165"/>
      <c r="D2" s="1165"/>
      <c r="E2" s="1166"/>
      <c r="F2" s="1065"/>
      <c r="G2" s="1198"/>
    </row>
    <row r="3" spans="1:7" x14ac:dyDescent="0.25">
      <c r="A3" s="1167"/>
      <c r="B3" s="1055" t="s">
        <v>0</v>
      </c>
      <c r="C3" s="1065"/>
      <c r="D3" s="1065"/>
      <c r="E3" s="1168"/>
      <c r="F3" s="1065"/>
      <c r="G3" s="1198"/>
    </row>
    <row r="4" spans="1:7" x14ac:dyDescent="0.25">
      <c r="A4" s="1167"/>
      <c r="B4" s="1055" t="s">
        <v>0</v>
      </c>
      <c r="C4" s="1406" t="s">
        <v>674</v>
      </c>
      <c r="D4" s="1407"/>
      <c r="E4" s="1408"/>
      <c r="F4" s="1065"/>
      <c r="G4" s="1198"/>
    </row>
    <row r="5" spans="1:7" ht="25.5" customHeight="1" x14ac:dyDescent="0.25">
      <c r="A5" s="1167"/>
      <c r="B5" s="1055"/>
      <c r="C5" s="1409"/>
      <c r="D5" s="1409"/>
      <c r="E5" s="1408"/>
      <c r="F5" s="1065"/>
      <c r="G5" s="1198"/>
    </row>
    <row r="6" spans="1:7" ht="20.25" customHeight="1" x14ac:dyDescent="0.3">
      <c r="A6" s="1167"/>
      <c r="B6" s="1169" t="s">
        <v>0</v>
      </c>
      <c r="C6" s="1410" t="s">
        <v>200</v>
      </c>
      <c r="D6" s="1410"/>
      <c r="E6" s="1411"/>
      <c r="F6" s="1065"/>
      <c r="G6" s="1198"/>
    </row>
    <row r="7" spans="1:7" ht="18.75" x14ac:dyDescent="0.3">
      <c r="A7" s="1167"/>
      <c r="B7" s="1055"/>
      <c r="C7" s="1410" t="s">
        <v>176</v>
      </c>
      <c r="D7" s="1410"/>
      <c r="E7" s="1411"/>
      <c r="F7" s="1065"/>
      <c r="G7" s="1198"/>
    </row>
    <row r="8" spans="1:7" ht="18.75" x14ac:dyDescent="0.3">
      <c r="A8" s="1167"/>
      <c r="B8" s="1055"/>
      <c r="C8" s="1412" t="s">
        <v>577</v>
      </c>
      <c r="D8" s="1412"/>
      <c r="E8" s="1411"/>
      <c r="F8" s="1065"/>
      <c r="G8" s="1198"/>
    </row>
    <row r="9" spans="1:7" ht="16.5" thickBot="1" x14ac:dyDescent="0.3">
      <c r="A9" s="1167"/>
      <c r="B9" s="1199"/>
      <c r="C9" s="1199"/>
      <c r="D9" s="1199"/>
      <c r="E9" s="1168"/>
      <c r="F9" s="1065"/>
      <c r="G9" s="1198"/>
    </row>
    <row r="10" spans="1:7" x14ac:dyDescent="0.25">
      <c r="A10" s="1200" t="s">
        <v>0</v>
      </c>
      <c r="B10" s="1201" t="s">
        <v>0</v>
      </c>
      <c r="C10" s="1424" t="s">
        <v>675</v>
      </c>
      <c r="D10" s="1425"/>
      <c r="E10" s="1426"/>
      <c r="F10" s="1065"/>
      <c r="G10" s="1198"/>
    </row>
    <row r="11" spans="1:7" ht="18" customHeight="1" x14ac:dyDescent="0.25">
      <c r="A11" s="1008" t="s">
        <v>17</v>
      </c>
      <c r="B11" s="1009" t="s">
        <v>17</v>
      </c>
      <c r="C11" s="1418"/>
      <c r="D11" s="1419"/>
      <c r="E11" s="1420"/>
      <c r="F11" s="1065"/>
      <c r="G11" s="1198"/>
    </row>
    <row r="12" spans="1:7" x14ac:dyDescent="0.25">
      <c r="A12" s="1008" t="s">
        <v>21</v>
      </c>
      <c r="B12" s="1009"/>
      <c r="C12" s="1413" t="s">
        <v>269</v>
      </c>
      <c r="D12" s="1413" t="s">
        <v>271</v>
      </c>
      <c r="E12" s="1405" t="s">
        <v>579</v>
      </c>
      <c r="F12" s="1065"/>
      <c r="G12" s="1198"/>
    </row>
    <row r="13" spans="1:7" x14ac:dyDescent="0.25">
      <c r="A13" s="1202" t="s">
        <v>0</v>
      </c>
      <c r="B13" s="1011"/>
      <c r="C13" s="1414"/>
      <c r="D13" s="1414"/>
      <c r="E13" s="1397"/>
      <c r="F13" s="1065"/>
      <c r="G13" s="1198"/>
    </row>
    <row r="14" spans="1:7" ht="39.950000000000003" customHeight="1" x14ac:dyDescent="0.25">
      <c r="A14" s="1203">
        <v>13</v>
      </c>
      <c r="B14" s="1421" t="s">
        <v>204</v>
      </c>
      <c r="C14" s="1422"/>
      <c r="D14" s="1422"/>
      <c r="E14" s="1423"/>
      <c r="F14" s="1065"/>
      <c r="G14" s="1198"/>
    </row>
    <row r="15" spans="1:7" ht="39.950000000000003" customHeight="1" x14ac:dyDescent="0.25">
      <c r="A15" s="88">
        <v>13.1</v>
      </c>
      <c r="B15" s="363" t="s">
        <v>205</v>
      </c>
      <c r="C15" s="364" t="s">
        <v>676</v>
      </c>
      <c r="D15" s="364" t="s">
        <v>677</v>
      </c>
      <c r="E15" s="311" t="s">
        <v>678</v>
      </c>
      <c r="F15" s="1065"/>
      <c r="G15" s="1198"/>
    </row>
    <row r="16" spans="1:7" ht="39.950000000000003" customHeight="1" x14ac:dyDescent="0.25">
      <c r="A16" s="88" t="s">
        <v>206</v>
      </c>
      <c r="B16" s="360" t="s">
        <v>36</v>
      </c>
      <c r="C16" s="350" t="s">
        <v>679</v>
      </c>
      <c r="D16" s="350" t="s">
        <v>679</v>
      </c>
      <c r="E16" s="312" t="s">
        <v>680</v>
      </c>
      <c r="F16" s="1065"/>
      <c r="G16" s="1198"/>
    </row>
    <row r="17" spans="1:7" ht="39.950000000000003" customHeight="1" x14ac:dyDescent="0.25">
      <c r="A17" s="88" t="s">
        <v>207</v>
      </c>
      <c r="B17" s="360" t="s">
        <v>208</v>
      </c>
      <c r="C17" s="359" t="s">
        <v>681</v>
      </c>
      <c r="D17" s="359" t="s">
        <v>682</v>
      </c>
      <c r="E17" s="313" t="s">
        <v>683</v>
      </c>
      <c r="F17" s="1065"/>
      <c r="G17" s="1198"/>
    </row>
    <row r="18" spans="1:7" ht="39.950000000000003" customHeight="1" x14ac:dyDescent="0.25">
      <c r="A18" s="89" t="s">
        <v>209</v>
      </c>
      <c r="B18" s="370" t="s">
        <v>48</v>
      </c>
      <c r="C18" s="466" t="s">
        <v>684</v>
      </c>
      <c r="D18" s="365" t="s">
        <v>685</v>
      </c>
      <c r="E18" s="314" t="s">
        <v>686</v>
      </c>
      <c r="F18" s="1065"/>
      <c r="G18" s="1198"/>
    </row>
    <row r="19" spans="1:7" s="250" customFormat="1" ht="39.950000000000003" customHeight="1" x14ac:dyDescent="0.15">
      <c r="A19" s="88">
        <v>13.2</v>
      </c>
      <c r="B19" s="366" t="s">
        <v>210</v>
      </c>
      <c r="C19" s="359" t="s">
        <v>687</v>
      </c>
      <c r="D19" s="359" t="s">
        <v>687</v>
      </c>
      <c r="E19" s="311" t="s">
        <v>688</v>
      </c>
      <c r="F19" s="1198"/>
      <c r="G19" s="1198"/>
    </row>
    <row r="20" spans="1:7" s="250" customFormat="1" ht="39.950000000000003" customHeight="1" x14ac:dyDescent="0.15">
      <c r="A20" s="88">
        <v>13.3</v>
      </c>
      <c r="B20" s="366" t="s">
        <v>689</v>
      </c>
      <c r="C20" s="350" t="s">
        <v>690</v>
      </c>
      <c r="D20" s="350" t="s">
        <v>691</v>
      </c>
      <c r="E20" s="312" t="s">
        <v>692</v>
      </c>
      <c r="F20" s="1198"/>
      <c r="G20" s="1198"/>
    </row>
    <row r="21" spans="1:7" s="250" customFormat="1" ht="39.950000000000003" customHeight="1" x14ac:dyDescent="0.15">
      <c r="A21" s="88">
        <v>13.4</v>
      </c>
      <c r="B21" s="366" t="s">
        <v>212</v>
      </c>
      <c r="C21" s="368" t="s">
        <v>693</v>
      </c>
      <c r="D21" s="368" t="s">
        <v>694</v>
      </c>
      <c r="E21" s="311" t="s">
        <v>695</v>
      </c>
      <c r="F21" s="1198"/>
      <c r="G21" s="1198"/>
    </row>
    <row r="22" spans="1:7" s="250" customFormat="1" ht="39.950000000000003" customHeight="1" x14ac:dyDescent="0.15">
      <c r="A22" s="88">
        <v>13.5</v>
      </c>
      <c r="B22" s="366" t="s">
        <v>213</v>
      </c>
      <c r="C22" s="310" t="s">
        <v>696</v>
      </c>
      <c r="D22" s="310" t="s">
        <v>696</v>
      </c>
      <c r="E22" s="315" t="s">
        <v>697</v>
      </c>
      <c r="F22" s="1198"/>
      <c r="G22" s="1198"/>
    </row>
    <row r="23" spans="1:7" s="250" customFormat="1" ht="39.950000000000003" customHeight="1" x14ac:dyDescent="0.15">
      <c r="A23" s="88">
        <v>13.6</v>
      </c>
      <c r="B23" s="366" t="s">
        <v>214</v>
      </c>
      <c r="C23" s="350" t="s">
        <v>698</v>
      </c>
      <c r="D23" s="310" t="s">
        <v>699</v>
      </c>
      <c r="E23" s="322" t="s">
        <v>700</v>
      </c>
      <c r="F23" s="1198"/>
      <c r="G23" s="1198"/>
    </row>
    <row r="24" spans="1:7" s="250" customFormat="1" ht="39.950000000000003" customHeight="1" x14ac:dyDescent="0.15">
      <c r="A24" s="88">
        <v>13.7</v>
      </c>
      <c r="B24" s="1204" t="s">
        <v>215</v>
      </c>
      <c r="C24" s="350" t="s">
        <v>701</v>
      </c>
      <c r="D24" s="350" t="s">
        <v>702</v>
      </c>
      <c r="E24" s="312" t="s">
        <v>703</v>
      </c>
      <c r="F24" s="1198"/>
      <c r="G24" s="1198"/>
    </row>
    <row r="25" spans="1:7" s="250" customFormat="1" ht="39.950000000000003" customHeight="1" x14ac:dyDescent="0.15">
      <c r="A25" s="1203">
        <v>14</v>
      </c>
      <c r="B25" s="1421" t="s">
        <v>216</v>
      </c>
      <c r="C25" s="1422"/>
      <c r="D25" s="1422"/>
      <c r="E25" s="1423"/>
      <c r="F25" s="1198"/>
      <c r="G25" s="1198"/>
    </row>
    <row r="26" spans="1:7" s="250" customFormat="1" ht="39.950000000000003" customHeight="1" x14ac:dyDescent="0.15">
      <c r="A26" s="88">
        <v>14.1</v>
      </c>
      <c r="B26" s="1184" t="s">
        <v>217</v>
      </c>
      <c r="C26" s="302">
        <v>48.07</v>
      </c>
      <c r="D26" s="302">
        <v>48.07</v>
      </c>
      <c r="E26" s="316">
        <v>641.91999999999996</v>
      </c>
      <c r="F26" s="1198"/>
      <c r="G26" s="1198"/>
    </row>
    <row r="27" spans="1:7" s="250" customFormat="1" ht="39.950000000000003" customHeight="1" x14ac:dyDescent="0.15">
      <c r="A27" s="88">
        <v>14.2</v>
      </c>
      <c r="B27" s="1184" t="s">
        <v>218</v>
      </c>
      <c r="C27" s="302" t="s">
        <v>704</v>
      </c>
      <c r="D27" s="302" t="s">
        <v>704</v>
      </c>
      <c r="E27" s="316" t="s">
        <v>705</v>
      </c>
      <c r="F27" s="1198"/>
      <c r="G27" s="1198"/>
    </row>
    <row r="28" spans="1:7" s="250" customFormat="1" ht="39.950000000000003" customHeight="1" x14ac:dyDescent="0.15">
      <c r="A28" s="88">
        <v>14.3</v>
      </c>
      <c r="B28" s="1184" t="s">
        <v>219</v>
      </c>
      <c r="C28" s="354">
        <v>48.18</v>
      </c>
      <c r="D28" s="354">
        <v>48.18</v>
      </c>
      <c r="E28" s="318" t="s">
        <v>706</v>
      </c>
      <c r="F28" s="1198"/>
      <c r="G28" s="1198"/>
    </row>
    <row r="29" spans="1:7" s="250" customFormat="1" ht="39.950000000000003" customHeight="1" x14ac:dyDescent="0.15">
      <c r="A29" s="88">
        <v>14.4</v>
      </c>
      <c r="B29" s="1189" t="s">
        <v>220</v>
      </c>
      <c r="C29" s="352">
        <v>48.19</v>
      </c>
      <c r="D29" s="352">
        <v>48.19</v>
      </c>
      <c r="E29" s="319">
        <v>642.1</v>
      </c>
      <c r="F29" s="1198"/>
      <c r="G29" s="1198"/>
    </row>
    <row r="30" spans="1:7" s="250" customFormat="1" ht="39.950000000000003" customHeight="1" x14ac:dyDescent="0.15">
      <c r="A30" s="88">
        <v>14.5</v>
      </c>
      <c r="B30" s="363" t="s">
        <v>221</v>
      </c>
      <c r="C30" s="352" t="s">
        <v>707</v>
      </c>
      <c r="D30" s="352" t="s">
        <v>707</v>
      </c>
      <c r="E30" s="319" t="s">
        <v>708</v>
      </c>
      <c r="F30" s="1198"/>
      <c r="G30" s="1198"/>
    </row>
    <row r="31" spans="1:7" s="250" customFormat="1" ht="39.950000000000003" customHeight="1" x14ac:dyDescent="0.15">
      <c r="A31" s="88" t="s">
        <v>222</v>
      </c>
      <c r="B31" s="360" t="s">
        <v>223</v>
      </c>
      <c r="C31" s="367" t="s">
        <v>709</v>
      </c>
      <c r="D31" s="367" t="s">
        <v>709</v>
      </c>
      <c r="E31" s="317" t="s">
        <v>710</v>
      </c>
      <c r="F31" s="1198"/>
      <c r="G31" s="1198"/>
    </row>
    <row r="32" spans="1:7" s="250" customFormat="1" ht="39.950000000000003" customHeight="1" x14ac:dyDescent="0.15">
      <c r="A32" s="88" t="s">
        <v>224</v>
      </c>
      <c r="B32" s="360" t="s">
        <v>225</v>
      </c>
      <c r="C32" s="368" t="s">
        <v>711</v>
      </c>
      <c r="D32" s="368" t="s">
        <v>711</v>
      </c>
      <c r="E32" s="320" t="s">
        <v>710</v>
      </c>
      <c r="F32" s="1198"/>
      <c r="G32" s="1198"/>
    </row>
    <row r="33" spans="1:5" s="250" customFormat="1" ht="39.950000000000003" customHeight="1" thickBot="1" x14ac:dyDescent="0.2">
      <c r="A33" s="1205" t="s">
        <v>226</v>
      </c>
      <c r="B33" s="1206" t="s">
        <v>227</v>
      </c>
      <c r="C33" s="369" t="s">
        <v>712</v>
      </c>
      <c r="D33" s="369" t="s">
        <v>712</v>
      </c>
      <c r="E33" s="321">
        <v>642.45000000000005</v>
      </c>
    </row>
    <row r="34" spans="1:5" ht="18" customHeight="1" x14ac:dyDescent="0.25">
      <c r="A34" s="1195"/>
      <c r="B34" s="1207"/>
      <c r="C34" s="1195"/>
      <c r="D34" s="1195"/>
      <c r="E34" s="1196"/>
    </row>
    <row r="35" spans="1:5" ht="18" customHeight="1" x14ac:dyDescent="0.25">
      <c r="A35" s="1053" t="s">
        <v>467</v>
      </c>
      <c r="B35" s="1207"/>
      <c r="C35" s="1195"/>
      <c r="D35" s="1195"/>
      <c r="E35" s="1196"/>
    </row>
    <row r="36" spans="1:5" s="250" customFormat="1" ht="39.950000000000003" customHeight="1" x14ac:dyDescent="0.15">
      <c r="A36" s="1391" t="s">
        <v>713</v>
      </c>
      <c r="B36" s="1401"/>
      <c r="C36" s="1401"/>
      <c r="D36" s="1401"/>
      <c r="E36" s="1401"/>
    </row>
    <row r="37" spans="1:5" s="250" customFormat="1" ht="39.950000000000003" customHeight="1" x14ac:dyDescent="0.15">
      <c r="A37" s="1391" t="s">
        <v>714</v>
      </c>
      <c r="B37" s="1402"/>
      <c r="C37" s="1402"/>
      <c r="D37" s="1402"/>
      <c r="E37" s="1402"/>
    </row>
    <row r="38" spans="1:5" s="250" customFormat="1" ht="39.950000000000003" customHeight="1" x14ac:dyDescent="0.15">
      <c r="A38" s="1404" t="s">
        <v>715</v>
      </c>
      <c r="B38" s="1402"/>
      <c r="C38" s="1402"/>
      <c r="D38" s="1402"/>
      <c r="E38" s="1402"/>
    </row>
  </sheetData>
  <mergeCells count="13">
    <mergeCell ref="C4:E5"/>
    <mergeCell ref="C6:E6"/>
    <mergeCell ref="C7:E7"/>
    <mergeCell ref="C8:E8"/>
    <mergeCell ref="E12:E13"/>
    <mergeCell ref="D12:D13"/>
    <mergeCell ref="C10:E11"/>
    <mergeCell ref="C12:C13"/>
    <mergeCell ref="A38:E38"/>
    <mergeCell ref="B14:E14"/>
    <mergeCell ref="B25:E25"/>
    <mergeCell ref="A36:E36"/>
    <mergeCell ref="A37:E37"/>
  </mergeCells>
  <phoneticPr fontId="0" type="noConversion"/>
  <printOptions horizontalCentered="1" verticalCentered="1"/>
  <pageMargins left="0.39370078740157483" right="0.19685039370078741" top="0.59055118110236227" bottom="0.59055118110236227" header="0.51181102362204722" footer="0.51181102362204722"/>
  <pageSetup paperSize="9" scale="6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8"/>
  <sheetViews>
    <sheetView workbookViewId="0">
      <pane ySplit="1" topLeftCell="A2" activePane="bottomLeft" state="frozen"/>
      <selection activeCell="E16" sqref="E16"/>
      <selection pane="bottomLeft"/>
    </sheetView>
  </sheetViews>
  <sheetFormatPr defaultColWidth="9" defaultRowHeight="15" x14ac:dyDescent="0.15"/>
  <cols>
    <col min="1" max="1" width="16.625" style="478" customWidth="1"/>
    <col min="2" max="2" width="13" style="478" bestFit="1" customWidth="1"/>
    <col min="3" max="3" width="10.375" style="502" customWidth="1"/>
    <col min="4" max="4" width="22.25" style="303" customWidth="1"/>
    <col min="5" max="16384" width="9" style="303"/>
  </cols>
  <sheetData>
    <row r="1" spans="1:4" ht="30.75" customHeight="1" thickTop="1" thickBot="1" x14ac:dyDescent="0.2">
      <c r="A1" s="467" t="s">
        <v>716</v>
      </c>
      <c r="B1" s="479" t="s">
        <v>717</v>
      </c>
      <c r="C1" s="479" t="s">
        <v>718</v>
      </c>
      <c r="D1" s="308" t="s">
        <v>719</v>
      </c>
    </row>
    <row r="2" spans="1:4" x14ac:dyDescent="0.25">
      <c r="A2" s="469">
        <v>1</v>
      </c>
      <c r="B2" s="481" t="s">
        <v>271</v>
      </c>
      <c r="C2" s="491" t="s">
        <v>720</v>
      </c>
      <c r="D2" s="304"/>
    </row>
    <row r="3" spans="1:4" x14ac:dyDescent="0.25">
      <c r="A3" s="469">
        <v>1</v>
      </c>
      <c r="B3" s="481" t="s">
        <v>271</v>
      </c>
      <c r="C3" s="491">
        <v>4403</v>
      </c>
      <c r="D3" s="304"/>
    </row>
    <row r="4" spans="1:4" x14ac:dyDescent="0.25">
      <c r="A4" s="374" t="s">
        <v>721</v>
      </c>
      <c r="B4" s="482" t="s">
        <v>271</v>
      </c>
      <c r="C4" s="376" t="s">
        <v>720</v>
      </c>
      <c r="D4" s="304"/>
    </row>
    <row r="5" spans="1:4" x14ac:dyDescent="0.25">
      <c r="A5" s="374" t="s">
        <v>722</v>
      </c>
      <c r="B5" s="482" t="s">
        <v>271</v>
      </c>
      <c r="C5" s="373" t="s">
        <v>720</v>
      </c>
      <c r="D5" s="372" t="s">
        <v>723</v>
      </c>
    </row>
    <row r="6" spans="1:4" x14ac:dyDescent="0.25">
      <c r="A6" s="374" t="s">
        <v>724</v>
      </c>
      <c r="B6" s="482" t="s">
        <v>271</v>
      </c>
      <c r="C6" s="373" t="s">
        <v>720</v>
      </c>
      <c r="D6" s="372" t="s">
        <v>723</v>
      </c>
    </row>
    <row r="7" spans="1:4" x14ac:dyDescent="0.25">
      <c r="A7" s="374">
        <v>1.2</v>
      </c>
      <c r="B7" s="482" t="s">
        <v>271</v>
      </c>
      <c r="C7" s="376">
        <v>4403</v>
      </c>
      <c r="D7" s="372"/>
    </row>
    <row r="8" spans="1:4" x14ac:dyDescent="0.25">
      <c r="A8" s="374" t="s">
        <v>43</v>
      </c>
      <c r="B8" s="375" t="s">
        <v>271</v>
      </c>
      <c r="C8" s="373">
        <v>440310</v>
      </c>
      <c r="D8" s="372" t="s">
        <v>723</v>
      </c>
    </row>
    <row r="9" spans="1:4" x14ac:dyDescent="0.25">
      <c r="A9" s="374" t="s">
        <v>43</v>
      </c>
      <c r="B9" s="482" t="s">
        <v>271</v>
      </c>
      <c r="C9" s="376" t="s">
        <v>725</v>
      </c>
      <c r="D9" s="304"/>
    </row>
    <row r="10" spans="1:4" x14ac:dyDescent="0.25">
      <c r="A10" s="374" t="s">
        <v>45</v>
      </c>
      <c r="B10" s="375" t="s">
        <v>271</v>
      </c>
      <c r="C10" s="373">
        <v>440310</v>
      </c>
      <c r="D10" s="372" t="s">
        <v>723</v>
      </c>
    </row>
    <row r="11" spans="1:4" x14ac:dyDescent="0.25">
      <c r="A11" s="374" t="s">
        <v>45</v>
      </c>
      <c r="B11" s="375" t="s">
        <v>271</v>
      </c>
      <c r="C11" s="376" t="s">
        <v>726</v>
      </c>
      <c r="D11" s="304"/>
    </row>
    <row r="12" spans="1:4" x14ac:dyDescent="0.25">
      <c r="A12" s="374" t="s">
        <v>45</v>
      </c>
      <c r="B12" s="375" t="s">
        <v>271</v>
      </c>
      <c r="C12" s="376" t="s">
        <v>727</v>
      </c>
      <c r="D12" s="304"/>
    </row>
    <row r="13" spans="1:4" x14ac:dyDescent="0.25">
      <c r="A13" s="374" t="s">
        <v>45</v>
      </c>
      <c r="B13" s="375" t="s">
        <v>271</v>
      </c>
      <c r="C13" s="376" t="s">
        <v>728</v>
      </c>
      <c r="D13" s="304"/>
    </row>
    <row r="14" spans="1:4" x14ac:dyDescent="0.25">
      <c r="A14" s="374" t="s">
        <v>45</v>
      </c>
      <c r="B14" s="375" t="s">
        <v>271</v>
      </c>
      <c r="C14" s="376" t="s">
        <v>729</v>
      </c>
      <c r="D14" s="304"/>
    </row>
    <row r="15" spans="1:4" x14ac:dyDescent="0.25">
      <c r="A15" s="374" t="s">
        <v>45</v>
      </c>
      <c r="B15" s="375" t="s">
        <v>271</v>
      </c>
      <c r="C15" s="376">
        <v>440399</v>
      </c>
      <c r="D15" s="304"/>
    </row>
    <row r="16" spans="1:4" x14ac:dyDescent="0.25">
      <c r="A16" s="374" t="s">
        <v>730</v>
      </c>
      <c r="B16" s="375" t="s">
        <v>271</v>
      </c>
      <c r="C16" s="378">
        <v>440310</v>
      </c>
      <c r="D16" s="377" t="s">
        <v>731</v>
      </c>
    </row>
    <row r="17" spans="1:4" x14ac:dyDescent="0.25">
      <c r="A17" s="374" t="s">
        <v>730</v>
      </c>
      <c r="B17" s="375" t="s">
        <v>271</v>
      </c>
      <c r="C17" s="376" t="s">
        <v>726</v>
      </c>
      <c r="D17" s="304"/>
    </row>
    <row r="18" spans="1:4" x14ac:dyDescent="0.25">
      <c r="A18" s="374" t="s">
        <v>730</v>
      </c>
      <c r="B18" s="375" t="s">
        <v>271</v>
      </c>
      <c r="C18" s="376" t="s">
        <v>727</v>
      </c>
      <c r="D18" s="304"/>
    </row>
    <row r="19" spans="1:4" x14ac:dyDescent="0.25">
      <c r="A19" s="374" t="s">
        <v>47</v>
      </c>
      <c r="B19" s="375" t="s">
        <v>271</v>
      </c>
      <c r="C19" s="373" t="s">
        <v>732</v>
      </c>
      <c r="D19" s="372" t="s">
        <v>723</v>
      </c>
    </row>
    <row r="20" spans="1:4" x14ac:dyDescent="0.25">
      <c r="A20" s="471" t="s">
        <v>733</v>
      </c>
      <c r="B20" s="484" t="s">
        <v>271</v>
      </c>
      <c r="C20" s="493" t="s">
        <v>734</v>
      </c>
      <c r="D20" s="304"/>
    </row>
    <row r="21" spans="1:4" x14ac:dyDescent="0.25">
      <c r="A21" s="374">
        <v>3</v>
      </c>
      <c r="B21" s="375" t="s">
        <v>271</v>
      </c>
      <c r="C21" s="376" t="s">
        <v>735</v>
      </c>
      <c r="D21" s="304"/>
    </row>
    <row r="22" spans="1:4" x14ac:dyDescent="0.25">
      <c r="A22" s="374">
        <v>3</v>
      </c>
      <c r="B22" s="375" t="s">
        <v>271</v>
      </c>
      <c r="C22" s="376" t="s">
        <v>736</v>
      </c>
      <c r="D22" s="304"/>
    </row>
    <row r="23" spans="1:4" x14ac:dyDescent="0.25">
      <c r="A23" s="374">
        <v>3</v>
      </c>
      <c r="B23" s="375" t="s">
        <v>271</v>
      </c>
      <c r="C23" s="373">
        <v>440139</v>
      </c>
      <c r="D23" s="372" t="s">
        <v>723</v>
      </c>
    </row>
    <row r="24" spans="1:4" x14ac:dyDescent="0.25">
      <c r="A24" s="469" t="s">
        <v>737</v>
      </c>
      <c r="B24" s="481" t="s">
        <v>271</v>
      </c>
      <c r="C24" s="495" t="s">
        <v>735</v>
      </c>
      <c r="D24" s="304"/>
    </row>
    <row r="25" spans="1:4" x14ac:dyDescent="0.25">
      <c r="A25" s="470" t="s">
        <v>78</v>
      </c>
      <c r="B25" s="483" t="s">
        <v>271</v>
      </c>
      <c r="C25" s="382" t="s">
        <v>736</v>
      </c>
      <c r="D25" s="304"/>
    </row>
    <row r="26" spans="1:4" x14ac:dyDescent="0.25">
      <c r="A26" s="468" t="s">
        <v>738</v>
      </c>
      <c r="B26" s="480" t="s">
        <v>271</v>
      </c>
      <c r="C26" s="383">
        <v>440130</v>
      </c>
      <c r="D26" s="377" t="s">
        <v>731</v>
      </c>
    </row>
    <row r="27" spans="1:4" x14ac:dyDescent="0.25">
      <c r="A27" s="471" t="s">
        <v>80</v>
      </c>
      <c r="B27" s="484" t="s">
        <v>271</v>
      </c>
      <c r="C27" s="381" t="s">
        <v>739</v>
      </c>
      <c r="D27" s="377" t="s">
        <v>723</v>
      </c>
    </row>
    <row r="28" spans="1:4" x14ac:dyDescent="0.25">
      <c r="A28" s="471">
        <v>4</v>
      </c>
      <c r="B28" s="484" t="s">
        <v>271</v>
      </c>
      <c r="C28" s="380">
        <v>440139</v>
      </c>
      <c r="D28" s="372" t="s">
        <v>723</v>
      </c>
    </row>
    <row r="29" spans="1:4" x14ac:dyDescent="0.25">
      <c r="A29" s="471">
        <v>5</v>
      </c>
      <c r="B29" s="484" t="s">
        <v>271</v>
      </c>
      <c r="C29" s="382">
        <v>440131</v>
      </c>
      <c r="D29" s="372"/>
    </row>
    <row r="30" spans="1:4" x14ac:dyDescent="0.25">
      <c r="A30" s="471">
        <v>5</v>
      </c>
      <c r="B30" s="484" t="s">
        <v>271</v>
      </c>
      <c r="C30" s="380">
        <v>440139</v>
      </c>
      <c r="D30" s="372" t="s">
        <v>723</v>
      </c>
    </row>
    <row r="31" spans="1:4" x14ac:dyDescent="0.25">
      <c r="A31" s="471">
        <v>5.0999999999999996</v>
      </c>
      <c r="B31" s="484" t="s">
        <v>271</v>
      </c>
      <c r="C31" s="493" t="s">
        <v>740</v>
      </c>
      <c r="D31" s="305"/>
    </row>
    <row r="32" spans="1:4" x14ac:dyDescent="0.25">
      <c r="A32" s="471">
        <v>5.2</v>
      </c>
      <c r="B32" s="484" t="s">
        <v>271</v>
      </c>
      <c r="C32" s="381">
        <v>440139</v>
      </c>
      <c r="D32" s="377" t="s">
        <v>731</v>
      </c>
    </row>
    <row r="33" spans="1:4" x14ac:dyDescent="0.25">
      <c r="A33" s="471">
        <v>6</v>
      </c>
      <c r="B33" s="484" t="s">
        <v>271</v>
      </c>
      <c r="C33" s="495">
        <v>4406</v>
      </c>
      <c r="D33" s="305"/>
    </row>
    <row r="34" spans="1:4" x14ac:dyDescent="0.25">
      <c r="A34" s="471">
        <v>6</v>
      </c>
      <c r="B34" s="484" t="s">
        <v>271</v>
      </c>
      <c r="C34" s="495">
        <v>4407</v>
      </c>
      <c r="D34" s="305"/>
    </row>
    <row r="35" spans="1:4" x14ac:dyDescent="0.25">
      <c r="A35" s="471" t="s">
        <v>91</v>
      </c>
      <c r="B35" s="484" t="s">
        <v>271</v>
      </c>
      <c r="C35" s="381">
        <v>440610</v>
      </c>
      <c r="D35" s="372" t="s">
        <v>723</v>
      </c>
    </row>
    <row r="36" spans="1:4" x14ac:dyDescent="0.25">
      <c r="A36" s="471" t="s">
        <v>91</v>
      </c>
      <c r="B36" s="484" t="s">
        <v>271</v>
      </c>
      <c r="C36" s="381">
        <v>440690</v>
      </c>
      <c r="D36" s="372" t="s">
        <v>723</v>
      </c>
    </row>
    <row r="37" spans="1:4" x14ac:dyDescent="0.25">
      <c r="A37" s="471" t="s">
        <v>91</v>
      </c>
      <c r="B37" s="484" t="s">
        <v>271</v>
      </c>
      <c r="C37" s="493">
        <v>440710</v>
      </c>
      <c r="D37" s="304"/>
    </row>
    <row r="38" spans="1:4" x14ac:dyDescent="0.25">
      <c r="A38" s="469" t="s">
        <v>93</v>
      </c>
      <c r="B38" s="481" t="s">
        <v>271</v>
      </c>
      <c r="C38" s="379">
        <v>440610</v>
      </c>
      <c r="D38" s="372" t="s">
        <v>723</v>
      </c>
    </row>
    <row r="39" spans="1:4" x14ac:dyDescent="0.25">
      <c r="A39" s="469" t="s">
        <v>93</v>
      </c>
      <c r="B39" s="481" t="s">
        <v>271</v>
      </c>
      <c r="C39" s="379">
        <v>440690</v>
      </c>
      <c r="D39" s="372" t="s">
        <v>723</v>
      </c>
    </row>
    <row r="40" spans="1:4" x14ac:dyDescent="0.25">
      <c r="A40" s="469" t="s">
        <v>93</v>
      </c>
      <c r="B40" s="481" t="s">
        <v>271</v>
      </c>
      <c r="C40" s="495" t="s">
        <v>741</v>
      </c>
      <c r="D40" s="304"/>
    </row>
    <row r="41" spans="1:4" x14ac:dyDescent="0.25">
      <c r="A41" s="469" t="s">
        <v>93</v>
      </c>
      <c r="B41" s="481" t="s">
        <v>271</v>
      </c>
      <c r="C41" s="495" t="s">
        <v>742</v>
      </c>
      <c r="D41" s="304"/>
    </row>
    <row r="42" spans="1:4" x14ac:dyDescent="0.25">
      <c r="A42" s="469" t="s">
        <v>93</v>
      </c>
      <c r="B42" s="481" t="s">
        <v>271</v>
      </c>
      <c r="C42" s="495" t="s">
        <v>743</v>
      </c>
      <c r="D42" s="304"/>
    </row>
    <row r="43" spans="1:4" x14ac:dyDescent="0.25">
      <c r="A43" s="469" t="s">
        <v>93</v>
      </c>
      <c r="B43" s="481" t="s">
        <v>271</v>
      </c>
      <c r="C43" s="495" t="s">
        <v>744</v>
      </c>
      <c r="D43" s="304"/>
    </row>
    <row r="44" spans="1:4" x14ac:dyDescent="0.25">
      <c r="A44" s="469" t="s">
        <v>93</v>
      </c>
      <c r="B44" s="481" t="s">
        <v>271</v>
      </c>
      <c r="C44" s="495" t="s">
        <v>745</v>
      </c>
      <c r="D44" s="304"/>
    </row>
    <row r="45" spans="1:4" x14ac:dyDescent="0.25">
      <c r="A45" s="469" t="s">
        <v>93</v>
      </c>
      <c r="B45" s="481" t="s">
        <v>271</v>
      </c>
      <c r="C45" s="495" t="s">
        <v>746</v>
      </c>
      <c r="D45" s="304"/>
    </row>
    <row r="46" spans="1:4" x14ac:dyDescent="0.25">
      <c r="A46" s="469" t="s">
        <v>93</v>
      </c>
      <c r="B46" s="481" t="s">
        <v>271</v>
      </c>
      <c r="C46" s="495" t="s">
        <v>747</v>
      </c>
      <c r="D46" s="304"/>
    </row>
    <row r="47" spans="1:4" x14ac:dyDescent="0.25">
      <c r="A47" s="469" t="s">
        <v>93</v>
      </c>
      <c r="B47" s="481" t="s">
        <v>271</v>
      </c>
      <c r="C47" s="495" t="s">
        <v>748</v>
      </c>
      <c r="D47" s="304"/>
    </row>
    <row r="48" spans="1:4" x14ac:dyDescent="0.25">
      <c r="A48" s="469" t="s">
        <v>93</v>
      </c>
      <c r="B48" s="481" t="s">
        <v>271</v>
      </c>
      <c r="C48" s="495" t="s">
        <v>749</v>
      </c>
      <c r="D48" s="304"/>
    </row>
    <row r="49" spans="1:4" x14ac:dyDescent="0.25">
      <c r="A49" s="469" t="s">
        <v>93</v>
      </c>
      <c r="B49" s="481" t="s">
        <v>271</v>
      </c>
      <c r="C49" s="495" t="s">
        <v>750</v>
      </c>
      <c r="D49" s="304"/>
    </row>
    <row r="50" spans="1:4" x14ac:dyDescent="0.25">
      <c r="A50" s="469" t="s">
        <v>93</v>
      </c>
      <c r="B50" s="481" t="s">
        <v>271</v>
      </c>
      <c r="C50" s="495" t="s">
        <v>751</v>
      </c>
      <c r="D50" s="304"/>
    </row>
    <row r="51" spans="1:4" x14ac:dyDescent="0.25">
      <c r="A51" s="469" t="s">
        <v>93</v>
      </c>
      <c r="B51" s="481" t="s">
        <v>271</v>
      </c>
      <c r="C51" s="495" t="s">
        <v>752</v>
      </c>
      <c r="D51" s="304"/>
    </row>
    <row r="52" spans="1:4" x14ac:dyDescent="0.25">
      <c r="A52" s="469" t="s">
        <v>93</v>
      </c>
      <c r="B52" s="483" t="s">
        <v>271</v>
      </c>
      <c r="C52" s="382" t="s">
        <v>753</v>
      </c>
      <c r="D52" s="304"/>
    </row>
    <row r="53" spans="1:4" x14ac:dyDescent="0.25">
      <c r="A53" s="469" t="s">
        <v>94</v>
      </c>
      <c r="B53" s="481" t="s">
        <v>271</v>
      </c>
      <c r="C53" s="379">
        <v>440610</v>
      </c>
      <c r="D53" s="377" t="s">
        <v>723</v>
      </c>
    </row>
    <row r="54" spans="1:4" x14ac:dyDescent="0.25">
      <c r="A54" s="469" t="s">
        <v>94</v>
      </c>
      <c r="B54" s="481" t="s">
        <v>271</v>
      </c>
      <c r="C54" s="379">
        <v>440690</v>
      </c>
      <c r="D54" s="377" t="s">
        <v>723</v>
      </c>
    </row>
    <row r="55" spans="1:4" x14ac:dyDescent="0.25">
      <c r="A55" s="469" t="s">
        <v>94</v>
      </c>
      <c r="B55" s="481" t="s">
        <v>271</v>
      </c>
      <c r="C55" s="495" t="s">
        <v>741</v>
      </c>
      <c r="D55" s="304"/>
    </row>
    <row r="56" spans="1:4" x14ac:dyDescent="0.25">
      <c r="A56" s="469" t="s">
        <v>94</v>
      </c>
      <c r="B56" s="481" t="s">
        <v>271</v>
      </c>
      <c r="C56" s="495" t="s">
        <v>742</v>
      </c>
      <c r="D56" s="304"/>
    </row>
    <row r="57" spans="1:4" x14ac:dyDescent="0.25">
      <c r="A57" s="469" t="s">
        <v>94</v>
      </c>
      <c r="B57" s="481" t="s">
        <v>271</v>
      </c>
      <c r="C57" s="495" t="s">
        <v>743</v>
      </c>
      <c r="D57" s="304"/>
    </row>
    <row r="58" spans="1:4" x14ac:dyDescent="0.25">
      <c r="A58" s="469" t="s">
        <v>94</v>
      </c>
      <c r="B58" s="481" t="s">
        <v>271</v>
      </c>
      <c r="C58" s="495" t="s">
        <v>744</v>
      </c>
      <c r="D58" s="304"/>
    </row>
    <row r="59" spans="1:4" x14ac:dyDescent="0.25">
      <c r="A59" s="469" t="s">
        <v>94</v>
      </c>
      <c r="B59" s="481" t="s">
        <v>271</v>
      </c>
      <c r="C59" s="495" t="s">
        <v>745</v>
      </c>
      <c r="D59" s="304"/>
    </row>
    <row r="60" spans="1:4" x14ac:dyDescent="0.25">
      <c r="A60" s="469" t="s">
        <v>94</v>
      </c>
      <c r="B60" s="481" t="s">
        <v>271</v>
      </c>
      <c r="C60" s="495" t="s">
        <v>746</v>
      </c>
      <c r="D60" s="304"/>
    </row>
    <row r="61" spans="1:4" x14ac:dyDescent="0.25">
      <c r="A61" s="469" t="s">
        <v>94</v>
      </c>
      <c r="B61" s="481" t="s">
        <v>271</v>
      </c>
      <c r="C61" s="495" t="s">
        <v>747</v>
      </c>
      <c r="D61" s="304"/>
    </row>
    <row r="62" spans="1:4" x14ac:dyDescent="0.25">
      <c r="A62" s="470" t="s">
        <v>94</v>
      </c>
      <c r="B62" s="483" t="s">
        <v>271</v>
      </c>
      <c r="C62" s="380" t="s">
        <v>753</v>
      </c>
      <c r="D62" s="372" t="s">
        <v>723</v>
      </c>
    </row>
    <row r="63" spans="1:4" x14ac:dyDescent="0.25">
      <c r="A63" s="469">
        <v>7</v>
      </c>
      <c r="B63" s="481" t="s">
        <v>271</v>
      </c>
      <c r="C63" s="495">
        <v>4408</v>
      </c>
      <c r="D63" s="305"/>
    </row>
    <row r="64" spans="1:4" x14ac:dyDescent="0.25">
      <c r="A64" s="470" t="s">
        <v>97</v>
      </c>
      <c r="B64" s="483" t="s">
        <v>271</v>
      </c>
      <c r="C64" s="382" t="s">
        <v>754</v>
      </c>
      <c r="D64" s="304"/>
    </row>
    <row r="65" spans="1:4" x14ac:dyDescent="0.25">
      <c r="A65" s="469" t="s">
        <v>98</v>
      </c>
      <c r="B65" s="481" t="s">
        <v>271</v>
      </c>
      <c r="C65" s="495" t="s">
        <v>755</v>
      </c>
      <c r="D65" s="304"/>
    </row>
    <row r="66" spans="1:4" x14ac:dyDescent="0.25">
      <c r="A66" s="469" t="s">
        <v>98</v>
      </c>
      <c r="B66" s="481" t="s">
        <v>271</v>
      </c>
      <c r="C66" s="495" t="s">
        <v>756</v>
      </c>
      <c r="D66" s="304"/>
    </row>
    <row r="67" spans="1:4" x14ac:dyDescent="0.25">
      <c r="A67" s="470" t="s">
        <v>98</v>
      </c>
      <c r="B67" s="483" t="s">
        <v>271</v>
      </c>
      <c r="C67" s="382" t="s">
        <v>757</v>
      </c>
      <c r="D67" s="304"/>
    </row>
    <row r="68" spans="1:4" x14ac:dyDescent="0.25">
      <c r="A68" s="469" t="s">
        <v>99</v>
      </c>
      <c r="B68" s="481" t="s">
        <v>271</v>
      </c>
      <c r="C68" s="495" t="s">
        <v>755</v>
      </c>
      <c r="D68" s="304"/>
    </row>
    <row r="69" spans="1:4" x14ac:dyDescent="0.25">
      <c r="A69" s="469" t="s">
        <v>99</v>
      </c>
      <c r="B69" s="481" t="s">
        <v>271</v>
      </c>
      <c r="C69" s="495" t="s">
        <v>756</v>
      </c>
      <c r="D69" s="304"/>
    </row>
    <row r="70" spans="1:4" x14ac:dyDescent="0.25">
      <c r="A70" s="470" t="s">
        <v>99</v>
      </c>
      <c r="B70" s="483" t="s">
        <v>271</v>
      </c>
      <c r="C70" s="380" t="s">
        <v>757</v>
      </c>
      <c r="D70" s="372" t="s">
        <v>723</v>
      </c>
    </row>
    <row r="71" spans="1:4" x14ac:dyDescent="0.25">
      <c r="A71" s="469">
        <v>8</v>
      </c>
      <c r="B71" s="481" t="s">
        <v>271</v>
      </c>
      <c r="C71" s="491" t="s">
        <v>758</v>
      </c>
      <c r="D71" s="305"/>
    </row>
    <row r="72" spans="1:4" x14ac:dyDescent="0.25">
      <c r="A72" s="469">
        <v>8</v>
      </c>
      <c r="B72" s="481" t="s">
        <v>271</v>
      </c>
      <c r="C72" s="491">
        <v>4411</v>
      </c>
      <c r="D72" s="305"/>
    </row>
    <row r="73" spans="1:4" x14ac:dyDescent="0.25">
      <c r="A73" s="469">
        <v>8</v>
      </c>
      <c r="B73" s="481" t="s">
        <v>271</v>
      </c>
      <c r="C73" s="491" t="s">
        <v>759</v>
      </c>
      <c r="D73" s="305"/>
    </row>
    <row r="74" spans="1:4" x14ac:dyDescent="0.25">
      <c r="A74" s="469">
        <v>8</v>
      </c>
      <c r="B74" s="481" t="s">
        <v>271</v>
      </c>
      <c r="C74" s="491" t="s">
        <v>760</v>
      </c>
      <c r="D74" s="305"/>
    </row>
    <row r="75" spans="1:4" x14ac:dyDescent="0.25">
      <c r="A75" s="469">
        <v>8</v>
      </c>
      <c r="B75" s="481" t="s">
        <v>271</v>
      </c>
      <c r="C75" s="491" t="s">
        <v>761</v>
      </c>
      <c r="D75" s="305"/>
    </row>
    <row r="76" spans="1:4" x14ac:dyDescent="0.25">
      <c r="A76" s="469">
        <v>8</v>
      </c>
      <c r="B76" s="481" t="s">
        <v>271</v>
      </c>
      <c r="C76" s="491" t="s">
        <v>762</v>
      </c>
      <c r="D76" s="305"/>
    </row>
    <row r="77" spans="1:4" x14ac:dyDescent="0.25">
      <c r="A77" s="470">
        <v>8</v>
      </c>
      <c r="B77" s="483" t="s">
        <v>271</v>
      </c>
      <c r="C77" s="491" t="s">
        <v>763</v>
      </c>
      <c r="D77" s="305"/>
    </row>
    <row r="78" spans="1:4" x14ac:dyDescent="0.25">
      <c r="A78" s="471">
        <v>8.1</v>
      </c>
      <c r="B78" s="484" t="s">
        <v>271</v>
      </c>
      <c r="C78" s="493">
        <v>441231</v>
      </c>
      <c r="D78" s="305"/>
    </row>
    <row r="79" spans="1:4" x14ac:dyDescent="0.25">
      <c r="A79" s="471">
        <v>8.1</v>
      </c>
      <c r="B79" s="484" t="s">
        <v>271</v>
      </c>
      <c r="C79" s="493">
        <v>441232</v>
      </c>
      <c r="D79" s="305"/>
    </row>
    <row r="80" spans="1:4" x14ac:dyDescent="0.25">
      <c r="A80" s="471">
        <v>8.1</v>
      </c>
      <c r="B80" s="484" t="s">
        <v>271</v>
      </c>
      <c r="C80" s="493">
        <v>441239</v>
      </c>
      <c r="D80" s="305"/>
    </row>
    <row r="81" spans="1:4" x14ac:dyDescent="0.25">
      <c r="A81" s="471">
        <v>8.1</v>
      </c>
      <c r="B81" s="484" t="s">
        <v>271</v>
      </c>
      <c r="C81" s="493">
        <v>441294</v>
      </c>
      <c r="D81" s="305"/>
    </row>
    <row r="82" spans="1:4" x14ac:dyDescent="0.25">
      <c r="A82" s="471">
        <v>8.1</v>
      </c>
      <c r="B82" s="484" t="s">
        <v>271</v>
      </c>
      <c r="C82" s="493">
        <v>441299</v>
      </c>
      <c r="D82" s="305"/>
    </row>
    <row r="83" spans="1:4" x14ac:dyDescent="0.25">
      <c r="A83" s="374" t="s">
        <v>104</v>
      </c>
      <c r="B83" s="375" t="s">
        <v>271</v>
      </c>
      <c r="C83" s="376" t="s">
        <v>761</v>
      </c>
      <c r="D83" s="304"/>
    </row>
    <row r="84" spans="1:4" x14ac:dyDescent="0.25">
      <c r="A84" s="374" t="s">
        <v>104</v>
      </c>
      <c r="B84" s="375" t="s">
        <v>271</v>
      </c>
      <c r="C84" s="373">
        <v>441294</v>
      </c>
      <c r="D84" s="377" t="s">
        <v>731</v>
      </c>
    </row>
    <row r="85" spans="1:4" x14ac:dyDescent="0.25">
      <c r="A85" s="374" t="s">
        <v>104</v>
      </c>
      <c r="B85" s="375" t="s">
        <v>271</v>
      </c>
      <c r="C85" s="373">
        <v>441299</v>
      </c>
      <c r="D85" s="377" t="s">
        <v>723</v>
      </c>
    </row>
    <row r="86" spans="1:4" x14ac:dyDescent="0.25">
      <c r="A86" s="469" t="s">
        <v>105</v>
      </c>
      <c r="B86" s="481" t="s">
        <v>271</v>
      </c>
      <c r="C86" s="495" t="s">
        <v>759</v>
      </c>
      <c r="D86" s="304"/>
    </row>
    <row r="87" spans="1:4" x14ac:dyDescent="0.25">
      <c r="A87" s="469" t="s">
        <v>105</v>
      </c>
      <c r="B87" s="481" t="s">
        <v>271</v>
      </c>
      <c r="C87" s="495" t="s">
        <v>760</v>
      </c>
      <c r="D87" s="304"/>
    </row>
    <row r="88" spans="1:4" x14ac:dyDescent="0.25">
      <c r="A88" s="469" t="s">
        <v>105</v>
      </c>
      <c r="B88" s="481" t="s">
        <v>271</v>
      </c>
      <c r="C88" s="379" t="s">
        <v>762</v>
      </c>
      <c r="D88" s="372" t="s">
        <v>731</v>
      </c>
    </row>
    <row r="89" spans="1:4" x14ac:dyDescent="0.25">
      <c r="A89" s="470" t="s">
        <v>105</v>
      </c>
      <c r="B89" s="483" t="s">
        <v>271</v>
      </c>
      <c r="C89" s="380" t="s">
        <v>763</v>
      </c>
      <c r="D89" s="372" t="s">
        <v>731</v>
      </c>
    </row>
    <row r="90" spans="1:4" x14ac:dyDescent="0.25">
      <c r="A90" s="469" t="s">
        <v>106</v>
      </c>
      <c r="B90" s="481" t="s">
        <v>271</v>
      </c>
      <c r="C90" s="495" t="s">
        <v>759</v>
      </c>
      <c r="D90" s="304"/>
    </row>
    <row r="91" spans="1:4" x14ac:dyDescent="0.25">
      <c r="A91" s="469" t="s">
        <v>106</v>
      </c>
      <c r="B91" s="481" t="s">
        <v>271</v>
      </c>
      <c r="C91" s="379" t="s">
        <v>760</v>
      </c>
      <c r="D91" s="377" t="s">
        <v>731</v>
      </c>
    </row>
    <row r="92" spans="1:4" x14ac:dyDescent="0.25">
      <c r="A92" s="469" t="s">
        <v>106</v>
      </c>
      <c r="B92" s="481" t="s">
        <v>271</v>
      </c>
      <c r="C92" s="379" t="s">
        <v>762</v>
      </c>
      <c r="D92" s="377" t="s">
        <v>731</v>
      </c>
    </row>
    <row r="93" spans="1:4" x14ac:dyDescent="0.25">
      <c r="A93" s="470" t="s">
        <v>106</v>
      </c>
      <c r="B93" s="483" t="s">
        <v>271</v>
      </c>
      <c r="C93" s="380" t="s">
        <v>763</v>
      </c>
      <c r="D93" s="377" t="s">
        <v>723</v>
      </c>
    </row>
    <row r="94" spans="1:4" x14ac:dyDescent="0.25">
      <c r="A94" s="374">
        <v>8.1999999999999993</v>
      </c>
      <c r="B94" s="375" t="s">
        <v>271</v>
      </c>
      <c r="C94" s="376">
        <v>4410</v>
      </c>
      <c r="D94" s="304"/>
    </row>
    <row r="95" spans="1:4" x14ac:dyDescent="0.25">
      <c r="A95" s="471" t="s">
        <v>109</v>
      </c>
      <c r="B95" s="484" t="s">
        <v>271</v>
      </c>
      <c r="C95" s="493" t="s">
        <v>764</v>
      </c>
      <c r="D95" s="304"/>
    </row>
    <row r="96" spans="1:4" x14ac:dyDescent="0.25">
      <c r="A96" s="374">
        <v>8.3000000000000007</v>
      </c>
      <c r="B96" s="375" t="s">
        <v>271</v>
      </c>
      <c r="C96" s="376">
        <v>4411</v>
      </c>
      <c r="D96" s="304"/>
    </row>
    <row r="97" spans="1:4" x14ac:dyDescent="0.25">
      <c r="A97" s="471" t="s">
        <v>113</v>
      </c>
      <c r="B97" s="484" t="s">
        <v>271</v>
      </c>
      <c r="C97" s="493" t="s">
        <v>765</v>
      </c>
      <c r="D97" s="304"/>
    </row>
    <row r="98" spans="1:4" x14ac:dyDescent="0.25">
      <c r="A98" s="468" t="s">
        <v>115</v>
      </c>
      <c r="B98" s="480" t="s">
        <v>271</v>
      </c>
      <c r="C98" s="492" t="s">
        <v>766</v>
      </c>
      <c r="D98" s="304"/>
    </row>
    <row r="99" spans="1:4" x14ac:dyDescent="0.25">
      <c r="A99" s="469" t="s">
        <v>115</v>
      </c>
      <c r="B99" s="481" t="s">
        <v>271</v>
      </c>
      <c r="C99" s="495" t="s">
        <v>767</v>
      </c>
      <c r="D99" s="304"/>
    </row>
    <row r="100" spans="1:4" x14ac:dyDescent="0.25">
      <c r="A100" s="470" t="s">
        <v>115</v>
      </c>
      <c r="B100" s="483" t="s">
        <v>271</v>
      </c>
      <c r="C100" s="380" t="s">
        <v>768</v>
      </c>
      <c r="D100" s="377" t="s">
        <v>723</v>
      </c>
    </row>
    <row r="101" spans="1:4" x14ac:dyDescent="0.25">
      <c r="A101" s="471" t="s">
        <v>117</v>
      </c>
      <c r="B101" s="481" t="s">
        <v>271</v>
      </c>
      <c r="C101" s="379">
        <v>441114</v>
      </c>
      <c r="D101" s="372" t="s">
        <v>723</v>
      </c>
    </row>
    <row r="102" spans="1:4" x14ac:dyDescent="0.25">
      <c r="A102" s="471" t="s">
        <v>117</v>
      </c>
      <c r="B102" s="481" t="s">
        <v>271</v>
      </c>
      <c r="C102" s="495" t="s">
        <v>769</v>
      </c>
      <c r="D102" s="304"/>
    </row>
    <row r="103" spans="1:4" x14ac:dyDescent="0.25">
      <c r="A103" s="471" t="s">
        <v>117</v>
      </c>
      <c r="B103" s="483" t="s">
        <v>271</v>
      </c>
      <c r="C103" s="382" t="s">
        <v>770</v>
      </c>
      <c r="D103" s="304"/>
    </row>
    <row r="104" spans="1:4" x14ac:dyDescent="0.25">
      <c r="A104" s="471">
        <v>9</v>
      </c>
      <c r="B104" s="484" t="s">
        <v>271</v>
      </c>
      <c r="C104" s="496" t="s">
        <v>771</v>
      </c>
      <c r="D104" s="304"/>
    </row>
    <row r="105" spans="1:4" x14ac:dyDescent="0.25">
      <c r="A105" s="471">
        <v>9</v>
      </c>
      <c r="B105" s="484" t="s">
        <v>271</v>
      </c>
      <c r="C105" s="496">
        <v>4702</v>
      </c>
      <c r="D105" s="304"/>
    </row>
    <row r="106" spans="1:4" x14ac:dyDescent="0.25">
      <c r="A106" s="471">
        <v>9</v>
      </c>
      <c r="B106" s="484" t="s">
        <v>271</v>
      </c>
      <c r="C106" s="496">
        <v>4703</v>
      </c>
      <c r="D106" s="304"/>
    </row>
    <row r="107" spans="1:4" x14ac:dyDescent="0.25">
      <c r="A107" s="471">
        <v>9</v>
      </c>
      <c r="B107" s="484" t="s">
        <v>271</v>
      </c>
      <c r="C107" s="496">
        <v>4704</v>
      </c>
      <c r="D107" s="304"/>
    </row>
    <row r="108" spans="1:4" x14ac:dyDescent="0.25">
      <c r="A108" s="471">
        <v>9</v>
      </c>
      <c r="B108" s="484" t="s">
        <v>271</v>
      </c>
      <c r="C108" s="496" t="s">
        <v>772</v>
      </c>
      <c r="D108" s="304"/>
    </row>
    <row r="109" spans="1:4" x14ac:dyDescent="0.25">
      <c r="A109" s="468">
        <v>9.1</v>
      </c>
      <c r="B109" s="480" t="s">
        <v>271</v>
      </c>
      <c r="C109" s="492" t="s">
        <v>771</v>
      </c>
      <c r="D109" s="304"/>
    </row>
    <row r="110" spans="1:4" x14ac:dyDescent="0.25">
      <c r="A110" s="471">
        <v>9.1</v>
      </c>
      <c r="B110" s="484" t="s">
        <v>271</v>
      </c>
      <c r="C110" s="493" t="s">
        <v>772</v>
      </c>
      <c r="D110" s="304"/>
    </row>
    <row r="111" spans="1:4" x14ac:dyDescent="0.25">
      <c r="A111" s="469">
        <v>9.1999999999999993</v>
      </c>
      <c r="B111" s="481" t="s">
        <v>271</v>
      </c>
      <c r="C111" s="495">
        <v>4703</v>
      </c>
      <c r="D111" s="304"/>
    </row>
    <row r="112" spans="1:4" x14ac:dyDescent="0.25">
      <c r="A112" s="469">
        <v>9.1999999999999993</v>
      </c>
      <c r="B112" s="481" t="s">
        <v>271</v>
      </c>
      <c r="C112" s="495">
        <v>4704</v>
      </c>
      <c r="D112" s="304"/>
    </row>
    <row r="113" spans="1:4" x14ac:dyDescent="0.25">
      <c r="A113" s="374" t="s">
        <v>125</v>
      </c>
      <c r="B113" s="481" t="s">
        <v>271</v>
      </c>
      <c r="C113" s="376">
        <v>4703</v>
      </c>
      <c r="D113" s="304"/>
    </row>
    <row r="114" spans="1:4" x14ac:dyDescent="0.25">
      <c r="A114" s="469" t="s">
        <v>127</v>
      </c>
      <c r="B114" s="481" t="s">
        <v>271</v>
      </c>
      <c r="C114" s="495" t="s">
        <v>773</v>
      </c>
      <c r="D114" s="304"/>
    </row>
    <row r="115" spans="1:4" x14ac:dyDescent="0.25">
      <c r="A115" s="470" t="s">
        <v>127</v>
      </c>
      <c r="B115" s="483" t="s">
        <v>271</v>
      </c>
      <c r="C115" s="382" t="s">
        <v>774</v>
      </c>
      <c r="D115" s="304"/>
    </row>
    <row r="116" spans="1:4" x14ac:dyDescent="0.25">
      <c r="A116" s="469" t="s">
        <v>129</v>
      </c>
      <c r="B116" s="481" t="s">
        <v>271</v>
      </c>
      <c r="C116" s="492">
        <v>4704</v>
      </c>
      <c r="D116" s="304"/>
    </row>
    <row r="117" spans="1:4" x14ac:dyDescent="0.25">
      <c r="A117" s="471">
        <v>9.3000000000000007</v>
      </c>
      <c r="B117" s="484" t="s">
        <v>271</v>
      </c>
      <c r="C117" s="493" t="s">
        <v>775</v>
      </c>
      <c r="D117" s="304"/>
    </row>
    <row r="118" spans="1:4" x14ac:dyDescent="0.25">
      <c r="A118" s="469">
        <v>10</v>
      </c>
      <c r="B118" s="481" t="s">
        <v>271</v>
      </c>
      <c r="C118" s="495">
        <v>4706</v>
      </c>
      <c r="D118" s="304"/>
    </row>
    <row r="119" spans="1:4" x14ac:dyDescent="0.25">
      <c r="A119" s="469">
        <v>10.1</v>
      </c>
      <c r="B119" s="481" t="s">
        <v>271</v>
      </c>
      <c r="C119" s="495" t="s">
        <v>776</v>
      </c>
      <c r="D119" s="304"/>
    </row>
    <row r="120" spans="1:4" x14ac:dyDescent="0.25">
      <c r="A120" s="469">
        <v>10.1</v>
      </c>
      <c r="B120" s="481" t="s">
        <v>271</v>
      </c>
      <c r="C120" s="495" t="s">
        <v>777</v>
      </c>
      <c r="D120" s="304"/>
    </row>
    <row r="121" spans="1:4" x14ac:dyDescent="0.25">
      <c r="A121" s="469">
        <v>10.1</v>
      </c>
      <c r="B121" s="481" t="s">
        <v>271</v>
      </c>
      <c r="C121" s="495" t="s">
        <v>778</v>
      </c>
      <c r="D121" s="304"/>
    </row>
    <row r="122" spans="1:4" x14ac:dyDescent="0.25">
      <c r="A122" s="469">
        <v>10.1</v>
      </c>
      <c r="B122" s="481" t="s">
        <v>271</v>
      </c>
      <c r="C122" s="495" t="s">
        <v>779</v>
      </c>
      <c r="D122" s="304"/>
    </row>
    <row r="123" spans="1:4" x14ac:dyDescent="0.25">
      <c r="A123" s="469">
        <v>10.1</v>
      </c>
      <c r="B123" s="483" t="s">
        <v>271</v>
      </c>
      <c r="C123" s="382" t="s">
        <v>780</v>
      </c>
      <c r="D123" s="304"/>
    </row>
    <row r="124" spans="1:4" x14ac:dyDescent="0.25">
      <c r="A124" s="471">
        <v>10.199999999999999</v>
      </c>
      <c r="B124" s="484" t="s">
        <v>271</v>
      </c>
      <c r="C124" s="491" t="s">
        <v>781</v>
      </c>
      <c r="D124" s="304"/>
    </row>
    <row r="125" spans="1:4" x14ac:dyDescent="0.25">
      <c r="A125" s="471">
        <v>11</v>
      </c>
      <c r="B125" s="484" t="s">
        <v>271</v>
      </c>
      <c r="C125" s="491" t="s">
        <v>782</v>
      </c>
      <c r="D125" s="304"/>
    </row>
    <row r="126" spans="1:4" x14ac:dyDescent="0.25">
      <c r="A126" s="374">
        <v>12</v>
      </c>
      <c r="B126" s="375" t="s">
        <v>271</v>
      </c>
      <c r="C126" s="376" t="s">
        <v>783</v>
      </c>
      <c r="D126" s="304"/>
    </row>
    <row r="127" spans="1:4" x14ac:dyDescent="0.25">
      <c r="A127" s="374">
        <v>12</v>
      </c>
      <c r="B127" s="375" t="s">
        <v>271</v>
      </c>
      <c r="C127" s="376">
        <v>4802</v>
      </c>
      <c r="D127" s="304"/>
    </row>
    <row r="128" spans="1:4" x14ac:dyDescent="0.25">
      <c r="A128" s="374">
        <v>12</v>
      </c>
      <c r="B128" s="375" t="s">
        <v>271</v>
      </c>
      <c r="C128" s="376" t="s">
        <v>784</v>
      </c>
      <c r="D128" s="304"/>
    </row>
    <row r="129" spans="1:4" x14ac:dyDescent="0.25">
      <c r="A129" s="374">
        <v>12</v>
      </c>
      <c r="B129" s="375" t="s">
        <v>271</v>
      </c>
      <c r="C129" s="376">
        <v>4804</v>
      </c>
      <c r="D129" s="304"/>
    </row>
    <row r="130" spans="1:4" x14ac:dyDescent="0.25">
      <c r="A130" s="374">
        <v>12</v>
      </c>
      <c r="B130" s="375" t="s">
        <v>271</v>
      </c>
      <c r="C130" s="376">
        <v>4805</v>
      </c>
      <c r="D130" s="304"/>
    </row>
    <row r="131" spans="1:4" x14ac:dyDescent="0.25">
      <c r="A131" s="374">
        <v>12</v>
      </c>
      <c r="B131" s="375" t="s">
        <v>271</v>
      </c>
      <c r="C131" s="376">
        <v>4806</v>
      </c>
      <c r="D131" s="304"/>
    </row>
    <row r="132" spans="1:4" x14ac:dyDescent="0.25">
      <c r="A132" s="374">
        <v>12</v>
      </c>
      <c r="B132" s="375" t="s">
        <v>271</v>
      </c>
      <c r="C132" s="376" t="s">
        <v>785</v>
      </c>
      <c r="D132" s="304"/>
    </row>
    <row r="133" spans="1:4" x14ac:dyDescent="0.25">
      <c r="A133" s="374">
        <v>12</v>
      </c>
      <c r="B133" s="375" t="s">
        <v>271</v>
      </c>
      <c r="C133" s="376">
        <v>4809</v>
      </c>
      <c r="D133" s="304"/>
    </row>
    <row r="134" spans="1:4" x14ac:dyDescent="0.25">
      <c r="A134" s="374">
        <v>12</v>
      </c>
      <c r="B134" s="375" t="s">
        <v>271</v>
      </c>
      <c r="C134" s="376">
        <v>4810</v>
      </c>
      <c r="D134" s="304"/>
    </row>
    <row r="135" spans="1:4" x14ac:dyDescent="0.25">
      <c r="A135" s="374">
        <v>12</v>
      </c>
      <c r="B135" s="375" t="s">
        <v>271</v>
      </c>
      <c r="C135" s="376" t="s">
        <v>786</v>
      </c>
      <c r="D135" s="304"/>
    </row>
    <row r="136" spans="1:4" x14ac:dyDescent="0.25">
      <c r="A136" s="374">
        <v>12</v>
      </c>
      <c r="B136" s="375" t="s">
        <v>271</v>
      </c>
      <c r="C136" s="376" t="s">
        <v>787</v>
      </c>
      <c r="D136" s="304"/>
    </row>
    <row r="137" spans="1:4" x14ac:dyDescent="0.25">
      <c r="A137" s="374">
        <v>12</v>
      </c>
      <c r="B137" s="375" t="s">
        <v>271</v>
      </c>
      <c r="C137" s="376" t="s">
        <v>788</v>
      </c>
      <c r="D137" s="304"/>
    </row>
    <row r="138" spans="1:4" x14ac:dyDescent="0.25">
      <c r="A138" s="374">
        <v>12</v>
      </c>
      <c r="B138" s="375" t="s">
        <v>271</v>
      </c>
      <c r="C138" s="376" t="s">
        <v>789</v>
      </c>
      <c r="D138" s="304"/>
    </row>
    <row r="139" spans="1:4" x14ac:dyDescent="0.25">
      <c r="A139" s="374">
        <v>12.1</v>
      </c>
      <c r="B139" s="375" t="s">
        <v>271</v>
      </c>
      <c r="C139" s="491" t="s">
        <v>783</v>
      </c>
      <c r="D139" s="304"/>
    </row>
    <row r="140" spans="1:4" x14ac:dyDescent="0.25">
      <c r="A140" s="374">
        <v>12.1</v>
      </c>
      <c r="B140" s="375" t="s">
        <v>271</v>
      </c>
      <c r="C140" s="491" t="s">
        <v>790</v>
      </c>
      <c r="D140" s="304"/>
    </row>
    <row r="141" spans="1:4" x14ac:dyDescent="0.25">
      <c r="A141" s="374">
        <v>12.1</v>
      </c>
      <c r="B141" s="375" t="s">
        <v>271</v>
      </c>
      <c r="C141" s="491" t="s">
        <v>791</v>
      </c>
      <c r="D141" s="304"/>
    </row>
    <row r="142" spans="1:4" x14ac:dyDescent="0.25">
      <c r="A142" s="374">
        <v>12.1</v>
      </c>
      <c r="B142" s="375" t="s">
        <v>271</v>
      </c>
      <c r="C142" s="491" t="s">
        <v>792</v>
      </c>
      <c r="D142" s="304"/>
    </row>
    <row r="143" spans="1:4" x14ac:dyDescent="0.25">
      <c r="A143" s="374">
        <v>12.1</v>
      </c>
      <c r="B143" s="375" t="s">
        <v>271</v>
      </c>
      <c r="C143" s="491" t="s">
        <v>793</v>
      </c>
      <c r="D143" s="304"/>
    </row>
    <row r="144" spans="1:4" x14ac:dyDescent="0.25">
      <c r="A144" s="374">
        <v>12.1</v>
      </c>
      <c r="B144" s="375" t="s">
        <v>271</v>
      </c>
      <c r="C144" s="491" t="s">
        <v>794</v>
      </c>
      <c r="D144" s="304"/>
    </row>
    <row r="145" spans="1:4" x14ac:dyDescent="0.25">
      <c r="A145" s="374">
        <v>12.1</v>
      </c>
      <c r="B145" s="375" t="s">
        <v>271</v>
      </c>
      <c r="C145" s="491" t="s">
        <v>795</v>
      </c>
      <c r="D145" s="304"/>
    </row>
    <row r="146" spans="1:4" x14ac:dyDescent="0.25">
      <c r="A146" s="374">
        <v>12.1</v>
      </c>
      <c r="B146" s="375" t="s">
        <v>271</v>
      </c>
      <c r="C146" s="491" t="s">
        <v>796</v>
      </c>
      <c r="D146" s="304"/>
    </row>
    <row r="147" spans="1:4" x14ac:dyDescent="0.25">
      <c r="A147" s="374">
        <v>12.1</v>
      </c>
      <c r="B147" s="375" t="s">
        <v>271</v>
      </c>
      <c r="C147" s="491" t="s">
        <v>797</v>
      </c>
      <c r="D147" s="304"/>
    </row>
    <row r="148" spans="1:4" x14ac:dyDescent="0.25">
      <c r="A148" s="374">
        <v>12.1</v>
      </c>
      <c r="B148" s="375" t="s">
        <v>271</v>
      </c>
      <c r="C148" s="491" t="s">
        <v>798</v>
      </c>
      <c r="D148" s="304"/>
    </row>
    <row r="149" spans="1:4" x14ac:dyDescent="0.25">
      <c r="A149" s="374">
        <v>12.1</v>
      </c>
      <c r="B149" s="375" t="s">
        <v>271</v>
      </c>
      <c r="C149" s="491" t="s">
        <v>799</v>
      </c>
      <c r="D149" s="304"/>
    </row>
    <row r="150" spans="1:4" x14ac:dyDescent="0.25">
      <c r="A150" s="374">
        <v>12.1</v>
      </c>
      <c r="B150" s="375" t="s">
        <v>271</v>
      </c>
      <c r="C150" s="491">
        <v>4809</v>
      </c>
      <c r="D150" s="304"/>
    </row>
    <row r="151" spans="1:4" x14ac:dyDescent="0.25">
      <c r="A151" s="374">
        <v>12.1</v>
      </c>
      <c r="B151" s="375" t="s">
        <v>271</v>
      </c>
      <c r="C151" s="491" t="s">
        <v>800</v>
      </c>
      <c r="D151" s="304"/>
    </row>
    <row r="152" spans="1:4" x14ac:dyDescent="0.25">
      <c r="A152" s="374">
        <v>12.1</v>
      </c>
      <c r="B152" s="375" t="s">
        <v>271</v>
      </c>
      <c r="C152" s="491" t="s">
        <v>801</v>
      </c>
      <c r="D152" s="304"/>
    </row>
    <row r="153" spans="1:4" x14ac:dyDescent="0.25">
      <c r="A153" s="374">
        <v>12.1</v>
      </c>
      <c r="B153" s="375" t="s">
        <v>271</v>
      </c>
      <c r="C153" s="491" t="s">
        <v>802</v>
      </c>
      <c r="D153" s="304"/>
    </row>
    <row r="154" spans="1:4" x14ac:dyDescent="0.25">
      <c r="A154" s="374">
        <v>12.1</v>
      </c>
      <c r="B154" s="375" t="s">
        <v>271</v>
      </c>
      <c r="C154" s="491" t="s">
        <v>803</v>
      </c>
      <c r="D154" s="304"/>
    </row>
    <row r="155" spans="1:4" x14ac:dyDescent="0.25">
      <c r="A155" s="374">
        <v>12.1</v>
      </c>
      <c r="B155" s="375" t="s">
        <v>271</v>
      </c>
      <c r="C155" s="491" t="s">
        <v>804</v>
      </c>
      <c r="D155" s="304"/>
    </row>
    <row r="156" spans="1:4" x14ac:dyDescent="0.25">
      <c r="A156" s="471" t="s">
        <v>146</v>
      </c>
      <c r="B156" s="484" t="s">
        <v>271</v>
      </c>
      <c r="C156" s="491" t="s">
        <v>783</v>
      </c>
      <c r="D156" s="304"/>
    </row>
    <row r="157" spans="1:4" x14ac:dyDescent="0.25">
      <c r="A157" s="469" t="s">
        <v>148</v>
      </c>
      <c r="B157" s="481" t="s">
        <v>271</v>
      </c>
      <c r="C157" s="495" t="s">
        <v>797</v>
      </c>
      <c r="D157" s="304"/>
    </row>
    <row r="158" spans="1:4" x14ac:dyDescent="0.25">
      <c r="A158" s="469" t="s">
        <v>148</v>
      </c>
      <c r="B158" s="481" t="s">
        <v>271</v>
      </c>
      <c r="C158" s="495" t="s">
        <v>798</v>
      </c>
      <c r="D158" s="304"/>
    </row>
    <row r="159" spans="1:4" x14ac:dyDescent="0.25">
      <c r="A159" s="470" t="s">
        <v>148</v>
      </c>
      <c r="B159" s="483" t="s">
        <v>271</v>
      </c>
      <c r="C159" s="382" t="s">
        <v>799</v>
      </c>
      <c r="D159" s="304"/>
    </row>
    <row r="160" spans="1:4" x14ac:dyDescent="0.25">
      <c r="A160" s="469" t="s">
        <v>150</v>
      </c>
      <c r="B160" s="481" t="s">
        <v>271</v>
      </c>
      <c r="C160" s="495" t="s">
        <v>790</v>
      </c>
      <c r="D160" s="304"/>
    </row>
    <row r="161" spans="1:4" x14ac:dyDescent="0.25">
      <c r="A161" s="469" t="s">
        <v>150</v>
      </c>
      <c r="B161" s="481" t="s">
        <v>271</v>
      </c>
      <c r="C161" s="495" t="s">
        <v>791</v>
      </c>
      <c r="D161" s="304"/>
    </row>
    <row r="162" spans="1:4" x14ac:dyDescent="0.25">
      <c r="A162" s="469" t="s">
        <v>150</v>
      </c>
      <c r="B162" s="481" t="s">
        <v>271</v>
      </c>
      <c r="C162" s="495" t="s">
        <v>792</v>
      </c>
      <c r="D162" s="304"/>
    </row>
    <row r="163" spans="1:4" x14ac:dyDescent="0.25">
      <c r="A163" s="469" t="s">
        <v>150</v>
      </c>
      <c r="B163" s="481" t="s">
        <v>271</v>
      </c>
      <c r="C163" s="495" t="s">
        <v>793</v>
      </c>
      <c r="D163" s="304"/>
    </row>
    <row r="164" spans="1:4" x14ac:dyDescent="0.25">
      <c r="A164" s="469" t="s">
        <v>150</v>
      </c>
      <c r="B164" s="481" t="s">
        <v>271</v>
      </c>
      <c r="C164" s="495" t="s">
        <v>794</v>
      </c>
      <c r="D164" s="304"/>
    </row>
    <row r="165" spans="1:4" x14ac:dyDescent="0.25">
      <c r="A165" s="469" t="s">
        <v>150</v>
      </c>
      <c r="B165" s="481" t="s">
        <v>271</v>
      </c>
      <c r="C165" s="495" t="s">
        <v>795</v>
      </c>
      <c r="D165" s="304"/>
    </row>
    <row r="166" spans="1:4" x14ac:dyDescent="0.25">
      <c r="A166" s="470" t="s">
        <v>150</v>
      </c>
      <c r="B166" s="483" t="s">
        <v>271</v>
      </c>
      <c r="C166" s="382" t="s">
        <v>796</v>
      </c>
      <c r="D166" s="304"/>
    </row>
    <row r="167" spans="1:4" x14ac:dyDescent="0.25">
      <c r="A167" s="469" t="s">
        <v>152</v>
      </c>
      <c r="B167" s="481" t="s">
        <v>271</v>
      </c>
      <c r="C167" s="495">
        <v>4809</v>
      </c>
      <c r="D167" s="304"/>
    </row>
    <row r="168" spans="1:4" x14ac:dyDescent="0.25">
      <c r="A168" s="469" t="s">
        <v>152</v>
      </c>
      <c r="B168" s="481" t="s">
        <v>271</v>
      </c>
      <c r="C168" s="495" t="s">
        <v>800</v>
      </c>
      <c r="D168" s="304"/>
    </row>
    <row r="169" spans="1:4" x14ac:dyDescent="0.25">
      <c r="A169" s="469" t="s">
        <v>152</v>
      </c>
      <c r="B169" s="481" t="s">
        <v>271</v>
      </c>
      <c r="C169" s="495" t="s">
        <v>801</v>
      </c>
      <c r="D169" s="304"/>
    </row>
    <row r="170" spans="1:4" x14ac:dyDescent="0.25">
      <c r="A170" s="469" t="s">
        <v>152</v>
      </c>
      <c r="B170" s="481" t="s">
        <v>271</v>
      </c>
      <c r="C170" s="495" t="s">
        <v>802</v>
      </c>
      <c r="D170" s="304"/>
    </row>
    <row r="171" spans="1:4" x14ac:dyDescent="0.25">
      <c r="A171" s="469" t="s">
        <v>152</v>
      </c>
      <c r="B171" s="481" t="s">
        <v>271</v>
      </c>
      <c r="C171" s="495" t="s">
        <v>803</v>
      </c>
      <c r="D171" s="304"/>
    </row>
    <row r="172" spans="1:4" x14ac:dyDescent="0.25">
      <c r="A172" s="470" t="s">
        <v>152</v>
      </c>
      <c r="B172" s="483" t="s">
        <v>271</v>
      </c>
      <c r="C172" s="382" t="s">
        <v>804</v>
      </c>
      <c r="D172" s="304"/>
    </row>
    <row r="173" spans="1:4" x14ac:dyDescent="0.25">
      <c r="A173" s="471">
        <v>12.2</v>
      </c>
      <c r="B173" s="484" t="s">
        <v>271</v>
      </c>
      <c r="C173" s="493" t="s">
        <v>784</v>
      </c>
      <c r="D173" s="304"/>
    </row>
    <row r="174" spans="1:4" x14ac:dyDescent="0.25">
      <c r="A174" s="471">
        <v>12.3</v>
      </c>
      <c r="B174" s="484" t="s">
        <v>271</v>
      </c>
      <c r="C174" s="491">
        <v>480411</v>
      </c>
      <c r="D174" s="304"/>
    </row>
    <row r="175" spans="1:4" x14ac:dyDescent="0.25">
      <c r="A175" s="471">
        <v>12.3</v>
      </c>
      <c r="B175" s="484" t="s">
        <v>271</v>
      </c>
      <c r="C175" s="491">
        <v>480419</v>
      </c>
      <c r="D175" s="304"/>
    </row>
    <row r="176" spans="1:4" x14ac:dyDescent="0.25">
      <c r="A176" s="471">
        <v>12.3</v>
      </c>
      <c r="B176" s="484" t="s">
        <v>271</v>
      </c>
      <c r="C176" s="491">
        <v>480421</v>
      </c>
      <c r="D176" s="304"/>
    </row>
    <row r="177" spans="1:4" x14ac:dyDescent="0.25">
      <c r="A177" s="471">
        <v>12.3</v>
      </c>
      <c r="B177" s="484" t="s">
        <v>271</v>
      </c>
      <c r="C177" s="491">
        <v>480429</v>
      </c>
      <c r="D177" s="304"/>
    </row>
    <row r="178" spans="1:4" x14ac:dyDescent="0.25">
      <c r="A178" s="471">
        <v>12.3</v>
      </c>
      <c r="B178" s="484" t="s">
        <v>271</v>
      </c>
      <c r="C178" s="491">
        <v>480431</v>
      </c>
      <c r="D178" s="304"/>
    </row>
    <row r="179" spans="1:4" x14ac:dyDescent="0.25">
      <c r="A179" s="471">
        <v>12.3</v>
      </c>
      <c r="B179" s="484" t="s">
        <v>271</v>
      </c>
      <c r="C179" s="491">
        <v>480439</v>
      </c>
      <c r="D179" s="304"/>
    </row>
    <row r="180" spans="1:4" x14ac:dyDescent="0.25">
      <c r="A180" s="471">
        <v>12.3</v>
      </c>
      <c r="B180" s="484" t="s">
        <v>271</v>
      </c>
      <c r="C180" s="491">
        <v>480442</v>
      </c>
      <c r="D180" s="304"/>
    </row>
    <row r="181" spans="1:4" x14ac:dyDescent="0.25">
      <c r="A181" s="471">
        <v>12.3</v>
      </c>
      <c r="B181" s="484" t="s">
        <v>271</v>
      </c>
      <c r="C181" s="491">
        <v>480449</v>
      </c>
      <c r="D181" s="304"/>
    </row>
    <row r="182" spans="1:4" x14ac:dyDescent="0.25">
      <c r="A182" s="471">
        <v>12.3</v>
      </c>
      <c r="B182" s="484" t="s">
        <v>271</v>
      </c>
      <c r="C182" s="491">
        <v>480451</v>
      </c>
      <c r="D182" s="304"/>
    </row>
    <row r="183" spans="1:4" x14ac:dyDescent="0.25">
      <c r="A183" s="471">
        <v>12.3</v>
      </c>
      <c r="B183" s="484" t="s">
        <v>271</v>
      </c>
      <c r="C183" s="491">
        <v>480452</v>
      </c>
      <c r="D183" s="304"/>
    </row>
    <row r="184" spans="1:4" x14ac:dyDescent="0.25">
      <c r="A184" s="471">
        <v>12.3</v>
      </c>
      <c r="B184" s="484" t="s">
        <v>271</v>
      </c>
      <c r="C184" s="491">
        <v>480459</v>
      </c>
      <c r="D184" s="304"/>
    </row>
    <row r="185" spans="1:4" x14ac:dyDescent="0.25">
      <c r="A185" s="471">
        <v>12.3</v>
      </c>
      <c r="B185" s="484" t="s">
        <v>271</v>
      </c>
      <c r="C185" s="491">
        <v>480511</v>
      </c>
      <c r="D185" s="304"/>
    </row>
    <row r="186" spans="1:4" x14ac:dyDescent="0.25">
      <c r="A186" s="471">
        <v>12.3</v>
      </c>
      <c r="B186" s="484" t="s">
        <v>271</v>
      </c>
      <c r="C186" s="491">
        <v>480512</v>
      </c>
      <c r="D186" s="304"/>
    </row>
    <row r="187" spans="1:4" x14ac:dyDescent="0.25">
      <c r="A187" s="471">
        <v>12.3</v>
      </c>
      <c r="B187" s="484" t="s">
        <v>271</v>
      </c>
      <c r="C187" s="491">
        <v>480519</v>
      </c>
      <c r="D187" s="304"/>
    </row>
    <row r="188" spans="1:4" x14ac:dyDescent="0.25">
      <c r="A188" s="471">
        <v>12.3</v>
      </c>
      <c r="B188" s="484" t="s">
        <v>271</v>
      </c>
      <c r="C188" s="491">
        <v>480524</v>
      </c>
      <c r="D188" s="304"/>
    </row>
    <row r="189" spans="1:4" x14ac:dyDescent="0.25">
      <c r="A189" s="471">
        <v>12.3</v>
      </c>
      <c r="B189" s="484" t="s">
        <v>271</v>
      </c>
      <c r="C189" s="491">
        <v>480525</v>
      </c>
      <c r="D189" s="304"/>
    </row>
    <row r="190" spans="1:4" x14ac:dyDescent="0.25">
      <c r="A190" s="471">
        <v>12.3</v>
      </c>
      <c r="B190" s="484" t="s">
        <v>271</v>
      </c>
      <c r="C190" s="491">
        <v>480530</v>
      </c>
      <c r="D190" s="304"/>
    </row>
    <row r="191" spans="1:4" x14ac:dyDescent="0.25">
      <c r="A191" s="471">
        <v>12.3</v>
      </c>
      <c r="B191" s="484" t="s">
        <v>271</v>
      </c>
      <c r="C191" s="491">
        <v>480591</v>
      </c>
      <c r="D191" s="304"/>
    </row>
    <row r="192" spans="1:4" x14ac:dyDescent="0.25">
      <c r="A192" s="471">
        <v>12.3</v>
      </c>
      <c r="B192" s="484" t="s">
        <v>271</v>
      </c>
      <c r="C192" s="491">
        <v>480592</v>
      </c>
      <c r="D192" s="304"/>
    </row>
    <row r="193" spans="1:4" x14ac:dyDescent="0.25">
      <c r="A193" s="471">
        <v>12.3</v>
      </c>
      <c r="B193" s="484" t="s">
        <v>271</v>
      </c>
      <c r="C193" s="491">
        <v>480593</v>
      </c>
      <c r="D193" s="304"/>
    </row>
    <row r="194" spans="1:4" x14ac:dyDescent="0.25">
      <c r="A194" s="471">
        <v>12.3</v>
      </c>
      <c r="B194" s="484" t="s">
        <v>271</v>
      </c>
      <c r="C194" s="491">
        <v>480610</v>
      </c>
      <c r="D194" s="304"/>
    </row>
    <row r="195" spans="1:4" x14ac:dyDescent="0.25">
      <c r="A195" s="471">
        <v>12.3</v>
      </c>
      <c r="B195" s="484" t="s">
        <v>271</v>
      </c>
      <c r="C195" s="491">
        <v>480620</v>
      </c>
      <c r="D195" s="304"/>
    </row>
    <row r="196" spans="1:4" x14ac:dyDescent="0.25">
      <c r="A196" s="471">
        <v>12.3</v>
      </c>
      <c r="B196" s="484" t="s">
        <v>271</v>
      </c>
      <c r="C196" s="491">
        <v>480640</v>
      </c>
      <c r="D196" s="304"/>
    </row>
    <row r="197" spans="1:4" x14ac:dyDescent="0.25">
      <c r="A197" s="471">
        <v>12.3</v>
      </c>
      <c r="B197" s="484" t="s">
        <v>271</v>
      </c>
      <c r="C197" s="491">
        <v>4808</v>
      </c>
      <c r="D197" s="304"/>
    </row>
    <row r="198" spans="1:4" x14ac:dyDescent="0.25">
      <c r="A198" s="374">
        <v>12.3</v>
      </c>
      <c r="B198" s="375" t="s">
        <v>271</v>
      </c>
      <c r="C198" s="491">
        <v>481031</v>
      </c>
      <c r="D198" s="304"/>
    </row>
    <row r="199" spans="1:4" x14ac:dyDescent="0.25">
      <c r="A199" s="374">
        <v>12.3</v>
      </c>
      <c r="B199" s="375" t="s">
        <v>271</v>
      </c>
      <c r="C199" s="491">
        <v>481032</v>
      </c>
      <c r="D199" s="304"/>
    </row>
    <row r="200" spans="1:4" x14ac:dyDescent="0.25">
      <c r="A200" s="374">
        <v>12.3</v>
      </c>
      <c r="B200" s="375" t="s">
        <v>271</v>
      </c>
      <c r="C200" s="491">
        <v>481039</v>
      </c>
      <c r="D200" s="304"/>
    </row>
    <row r="201" spans="1:4" x14ac:dyDescent="0.25">
      <c r="A201" s="374">
        <v>12.3</v>
      </c>
      <c r="B201" s="375" t="s">
        <v>271</v>
      </c>
      <c r="C201" s="491">
        <v>481092</v>
      </c>
      <c r="D201" s="304"/>
    </row>
    <row r="202" spans="1:4" x14ac:dyDescent="0.25">
      <c r="A202" s="374">
        <v>12.3</v>
      </c>
      <c r="B202" s="375" t="s">
        <v>271</v>
      </c>
      <c r="C202" s="491">
        <v>481099</v>
      </c>
      <c r="D202" s="304"/>
    </row>
    <row r="203" spans="1:4" x14ac:dyDescent="0.25">
      <c r="A203" s="374">
        <v>12.3</v>
      </c>
      <c r="B203" s="375" t="s">
        <v>271</v>
      </c>
      <c r="C203" s="491">
        <v>481151</v>
      </c>
      <c r="D203" s="304"/>
    </row>
    <row r="204" spans="1:4" x14ac:dyDescent="0.25">
      <c r="A204" s="374">
        <v>12.3</v>
      </c>
      <c r="B204" s="375" t="s">
        <v>271</v>
      </c>
      <c r="C204" s="491">
        <v>481159</v>
      </c>
      <c r="D204" s="304"/>
    </row>
    <row r="205" spans="1:4" x14ac:dyDescent="0.25">
      <c r="A205" s="469" t="s">
        <v>157</v>
      </c>
      <c r="B205" s="483" t="s">
        <v>271</v>
      </c>
      <c r="C205" s="382">
        <v>480411</v>
      </c>
      <c r="D205" s="304"/>
    </row>
    <row r="206" spans="1:4" x14ac:dyDescent="0.25">
      <c r="A206" s="470" t="s">
        <v>157</v>
      </c>
      <c r="B206" s="483" t="s">
        <v>271</v>
      </c>
      <c r="C206" s="382">
        <v>480419</v>
      </c>
      <c r="D206" s="304"/>
    </row>
    <row r="207" spans="1:4" x14ac:dyDescent="0.25">
      <c r="A207" s="469" t="s">
        <v>157</v>
      </c>
      <c r="B207" s="483" t="s">
        <v>271</v>
      </c>
      <c r="C207" s="382">
        <v>480511</v>
      </c>
      <c r="D207" s="304"/>
    </row>
    <row r="208" spans="1:4" x14ac:dyDescent="0.25">
      <c r="A208" s="470" t="s">
        <v>157</v>
      </c>
      <c r="B208" s="483" t="s">
        <v>271</v>
      </c>
      <c r="C208" s="382">
        <v>480512</v>
      </c>
      <c r="D208" s="304"/>
    </row>
    <row r="209" spans="1:4" x14ac:dyDescent="0.25">
      <c r="A209" s="469" t="s">
        <v>157</v>
      </c>
      <c r="B209" s="483" t="s">
        <v>271</v>
      </c>
      <c r="C209" s="382">
        <v>480519</v>
      </c>
      <c r="D209" s="304"/>
    </row>
    <row r="210" spans="1:4" x14ac:dyDescent="0.25">
      <c r="A210" s="470" t="s">
        <v>157</v>
      </c>
      <c r="B210" s="483" t="s">
        <v>271</v>
      </c>
      <c r="C210" s="382">
        <v>480524</v>
      </c>
      <c r="D210" s="304"/>
    </row>
    <row r="211" spans="1:4" x14ac:dyDescent="0.25">
      <c r="A211" s="469" t="s">
        <v>157</v>
      </c>
      <c r="B211" s="483" t="s">
        <v>271</v>
      </c>
      <c r="C211" s="382">
        <v>480525</v>
      </c>
      <c r="D211" s="304"/>
    </row>
    <row r="212" spans="1:4" ht="15.75" thickBot="1" x14ac:dyDescent="0.3">
      <c r="A212" s="470" t="s">
        <v>157</v>
      </c>
      <c r="B212" s="485" t="s">
        <v>271</v>
      </c>
      <c r="C212" s="494">
        <v>480591</v>
      </c>
      <c r="D212" s="304"/>
    </row>
    <row r="213" spans="1:4" ht="15.75" thickTop="1" x14ac:dyDescent="0.25">
      <c r="A213" s="469" t="s">
        <v>159</v>
      </c>
      <c r="B213" s="481" t="s">
        <v>271</v>
      </c>
      <c r="C213" s="495">
        <v>480442</v>
      </c>
      <c r="D213" s="304"/>
    </row>
    <row r="214" spans="1:4" x14ac:dyDescent="0.25">
      <c r="A214" s="469" t="s">
        <v>159</v>
      </c>
      <c r="B214" s="481" t="s">
        <v>271</v>
      </c>
      <c r="C214" s="495">
        <v>480449</v>
      </c>
      <c r="D214" s="304"/>
    </row>
    <row r="215" spans="1:4" x14ac:dyDescent="0.25">
      <c r="A215" s="469" t="s">
        <v>159</v>
      </c>
      <c r="B215" s="481" t="s">
        <v>271</v>
      </c>
      <c r="C215" s="495">
        <v>480451</v>
      </c>
      <c r="D215" s="304"/>
    </row>
    <row r="216" spans="1:4" x14ac:dyDescent="0.25">
      <c r="A216" s="469" t="s">
        <v>159</v>
      </c>
      <c r="B216" s="481" t="s">
        <v>271</v>
      </c>
      <c r="C216" s="495">
        <v>480452</v>
      </c>
      <c r="D216" s="304"/>
    </row>
    <row r="217" spans="1:4" x14ac:dyDescent="0.25">
      <c r="A217" s="469" t="s">
        <v>159</v>
      </c>
      <c r="B217" s="481" t="s">
        <v>271</v>
      </c>
      <c r="C217" s="495">
        <v>480459</v>
      </c>
      <c r="D217" s="304"/>
    </row>
    <row r="218" spans="1:4" x14ac:dyDescent="0.25">
      <c r="A218" s="469" t="s">
        <v>159</v>
      </c>
      <c r="B218" s="481" t="s">
        <v>271</v>
      </c>
      <c r="C218" s="495">
        <v>480592</v>
      </c>
      <c r="D218" s="304"/>
    </row>
    <row r="219" spans="1:4" x14ac:dyDescent="0.25">
      <c r="A219" s="469" t="s">
        <v>159</v>
      </c>
      <c r="B219" s="481" t="s">
        <v>271</v>
      </c>
      <c r="C219" s="495">
        <v>481032</v>
      </c>
      <c r="D219" s="304"/>
    </row>
    <row r="220" spans="1:4" x14ac:dyDescent="0.25">
      <c r="A220" s="469" t="s">
        <v>159</v>
      </c>
      <c r="B220" s="481" t="s">
        <v>271</v>
      </c>
      <c r="C220" s="495">
        <v>481039</v>
      </c>
      <c r="D220" s="304"/>
    </row>
    <row r="221" spans="1:4" x14ac:dyDescent="0.25">
      <c r="A221" s="469" t="s">
        <v>159</v>
      </c>
      <c r="B221" s="481" t="s">
        <v>271</v>
      </c>
      <c r="C221" s="495">
        <v>481092</v>
      </c>
      <c r="D221" s="304"/>
    </row>
    <row r="222" spans="1:4" x14ac:dyDescent="0.25">
      <c r="A222" s="469" t="s">
        <v>159</v>
      </c>
      <c r="B222" s="481" t="s">
        <v>271</v>
      </c>
      <c r="C222" s="495">
        <v>481151</v>
      </c>
      <c r="D222" s="304"/>
    </row>
    <row r="223" spans="1:4" x14ac:dyDescent="0.25">
      <c r="A223" s="470" t="s">
        <v>159</v>
      </c>
      <c r="B223" s="483" t="s">
        <v>271</v>
      </c>
      <c r="C223" s="382">
        <v>481159</v>
      </c>
      <c r="D223" s="304"/>
    </row>
    <row r="224" spans="1:4" x14ac:dyDescent="0.25">
      <c r="A224" s="469" t="s">
        <v>161</v>
      </c>
      <c r="B224" s="481" t="s">
        <v>271</v>
      </c>
      <c r="C224" s="495">
        <v>480421</v>
      </c>
      <c r="D224" s="304"/>
    </row>
    <row r="225" spans="1:4" x14ac:dyDescent="0.25">
      <c r="A225" s="469" t="s">
        <v>161</v>
      </c>
      <c r="B225" s="481" t="s">
        <v>271</v>
      </c>
      <c r="C225" s="495">
        <v>480429</v>
      </c>
      <c r="D225" s="304"/>
    </row>
    <row r="226" spans="1:4" x14ac:dyDescent="0.25">
      <c r="A226" s="469" t="s">
        <v>161</v>
      </c>
      <c r="B226" s="481" t="s">
        <v>271</v>
      </c>
      <c r="C226" s="495">
        <v>480431</v>
      </c>
      <c r="D226" s="304"/>
    </row>
    <row r="227" spans="1:4" x14ac:dyDescent="0.25">
      <c r="A227" s="469" t="s">
        <v>161</v>
      </c>
      <c r="B227" s="481" t="s">
        <v>271</v>
      </c>
      <c r="C227" s="495">
        <v>480439</v>
      </c>
      <c r="D227" s="304"/>
    </row>
    <row r="228" spans="1:4" x14ac:dyDescent="0.25">
      <c r="A228" s="469" t="s">
        <v>161</v>
      </c>
      <c r="B228" s="481" t="s">
        <v>271</v>
      </c>
      <c r="C228" s="495">
        <v>480530</v>
      </c>
      <c r="D228" s="304"/>
    </row>
    <row r="229" spans="1:4" x14ac:dyDescent="0.25">
      <c r="A229" s="469" t="s">
        <v>161</v>
      </c>
      <c r="B229" s="481" t="s">
        <v>271</v>
      </c>
      <c r="C229" s="495">
        <v>480610</v>
      </c>
      <c r="D229" s="304"/>
    </row>
    <row r="230" spans="1:4" x14ac:dyDescent="0.25">
      <c r="A230" s="469" t="s">
        <v>161</v>
      </c>
      <c r="B230" s="481" t="s">
        <v>271</v>
      </c>
      <c r="C230" s="495">
        <v>480620</v>
      </c>
      <c r="D230" s="304"/>
    </row>
    <row r="231" spans="1:4" x14ac:dyDescent="0.25">
      <c r="A231" s="469" t="s">
        <v>161</v>
      </c>
      <c r="B231" s="481" t="s">
        <v>271</v>
      </c>
      <c r="C231" s="495">
        <v>480640</v>
      </c>
      <c r="D231" s="304"/>
    </row>
    <row r="232" spans="1:4" x14ac:dyDescent="0.25">
      <c r="A232" s="469" t="s">
        <v>161</v>
      </c>
      <c r="B232" s="481" t="s">
        <v>271</v>
      </c>
      <c r="C232" s="495">
        <v>4808</v>
      </c>
      <c r="D232" s="304"/>
    </row>
    <row r="233" spans="1:4" x14ac:dyDescent="0.25">
      <c r="A233" s="469" t="s">
        <v>161</v>
      </c>
      <c r="B233" s="481" t="s">
        <v>271</v>
      </c>
      <c r="C233" s="495">
        <v>481031</v>
      </c>
      <c r="D233" s="304"/>
    </row>
    <row r="234" spans="1:4" x14ac:dyDescent="0.25">
      <c r="A234" s="470" t="s">
        <v>161</v>
      </c>
      <c r="B234" s="483" t="s">
        <v>271</v>
      </c>
      <c r="C234" s="382">
        <v>481099</v>
      </c>
      <c r="D234" s="304"/>
    </row>
    <row r="235" spans="1:4" x14ac:dyDescent="0.25">
      <c r="A235" s="471" t="s">
        <v>163</v>
      </c>
      <c r="B235" s="484" t="s">
        <v>271</v>
      </c>
      <c r="C235" s="493" t="s">
        <v>805</v>
      </c>
      <c r="D235" s="304"/>
    </row>
    <row r="236" spans="1:4" x14ac:dyDescent="0.25">
      <c r="A236" s="469">
        <v>12.4</v>
      </c>
      <c r="B236" s="481" t="s">
        <v>271</v>
      </c>
      <c r="C236" s="495">
        <v>480240</v>
      </c>
      <c r="D236" s="304"/>
    </row>
    <row r="237" spans="1:4" x14ac:dyDescent="0.25">
      <c r="A237" s="469">
        <v>12.4</v>
      </c>
      <c r="B237" s="481" t="s">
        <v>271</v>
      </c>
      <c r="C237" s="495">
        <v>480441</v>
      </c>
      <c r="D237" s="304"/>
    </row>
    <row r="238" spans="1:4" x14ac:dyDescent="0.25">
      <c r="A238" s="469">
        <v>12.4</v>
      </c>
      <c r="B238" s="481" t="s">
        <v>271</v>
      </c>
      <c r="C238" s="495">
        <v>480540</v>
      </c>
      <c r="D238" s="304"/>
    </row>
    <row r="239" spans="1:4" x14ac:dyDescent="0.25">
      <c r="A239" s="469">
        <v>12.4</v>
      </c>
      <c r="B239" s="481" t="s">
        <v>271</v>
      </c>
      <c r="C239" s="495">
        <v>480550</v>
      </c>
      <c r="D239" s="304"/>
    </row>
    <row r="240" spans="1:4" x14ac:dyDescent="0.25">
      <c r="A240" s="469">
        <v>12.4</v>
      </c>
      <c r="B240" s="481" t="s">
        <v>271</v>
      </c>
      <c r="C240" s="495">
        <v>480630</v>
      </c>
      <c r="D240" s="304"/>
    </row>
    <row r="241" spans="1:4" x14ac:dyDescent="0.25">
      <c r="A241" s="469">
        <v>12.4</v>
      </c>
      <c r="B241" s="481" t="s">
        <v>271</v>
      </c>
      <c r="C241" s="495">
        <v>4812</v>
      </c>
      <c r="D241" s="304"/>
    </row>
    <row r="242" spans="1:4" x14ac:dyDescent="0.25">
      <c r="A242" s="470">
        <v>12.4</v>
      </c>
      <c r="B242" s="483" t="s">
        <v>271</v>
      </c>
      <c r="C242" s="382">
        <v>4813</v>
      </c>
      <c r="D242" s="304"/>
    </row>
    <row r="243" spans="1:4" x14ac:dyDescent="0.25">
      <c r="A243" s="468">
        <v>13.1</v>
      </c>
      <c r="B243" s="480" t="s">
        <v>271</v>
      </c>
      <c r="C243" s="492" t="s">
        <v>806</v>
      </c>
      <c r="D243" s="304"/>
    </row>
    <row r="244" spans="1:4" x14ac:dyDescent="0.25">
      <c r="A244" s="374">
        <v>13.1</v>
      </c>
      <c r="B244" s="375" t="s">
        <v>271</v>
      </c>
      <c r="C244" s="376" t="s">
        <v>807</v>
      </c>
      <c r="D244" s="304"/>
    </row>
    <row r="245" spans="1:4" x14ac:dyDescent="0.25">
      <c r="A245" s="472" t="s">
        <v>206</v>
      </c>
      <c r="B245" s="486" t="s">
        <v>271</v>
      </c>
      <c r="C245" s="497" t="s">
        <v>806</v>
      </c>
      <c r="D245" s="304"/>
    </row>
    <row r="246" spans="1:4" x14ac:dyDescent="0.25">
      <c r="A246" s="472" t="s">
        <v>207</v>
      </c>
      <c r="B246" s="486" t="s">
        <v>271</v>
      </c>
      <c r="C246" s="497" t="s">
        <v>807</v>
      </c>
      <c r="D246" s="304"/>
    </row>
    <row r="247" spans="1:4" x14ac:dyDescent="0.25">
      <c r="A247" s="472" t="s">
        <v>209</v>
      </c>
      <c r="B247" s="486" t="s">
        <v>271</v>
      </c>
      <c r="C247" s="385" t="s">
        <v>807</v>
      </c>
      <c r="D247" s="372" t="s">
        <v>723</v>
      </c>
    </row>
    <row r="248" spans="1:4" x14ac:dyDescent="0.25">
      <c r="A248" s="468">
        <v>13.2</v>
      </c>
      <c r="B248" s="480" t="s">
        <v>271</v>
      </c>
      <c r="C248" s="492">
        <v>4415</v>
      </c>
      <c r="D248" s="304" t="s">
        <v>808</v>
      </c>
    </row>
    <row r="249" spans="1:4" x14ac:dyDescent="0.25">
      <c r="A249" s="471">
        <v>13.2</v>
      </c>
      <c r="B249" s="484" t="s">
        <v>271</v>
      </c>
      <c r="C249" s="493">
        <v>4416</v>
      </c>
      <c r="D249" s="304"/>
    </row>
    <row r="250" spans="1:4" x14ac:dyDescent="0.25">
      <c r="A250" s="468">
        <v>13.3</v>
      </c>
      <c r="B250" s="480" t="s">
        <v>271</v>
      </c>
      <c r="C250" s="492" t="s">
        <v>809</v>
      </c>
      <c r="D250" s="304" t="s">
        <v>808</v>
      </c>
    </row>
    <row r="251" spans="1:4" x14ac:dyDescent="0.25">
      <c r="A251" s="468">
        <v>13.3</v>
      </c>
      <c r="B251" s="480" t="s">
        <v>271</v>
      </c>
      <c r="C251" s="383" t="s">
        <v>810</v>
      </c>
      <c r="D251" s="372" t="s">
        <v>723</v>
      </c>
    </row>
    <row r="252" spans="1:4" x14ac:dyDescent="0.25">
      <c r="A252" s="468">
        <v>13.3</v>
      </c>
      <c r="B252" s="480" t="s">
        <v>271</v>
      </c>
      <c r="C252" s="492">
        <v>4420</v>
      </c>
      <c r="D252" s="304" t="s">
        <v>808</v>
      </c>
    </row>
    <row r="253" spans="1:4" x14ac:dyDescent="0.25">
      <c r="A253" s="374">
        <v>13.4</v>
      </c>
      <c r="B253" s="375" t="s">
        <v>271</v>
      </c>
      <c r="C253" s="376">
        <v>441810</v>
      </c>
      <c r="D253" s="304"/>
    </row>
    <row r="254" spans="1:4" x14ac:dyDescent="0.25">
      <c r="A254" s="374">
        <v>13.4</v>
      </c>
      <c r="B254" s="375" t="s">
        <v>271</v>
      </c>
      <c r="C254" s="376">
        <v>441820</v>
      </c>
      <c r="D254" s="304"/>
    </row>
    <row r="255" spans="1:4" x14ac:dyDescent="0.25">
      <c r="A255" s="374">
        <v>13.4</v>
      </c>
      <c r="B255" s="375" t="s">
        <v>271</v>
      </c>
      <c r="C255" s="376">
        <v>441840</v>
      </c>
      <c r="D255" s="306"/>
    </row>
    <row r="256" spans="1:4" x14ac:dyDescent="0.25">
      <c r="A256" s="374">
        <v>13.4</v>
      </c>
      <c r="B256" s="375" t="s">
        <v>271</v>
      </c>
      <c r="C256" s="376">
        <v>441850</v>
      </c>
      <c r="D256" s="306"/>
    </row>
    <row r="257" spans="1:4" x14ac:dyDescent="0.25">
      <c r="A257" s="374">
        <v>13.4</v>
      </c>
      <c r="B257" s="375" t="s">
        <v>271</v>
      </c>
      <c r="C257" s="376">
        <v>441860</v>
      </c>
      <c r="D257" s="306"/>
    </row>
    <row r="258" spans="1:4" x14ac:dyDescent="0.25">
      <c r="A258" s="374">
        <v>13.4</v>
      </c>
      <c r="B258" s="375" t="s">
        <v>271</v>
      </c>
      <c r="C258" s="373">
        <v>441871</v>
      </c>
      <c r="D258" s="372" t="s">
        <v>723</v>
      </c>
    </row>
    <row r="259" spans="1:4" x14ac:dyDescent="0.25">
      <c r="A259" s="374">
        <v>13.4</v>
      </c>
      <c r="B259" s="375" t="s">
        <v>271</v>
      </c>
      <c r="C259" s="373">
        <v>441872</v>
      </c>
      <c r="D259" s="372" t="s">
        <v>723</v>
      </c>
    </row>
    <row r="260" spans="1:4" x14ac:dyDescent="0.25">
      <c r="A260" s="374">
        <v>13.4</v>
      </c>
      <c r="B260" s="375" t="s">
        <v>271</v>
      </c>
      <c r="C260" s="373">
        <v>441879</v>
      </c>
      <c r="D260" s="372" t="s">
        <v>723</v>
      </c>
    </row>
    <row r="261" spans="1:4" x14ac:dyDescent="0.25">
      <c r="A261" s="374">
        <v>13.4</v>
      </c>
      <c r="B261" s="375" t="s">
        <v>271</v>
      </c>
      <c r="C261" s="373">
        <v>441890</v>
      </c>
      <c r="D261" s="372" t="s">
        <v>723</v>
      </c>
    </row>
    <row r="262" spans="1:4" x14ac:dyDescent="0.25">
      <c r="A262" s="374">
        <v>13.5</v>
      </c>
      <c r="B262" s="488" t="s">
        <v>271</v>
      </c>
      <c r="C262" s="499">
        <v>940161</v>
      </c>
      <c r="D262" s="306" t="s">
        <v>808</v>
      </c>
    </row>
    <row r="263" spans="1:4" x14ac:dyDescent="0.25">
      <c r="A263" s="374">
        <v>13.5</v>
      </c>
      <c r="B263" s="488" t="s">
        <v>271</v>
      </c>
      <c r="C263" s="499">
        <v>940169</v>
      </c>
      <c r="D263" s="306" t="s">
        <v>808</v>
      </c>
    </row>
    <row r="264" spans="1:4" x14ac:dyDescent="0.25">
      <c r="A264" s="374">
        <v>13.5</v>
      </c>
      <c r="B264" s="488" t="s">
        <v>271</v>
      </c>
      <c r="C264" s="503">
        <v>940190</v>
      </c>
      <c r="D264" s="387" t="s">
        <v>731</v>
      </c>
    </row>
    <row r="265" spans="1:4" x14ac:dyDescent="0.25">
      <c r="A265" s="374">
        <v>13.5</v>
      </c>
      <c r="B265" s="488" t="s">
        <v>271</v>
      </c>
      <c r="C265" s="499">
        <v>940330</v>
      </c>
      <c r="D265" s="306" t="s">
        <v>808</v>
      </c>
    </row>
    <row r="266" spans="1:4" x14ac:dyDescent="0.25">
      <c r="A266" s="374">
        <v>13.5</v>
      </c>
      <c r="B266" s="488" t="s">
        <v>271</v>
      </c>
      <c r="C266" s="499">
        <v>940340</v>
      </c>
      <c r="D266" s="306" t="s">
        <v>808</v>
      </c>
    </row>
    <row r="267" spans="1:4" x14ac:dyDescent="0.25">
      <c r="A267" s="374">
        <v>13.5</v>
      </c>
      <c r="B267" s="488" t="s">
        <v>271</v>
      </c>
      <c r="C267" s="499">
        <v>940350</v>
      </c>
      <c r="D267" s="306" t="s">
        <v>808</v>
      </c>
    </row>
    <row r="268" spans="1:4" x14ac:dyDescent="0.25">
      <c r="A268" s="374">
        <v>13.5</v>
      </c>
      <c r="B268" s="488" t="s">
        <v>271</v>
      </c>
      <c r="C268" s="499">
        <v>940360</v>
      </c>
      <c r="D268" s="306" t="s">
        <v>808</v>
      </c>
    </row>
    <row r="269" spans="1:4" x14ac:dyDescent="0.25">
      <c r="A269" s="374">
        <v>13.5</v>
      </c>
      <c r="B269" s="489" t="s">
        <v>271</v>
      </c>
      <c r="C269" s="386">
        <v>940390</v>
      </c>
      <c r="D269" s="387" t="s">
        <v>723</v>
      </c>
    </row>
    <row r="270" spans="1:4" x14ac:dyDescent="0.25">
      <c r="A270" s="471">
        <v>13.6</v>
      </c>
      <c r="B270" s="484" t="s">
        <v>271</v>
      </c>
      <c r="C270" s="381">
        <v>9406</v>
      </c>
      <c r="D270" s="387" t="s">
        <v>723</v>
      </c>
    </row>
    <row r="271" spans="1:4" x14ac:dyDescent="0.25">
      <c r="A271" s="468">
        <v>13.7</v>
      </c>
      <c r="B271" s="480" t="s">
        <v>271</v>
      </c>
      <c r="C271" s="492">
        <v>4404</v>
      </c>
      <c r="D271" s="304"/>
    </row>
    <row r="272" spans="1:4" x14ac:dyDescent="0.25">
      <c r="A272" s="468">
        <v>13.7</v>
      </c>
      <c r="B272" s="480" t="s">
        <v>271</v>
      </c>
      <c r="C272" s="492">
        <v>4405</v>
      </c>
      <c r="D272" s="304"/>
    </row>
    <row r="273" spans="1:4" x14ac:dyDescent="0.25">
      <c r="A273" s="468">
        <v>13.7</v>
      </c>
      <c r="B273" s="480" t="s">
        <v>271</v>
      </c>
      <c r="C273" s="492">
        <v>4413</v>
      </c>
      <c r="D273" s="304"/>
    </row>
    <row r="274" spans="1:4" x14ac:dyDescent="0.25">
      <c r="A274" s="468">
        <v>13.7</v>
      </c>
      <c r="B274" s="480" t="s">
        <v>271</v>
      </c>
      <c r="C274" s="492" t="s">
        <v>811</v>
      </c>
      <c r="D274" s="304" t="s">
        <v>808</v>
      </c>
    </row>
    <row r="275" spans="1:4" x14ac:dyDescent="0.25">
      <c r="A275" s="468">
        <v>13.7</v>
      </c>
      <c r="B275" s="480" t="s">
        <v>271</v>
      </c>
      <c r="C275" s="492">
        <v>442110</v>
      </c>
      <c r="D275" s="304"/>
    </row>
    <row r="276" spans="1:4" x14ac:dyDescent="0.25">
      <c r="A276" s="471">
        <v>13.7</v>
      </c>
      <c r="B276" s="484" t="s">
        <v>271</v>
      </c>
      <c r="C276" s="381">
        <v>442190</v>
      </c>
      <c r="D276" s="387" t="s">
        <v>723</v>
      </c>
    </row>
    <row r="277" spans="1:4" x14ac:dyDescent="0.25">
      <c r="A277" s="471">
        <v>14.1</v>
      </c>
      <c r="B277" s="484" t="s">
        <v>271</v>
      </c>
      <c r="C277" s="493" t="s">
        <v>812</v>
      </c>
      <c r="D277" s="306"/>
    </row>
    <row r="278" spans="1:4" x14ac:dyDescent="0.25">
      <c r="A278" s="473">
        <v>14.2</v>
      </c>
      <c r="B278" s="490" t="s">
        <v>271</v>
      </c>
      <c r="C278" s="501">
        <v>481110</v>
      </c>
      <c r="D278" s="306" t="s">
        <v>808</v>
      </c>
    </row>
    <row r="279" spans="1:4" x14ac:dyDescent="0.25">
      <c r="A279" s="473">
        <v>14.2</v>
      </c>
      <c r="B279" s="490" t="s">
        <v>271</v>
      </c>
      <c r="C279" s="501">
        <v>481141</v>
      </c>
      <c r="D279" s="306" t="s">
        <v>808</v>
      </c>
    </row>
    <row r="280" spans="1:4" x14ac:dyDescent="0.25">
      <c r="A280" s="473">
        <v>14.2</v>
      </c>
      <c r="B280" s="490" t="s">
        <v>271</v>
      </c>
      <c r="C280" s="501">
        <v>481149</v>
      </c>
      <c r="D280" s="306" t="s">
        <v>808</v>
      </c>
    </row>
    <row r="281" spans="1:4" x14ac:dyDescent="0.25">
      <c r="A281" s="473">
        <v>14.2</v>
      </c>
      <c r="B281" s="490" t="s">
        <v>271</v>
      </c>
      <c r="C281" s="501">
        <v>481160</v>
      </c>
      <c r="D281" s="306" t="s">
        <v>808</v>
      </c>
    </row>
    <row r="282" spans="1:4" x14ac:dyDescent="0.25">
      <c r="A282" s="473">
        <v>14.2</v>
      </c>
      <c r="B282" s="490" t="s">
        <v>271</v>
      </c>
      <c r="C282" s="501">
        <v>481190</v>
      </c>
      <c r="D282" s="306"/>
    </row>
    <row r="283" spans="1:4" x14ac:dyDescent="0.25">
      <c r="A283" s="473">
        <v>14.3</v>
      </c>
      <c r="B283" s="490" t="s">
        <v>271</v>
      </c>
      <c r="C283" s="501">
        <v>4818</v>
      </c>
      <c r="D283" s="306"/>
    </row>
    <row r="284" spans="1:4" x14ac:dyDescent="0.25">
      <c r="A284" s="473">
        <v>14.4</v>
      </c>
      <c r="B284" s="490" t="s">
        <v>271</v>
      </c>
      <c r="C284" s="501">
        <v>4819</v>
      </c>
      <c r="D284" s="306"/>
    </row>
    <row r="285" spans="1:4" x14ac:dyDescent="0.25">
      <c r="A285" s="474">
        <v>14.5</v>
      </c>
      <c r="B285" s="488" t="s">
        <v>271</v>
      </c>
      <c r="C285" s="499">
        <v>4814</v>
      </c>
      <c r="D285" s="306" t="s">
        <v>808</v>
      </c>
    </row>
    <row r="286" spans="1:4" x14ac:dyDescent="0.25">
      <c r="A286" s="474">
        <v>14.5</v>
      </c>
      <c r="B286" s="488" t="s">
        <v>271</v>
      </c>
      <c r="C286" s="499">
        <v>4816</v>
      </c>
      <c r="D286" s="306"/>
    </row>
    <row r="287" spans="1:4" x14ac:dyDescent="0.25">
      <c r="A287" s="474">
        <v>14.5</v>
      </c>
      <c r="B287" s="488" t="s">
        <v>271</v>
      </c>
      <c r="C287" s="499">
        <v>4817</v>
      </c>
      <c r="D287" s="306"/>
    </row>
    <row r="288" spans="1:4" x14ac:dyDescent="0.25">
      <c r="A288" s="474">
        <v>14.5</v>
      </c>
      <c r="B288" s="488" t="s">
        <v>271</v>
      </c>
      <c r="C288" s="499">
        <v>4820</v>
      </c>
      <c r="D288" s="306"/>
    </row>
    <row r="289" spans="1:4" x14ac:dyDescent="0.25">
      <c r="A289" s="474">
        <v>14.5</v>
      </c>
      <c r="B289" s="488" t="s">
        <v>271</v>
      </c>
      <c r="C289" s="499">
        <v>4821</v>
      </c>
      <c r="D289" s="306"/>
    </row>
    <row r="290" spans="1:4" x14ac:dyDescent="0.25">
      <c r="A290" s="474">
        <v>14.5</v>
      </c>
      <c r="B290" s="488" t="s">
        <v>271</v>
      </c>
      <c r="C290" s="499">
        <v>4822</v>
      </c>
      <c r="D290" s="306"/>
    </row>
    <row r="291" spans="1:4" x14ac:dyDescent="0.25">
      <c r="A291" s="474">
        <v>14.5</v>
      </c>
      <c r="B291" s="488" t="s">
        <v>271</v>
      </c>
      <c r="C291" s="499">
        <v>4823</v>
      </c>
      <c r="D291" s="306"/>
    </row>
    <row r="292" spans="1:4" x14ac:dyDescent="0.25">
      <c r="A292" s="476" t="s">
        <v>222</v>
      </c>
      <c r="B292" s="489" t="s">
        <v>271</v>
      </c>
      <c r="C292" s="386" t="s">
        <v>813</v>
      </c>
      <c r="D292" s="387" t="s">
        <v>723</v>
      </c>
    </row>
    <row r="293" spans="1:4" x14ac:dyDescent="0.25">
      <c r="A293" s="476" t="s">
        <v>224</v>
      </c>
      <c r="B293" s="489" t="s">
        <v>271</v>
      </c>
      <c r="C293" s="500" t="s">
        <v>814</v>
      </c>
      <c r="D293" s="306"/>
    </row>
    <row r="294" spans="1:4" x14ac:dyDescent="0.25">
      <c r="A294" s="476" t="s">
        <v>226</v>
      </c>
      <c r="B294" s="489" t="s">
        <v>271</v>
      </c>
      <c r="C294" s="500" t="s">
        <v>815</v>
      </c>
      <c r="D294" s="388"/>
    </row>
    <row r="295" spans="1:4" x14ac:dyDescent="0.25">
      <c r="A295" s="475" t="s">
        <v>816</v>
      </c>
      <c r="B295" s="488" t="s">
        <v>271</v>
      </c>
      <c r="C295" s="499">
        <v>481420</v>
      </c>
      <c r="D295" s="306" t="s">
        <v>808</v>
      </c>
    </row>
    <row r="296" spans="1:4" x14ac:dyDescent="0.25">
      <c r="A296" s="475" t="s">
        <v>816</v>
      </c>
      <c r="B296" s="488" t="s">
        <v>271</v>
      </c>
      <c r="C296" s="499">
        <v>481490</v>
      </c>
      <c r="D296" s="306"/>
    </row>
    <row r="297" spans="1:4" x14ac:dyDescent="0.25">
      <c r="A297" s="475" t="s">
        <v>816</v>
      </c>
      <c r="B297" s="488" t="s">
        <v>271</v>
      </c>
      <c r="C297" s="499">
        <v>481710</v>
      </c>
      <c r="D297" s="306"/>
    </row>
    <row r="298" spans="1:4" x14ac:dyDescent="0.25">
      <c r="A298" s="475" t="s">
        <v>816</v>
      </c>
      <c r="B298" s="488" t="s">
        <v>271</v>
      </c>
      <c r="C298" s="499">
        <v>481720</v>
      </c>
      <c r="D298" s="306"/>
    </row>
    <row r="299" spans="1:4" x14ac:dyDescent="0.25">
      <c r="A299" s="475" t="s">
        <v>816</v>
      </c>
      <c r="B299" s="488" t="s">
        <v>271</v>
      </c>
      <c r="C299" s="499">
        <v>481730</v>
      </c>
      <c r="D299" s="306"/>
    </row>
    <row r="300" spans="1:4" x14ac:dyDescent="0.25">
      <c r="A300" s="475" t="s">
        <v>816</v>
      </c>
      <c r="B300" s="488" t="s">
        <v>271</v>
      </c>
      <c r="C300" s="499">
        <v>482020</v>
      </c>
      <c r="D300" s="306"/>
    </row>
    <row r="301" spans="1:4" x14ac:dyDescent="0.25">
      <c r="A301" s="475" t="s">
        <v>816</v>
      </c>
      <c r="B301" s="488" t="s">
        <v>271</v>
      </c>
      <c r="C301" s="499">
        <v>482030</v>
      </c>
      <c r="D301" s="306"/>
    </row>
    <row r="302" spans="1:4" x14ac:dyDescent="0.25">
      <c r="A302" s="475" t="s">
        <v>816</v>
      </c>
      <c r="B302" s="488" t="s">
        <v>271</v>
      </c>
      <c r="C302" s="499">
        <v>482040</v>
      </c>
      <c r="D302" s="306"/>
    </row>
    <row r="303" spans="1:4" x14ac:dyDescent="0.25">
      <c r="A303" s="475" t="s">
        <v>816</v>
      </c>
      <c r="B303" s="488" t="s">
        <v>271</v>
      </c>
      <c r="C303" s="499">
        <v>482050</v>
      </c>
      <c r="D303" s="306"/>
    </row>
    <row r="304" spans="1:4" x14ac:dyDescent="0.25">
      <c r="A304" s="475" t="s">
        <v>816</v>
      </c>
      <c r="B304" s="488" t="s">
        <v>271</v>
      </c>
      <c r="C304" s="499">
        <v>482090</v>
      </c>
      <c r="D304" s="306"/>
    </row>
    <row r="305" spans="1:4" x14ac:dyDescent="0.25">
      <c r="A305" s="475" t="s">
        <v>816</v>
      </c>
      <c r="B305" s="488" t="s">
        <v>271</v>
      </c>
      <c r="C305" s="499">
        <v>482110</v>
      </c>
      <c r="D305" s="306"/>
    </row>
    <row r="306" spans="1:4" x14ac:dyDescent="0.25">
      <c r="A306" s="475" t="s">
        <v>816</v>
      </c>
      <c r="B306" s="488" t="s">
        <v>271</v>
      </c>
      <c r="C306" s="499">
        <v>482190</v>
      </c>
      <c r="D306" s="306"/>
    </row>
    <row r="307" spans="1:4" x14ac:dyDescent="0.25">
      <c r="A307" s="475" t="s">
        <v>816</v>
      </c>
      <c r="B307" s="488" t="s">
        <v>271</v>
      </c>
      <c r="C307" s="499">
        <v>482210</v>
      </c>
      <c r="D307" s="306"/>
    </row>
    <row r="308" spans="1:4" x14ac:dyDescent="0.25">
      <c r="A308" s="475" t="s">
        <v>816</v>
      </c>
      <c r="B308" s="488" t="s">
        <v>271</v>
      </c>
      <c r="C308" s="499">
        <v>482290</v>
      </c>
      <c r="D308" s="306"/>
    </row>
    <row r="309" spans="1:4" x14ac:dyDescent="0.25">
      <c r="A309" s="475" t="s">
        <v>816</v>
      </c>
      <c r="B309" s="488" t="s">
        <v>271</v>
      </c>
      <c r="C309" s="499">
        <v>482320</v>
      </c>
      <c r="D309" s="306"/>
    </row>
    <row r="310" spans="1:4" x14ac:dyDescent="0.25">
      <c r="A310" s="475" t="s">
        <v>816</v>
      </c>
      <c r="B310" s="488" t="s">
        <v>271</v>
      </c>
      <c r="C310" s="499">
        <v>482340</v>
      </c>
      <c r="D310" s="306"/>
    </row>
    <row r="311" spans="1:4" x14ac:dyDescent="0.25">
      <c r="A311" s="475" t="s">
        <v>816</v>
      </c>
      <c r="B311" s="488" t="s">
        <v>271</v>
      </c>
      <c r="C311" s="499">
        <v>482361</v>
      </c>
      <c r="D311" s="306"/>
    </row>
    <row r="312" spans="1:4" x14ac:dyDescent="0.25">
      <c r="A312" s="475" t="s">
        <v>816</v>
      </c>
      <c r="B312" s="488" t="s">
        <v>271</v>
      </c>
      <c r="C312" s="499">
        <v>482369</v>
      </c>
      <c r="D312" s="306"/>
    </row>
    <row r="313" spans="1:4" x14ac:dyDescent="0.25">
      <c r="A313" s="475" t="s">
        <v>816</v>
      </c>
      <c r="B313" s="488" t="s">
        <v>271</v>
      </c>
      <c r="C313" s="499">
        <v>482370</v>
      </c>
      <c r="D313" s="306"/>
    </row>
    <row r="314" spans="1:4" ht="15.75" thickBot="1" x14ac:dyDescent="0.3">
      <c r="A314" s="477" t="s">
        <v>816</v>
      </c>
      <c r="B314" s="487" t="s">
        <v>271</v>
      </c>
      <c r="C314" s="498">
        <v>482390</v>
      </c>
      <c r="D314" s="306"/>
    </row>
    <row r="315" spans="1:4" ht="16.5" thickTop="1" thickBot="1" x14ac:dyDescent="0.3">
      <c r="A315" s="477" t="s">
        <v>817</v>
      </c>
      <c r="B315" s="487" t="s">
        <v>271</v>
      </c>
      <c r="C315" s="384" t="s">
        <v>813</v>
      </c>
      <c r="D315" s="387" t="s">
        <v>731</v>
      </c>
    </row>
    <row r="316" spans="1:4" ht="16.5" thickTop="1" thickBot="1" x14ac:dyDescent="0.3">
      <c r="A316" s="477" t="s">
        <v>818</v>
      </c>
      <c r="B316" s="487" t="s">
        <v>271</v>
      </c>
      <c r="C316" s="498" t="s">
        <v>814</v>
      </c>
      <c r="D316" s="306" t="s">
        <v>808</v>
      </c>
    </row>
    <row r="317" spans="1:4" ht="16.5" thickTop="1" thickBot="1" x14ac:dyDescent="0.3">
      <c r="A317" s="477" t="s">
        <v>819</v>
      </c>
      <c r="B317" s="487" t="s">
        <v>271</v>
      </c>
      <c r="C317" s="498" t="s">
        <v>815</v>
      </c>
      <c r="D317" s="307" t="s">
        <v>808</v>
      </c>
    </row>
    <row r="318" spans="1:4" ht="15.75" thickTop="1" x14ac:dyDescent="0.15"/>
  </sheetData>
  <sheetProtection formatCells="0" formatColumns="0" formatRows="0" insertColumns="0" insertRows="0" insertHyperlinks="0" deleteColumns="0" deleteRows="0" selectLockedCells="1" sort="0" autoFilter="0" pivotTables="0" selectUnlockedCells="1"/>
  <autoFilter ref="A1:D317" xr:uid="{00000000-0009-0000-0000-00000B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12"/>
  <sheetViews>
    <sheetView workbookViewId="0">
      <selection activeCell="D8" sqref="D8"/>
    </sheetView>
  </sheetViews>
  <sheetFormatPr defaultColWidth="9.625" defaultRowHeight="12.75" x14ac:dyDescent="0.2"/>
  <cols>
    <col min="1" max="1" width="8.375" style="2" customWidth="1"/>
    <col min="2" max="2" width="65.75" style="3" customWidth="1"/>
    <col min="3" max="3" width="9.5" style="3" customWidth="1"/>
    <col min="4" max="5" width="22.5" style="3" customWidth="1"/>
    <col min="6" max="6" width="9.75" style="3" customWidth="1"/>
    <col min="7" max="7" width="9.625" style="3"/>
    <col min="8" max="8" width="8.875" style="3" customWidth="1"/>
    <col min="9" max="9" width="68.625" style="3" customWidth="1"/>
    <col min="10" max="10" width="9.375" style="3" customWidth="1"/>
    <col min="11" max="12" width="10.375" style="3" customWidth="1"/>
    <col min="13" max="13" width="12.625" style="3" customWidth="1"/>
    <col min="14" max="14" width="1.625" style="3" customWidth="1"/>
    <col min="15" max="15" width="12.625" style="3" customWidth="1"/>
    <col min="16" max="16" width="1.625" style="3" customWidth="1"/>
    <col min="17" max="17" width="15.625" style="3" customWidth="1"/>
    <col min="18" max="18" width="36.875" style="3" customWidth="1"/>
    <col min="19" max="21" width="10.625" style="3" customWidth="1"/>
    <col min="22" max="22" width="3.375" style="3" customWidth="1"/>
    <col min="23" max="23" width="11.875" style="3" customWidth="1"/>
    <col min="24" max="32" width="15.625" style="3" customWidth="1"/>
    <col min="33" max="33" width="12.625" style="3" customWidth="1"/>
    <col min="34" max="34" width="1.625" style="3" customWidth="1"/>
    <col min="35" max="16384" width="9.625" style="3"/>
  </cols>
  <sheetData>
    <row r="1" spans="1:29" ht="17.100000000000001" customHeight="1" x14ac:dyDescent="0.2">
      <c r="A1" s="33"/>
      <c r="B1" s="847" t="s">
        <v>0</v>
      </c>
      <c r="C1" s="848" t="s">
        <v>1</v>
      </c>
      <c r="D1" s="849" t="s">
        <v>2</v>
      </c>
      <c r="E1" s="850" t="s">
        <v>3</v>
      </c>
      <c r="H1" s="11"/>
      <c r="I1" s="11"/>
      <c r="J1" s="851" t="str">
        <f>C1</f>
        <v xml:space="preserve">Country: </v>
      </c>
      <c r="K1" s="851" t="str">
        <f>D1</f>
        <v>Georgia</v>
      </c>
      <c r="L1" s="11"/>
    </row>
    <row r="2" spans="1:29" ht="17.100000000000001" customHeight="1" x14ac:dyDescent="0.2">
      <c r="A2" s="34"/>
      <c r="B2" s="852" t="s">
        <v>0</v>
      </c>
      <c r="C2" s="1208" t="s">
        <v>4</v>
      </c>
      <c r="D2" s="1209"/>
      <c r="E2" s="853"/>
      <c r="H2" s="11"/>
      <c r="I2" s="11"/>
      <c r="J2" s="11"/>
      <c r="K2" s="11"/>
      <c r="L2" s="11"/>
    </row>
    <row r="3" spans="1:29" ht="17.100000000000001" customHeight="1" x14ac:dyDescent="0.2">
      <c r="A3" s="34"/>
      <c r="B3" s="852" t="s">
        <v>0</v>
      </c>
      <c r="C3" s="1210" t="s">
        <v>0</v>
      </c>
      <c r="D3" s="1211"/>
      <c r="E3" s="1212"/>
      <c r="H3" s="11"/>
      <c r="I3" s="11"/>
      <c r="J3" s="11"/>
      <c r="K3" s="11"/>
      <c r="L3" s="11"/>
    </row>
    <row r="4" spans="1:29" ht="17.100000000000001" customHeight="1" x14ac:dyDescent="0.2">
      <c r="A4" s="34"/>
      <c r="B4" s="852"/>
      <c r="C4" s="854" t="s">
        <v>5</v>
      </c>
      <c r="D4" s="855"/>
      <c r="E4" s="853"/>
      <c r="H4" s="11"/>
      <c r="I4" s="11"/>
      <c r="J4" s="11"/>
      <c r="K4" s="11"/>
      <c r="L4" s="11"/>
    </row>
    <row r="5" spans="1:29" ht="17.100000000000001" customHeight="1" x14ac:dyDescent="0.2">
      <c r="A5" s="1213" t="s">
        <v>6</v>
      </c>
      <c r="B5" s="1214"/>
      <c r="C5" s="1216" t="s">
        <v>7</v>
      </c>
      <c r="D5" s="1217"/>
      <c r="E5" s="1218"/>
      <c r="H5" s="11"/>
      <c r="I5" s="11"/>
      <c r="J5" s="11"/>
      <c r="K5" s="11"/>
      <c r="L5" s="11"/>
    </row>
    <row r="6" spans="1:29" ht="17.100000000000001" customHeight="1" x14ac:dyDescent="0.3">
      <c r="A6" s="1215"/>
      <c r="B6" s="1214"/>
      <c r="C6" s="856"/>
      <c r="D6" s="857"/>
      <c r="E6" s="858"/>
      <c r="H6" s="11"/>
      <c r="I6" s="11"/>
      <c r="J6" s="11"/>
      <c r="K6" s="11"/>
      <c r="L6" s="11"/>
      <c r="Q6" s="859" t="s">
        <v>8</v>
      </c>
      <c r="R6" s="860"/>
      <c r="S6" s="860"/>
      <c r="T6" s="860"/>
      <c r="U6" s="860"/>
      <c r="V6" s="860"/>
      <c r="W6" s="860"/>
      <c r="X6" s="860"/>
      <c r="Y6" s="860"/>
      <c r="Z6" s="860"/>
      <c r="AA6" s="860"/>
      <c r="AB6" s="860"/>
      <c r="AC6" s="860"/>
    </row>
    <row r="7" spans="1:29" ht="16.5" customHeight="1" x14ac:dyDescent="0.2">
      <c r="A7" s="1219" t="s">
        <v>9</v>
      </c>
      <c r="B7" s="1220"/>
      <c r="C7" s="854" t="s">
        <v>10</v>
      </c>
      <c r="D7" s="861"/>
      <c r="E7" s="862" t="s">
        <v>11</v>
      </c>
      <c r="H7" s="11"/>
      <c r="I7" s="1230" t="s">
        <v>12</v>
      </c>
      <c r="J7" s="11"/>
      <c r="K7" s="1224" t="s">
        <v>13</v>
      </c>
      <c r="L7" s="1224"/>
      <c r="Q7" s="860"/>
      <c r="R7" s="860"/>
      <c r="S7" s="860"/>
      <c r="T7" s="860"/>
      <c r="U7" s="860"/>
      <c r="V7" s="860"/>
      <c r="W7" s="860"/>
      <c r="X7" s="860"/>
      <c r="Y7" s="860"/>
      <c r="Z7" s="860"/>
      <c r="AA7" s="860"/>
      <c r="AB7" s="860"/>
      <c r="AC7" s="860"/>
    </row>
    <row r="8" spans="1:29" ht="19.5" customHeight="1" x14ac:dyDescent="0.2">
      <c r="A8" s="1219" t="s">
        <v>14</v>
      </c>
      <c r="B8" s="1220"/>
      <c r="C8" s="854" t="s">
        <v>15</v>
      </c>
      <c r="D8" s="863"/>
      <c r="E8" s="853"/>
      <c r="H8" s="11"/>
      <c r="I8" s="1230"/>
      <c r="J8" s="11"/>
      <c r="K8" s="1224"/>
      <c r="L8" s="1224"/>
      <c r="Q8" s="860" t="s">
        <v>16</v>
      </c>
      <c r="R8" s="860"/>
      <c r="S8" s="860"/>
      <c r="T8" s="860"/>
      <c r="U8" s="860"/>
      <c r="V8" s="860"/>
      <c r="W8" s="1225"/>
      <c r="X8" s="1225"/>
      <c r="Y8" s="1225"/>
      <c r="Z8" s="860"/>
      <c r="AA8" s="860"/>
      <c r="AB8" s="860"/>
      <c r="AC8" s="860"/>
    </row>
    <row r="9" spans="1:29" ht="7.5" customHeight="1" x14ac:dyDescent="0.2">
      <c r="A9" s="35"/>
      <c r="B9" s="864"/>
      <c r="C9" s="857"/>
      <c r="D9" s="865">
        <v>51</v>
      </c>
      <c r="E9" s="866">
        <v>51</v>
      </c>
      <c r="H9" s="151" t="s">
        <v>0</v>
      </c>
      <c r="I9" s="867"/>
      <c r="J9" s="751" t="s">
        <v>0</v>
      </c>
      <c r="K9" s="751"/>
      <c r="L9" s="751"/>
      <c r="Q9" s="860"/>
      <c r="R9" s="860"/>
      <c r="S9" s="860"/>
      <c r="T9" s="860"/>
      <c r="U9" s="860"/>
      <c r="V9" s="868"/>
      <c r="W9" s="1225"/>
      <c r="X9" s="1225"/>
      <c r="Y9" s="1225"/>
      <c r="Z9" s="860"/>
      <c r="AA9" s="860"/>
      <c r="AB9" s="860"/>
      <c r="AC9" s="860"/>
    </row>
    <row r="10" spans="1:29" ht="12.75" customHeight="1" x14ac:dyDescent="0.2">
      <c r="A10" s="869" t="s">
        <v>17</v>
      </c>
      <c r="B10" s="870" t="s">
        <v>17</v>
      </c>
      <c r="C10" s="1226" t="s">
        <v>18</v>
      </c>
      <c r="D10" s="871">
        <v>2019</v>
      </c>
      <c r="E10" s="872">
        <f>D10+1</f>
        <v>2020</v>
      </c>
      <c r="H10" s="873" t="s">
        <v>17</v>
      </c>
      <c r="I10" s="870" t="str">
        <f>B10</f>
        <v>Product</v>
      </c>
      <c r="J10" s="873" t="str">
        <f>C10</f>
        <v>Unit</v>
      </c>
      <c r="K10" s="874">
        <f>D10</f>
        <v>2019</v>
      </c>
      <c r="L10" s="875">
        <f>E10</f>
        <v>2020</v>
      </c>
      <c r="Q10" s="860"/>
      <c r="R10" s="860"/>
      <c r="S10" s="876">
        <f>D10</f>
        <v>2019</v>
      </c>
      <c r="T10" s="876">
        <f>E10</f>
        <v>2020</v>
      </c>
      <c r="U10" s="876" t="s">
        <v>19</v>
      </c>
      <c r="V10" s="868"/>
      <c r="W10" s="3" t="s">
        <v>20</v>
      </c>
      <c r="X10" s="877"/>
      <c r="Y10" s="877"/>
      <c r="Z10" s="860"/>
      <c r="AB10" s="860"/>
      <c r="AC10" s="860"/>
    </row>
    <row r="11" spans="1:29" ht="12.75" customHeight="1" x14ac:dyDescent="0.2">
      <c r="A11" s="1" t="s">
        <v>21</v>
      </c>
      <c r="B11" s="878"/>
      <c r="C11" s="1227"/>
      <c r="D11" s="879" t="s">
        <v>22</v>
      </c>
      <c r="E11" s="880" t="s">
        <v>22</v>
      </c>
      <c r="H11" s="140" t="s">
        <v>21</v>
      </c>
      <c r="I11" s="881"/>
      <c r="J11" s="882"/>
      <c r="K11" s="883" t="str">
        <f>D11</f>
        <v>Quantity</v>
      </c>
      <c r="L11" s="884" t="str">
        <f>E11</f>
        <v>Quantity</v>
      </c>
      <c r="Q11" s="1228" t="s">
        <v>23</v>
      </c>
      <c r="R11" s="885" t="s">
        <v>24</v>
      </c>
      <c r="S11" s="886" t="str">
        <f>IF(ISNUMBER(D17+'[1]JQ2 | Primary Products | Trade'!D15-'[1]JQ2 | Primary Products | Trade'!H15-D27),D17+'[1]JQ2 | Primary Products | Trade'!D15-'[1]JQ2 | Primary Products | Trade'!H15-D27,"Missing data")</f>
        <v>Missing data</v>
      </c>
      <c r="T11" s="886" t="str">
        <f>IF(ISNUMBER(E17+'[1]JQ2 | Primary Products | Trade'!F15-'[1]JQ2 | Primary Products | Trade'!J15-E27),E17+'[1]JQ2 | Primary Products | Trade'!F15-'[1]JQ2 | Primary Products | Trade'!J15-E27,"Missing data")</f>
        <v>Missing data</v>
      </c>
      <c r="U11" s="887" t="str">
        <f>IF(ISNUMBER(T11/S11-1),T11/S11-1,"missing data")</f>
        <v>missing data</v>
      </c>
      <c r="V11" s="888"/>
      <c r="W11" s="860" t="s">
        <v>25</v>
      </c>
      <c r="X11" s="877"/>
      <c r="Y11" s="877"/>
      <c r="Z11" s="860"/>
      <c r="AB11" s="860"/>
      <c r="AC11" s="860"/>
    </row>
    <row r="12" spans="1:29" s="889" customFormat="1" ht="12.75" customHeight="1" x14ac:dyDescent="0.2">
      <c r="A12" s="1221" t="s">
        <v>26</v>
      </c>
      <c r="B12" s="1222"/>
      <c r="C12" s="1222"/>
      <c r="D12" s="1222"/>
      <c r="E12" s="1223"/>
      <c r="H12" s="890"/>
      <c r="I12" s="891" t="str">
        <f>A12</f>
        <v>REMOVALS OF ROUNDWOOD (WOOD IN THE ROUGH)</v>
      </c>
      <c r="J12" s="892"/>
      <c r="K12" s="892"/>
      <c r="L12" s="893"/>
      <c r="Q12" s="1229"/>
      <c r="R12" s="894" t="s">
        <v>27</v>
      </c>
      <c r="S12" s="895" t="str">
        <f>IF(ISNUMBER(D52-D53*X28),(D52-D53)*X28,"missing data")</f>
        <v>missing data</v>
      </c>
      <c r="T12" s="895" t="str">
        <f>IF(ISNUMBER(E52-E53*X28),(E52-E53)*X28,"missing data")</f>
        <v>missing data</v>
      </c>
      <c r="U12" s="896" t="str">
        <f t="shared" ref="U12:U23" si="0">IF(ISNUMBER(T12/S12-1),T12/S12-1,"missing data")</f>
        <v>missing data</v>
      </c>
      <c r="V12" s="897"/>
      <c r="W12" s="860" t="s">
        <v>28</v>
      </c>
      <c r="Y12" s="898"/>
      <c r="Z12" s="898"/>
      <c r="AB12" s="898"/>
      <c r="AC12" s="898"/>
    </row>
    <row r="13" spans="1:29" s="889" customFormat="1" ht="12.75" customHeight="1" x14ac:dyDescent="0.2">
      <c r="A13" s="899">
        <v>1</v>
      </c>
      <c r="B13" s="900" t="s">
        <v>29</v>
      </c>
      <c r="C13" s="901" t="s">
        <v>30</v>
      </c>
      <c r="D13" s="902">
        <v>584.8931</v>
      </c>
      <c r="E13" s="903">
        <v>550.61170000000004</v>
      </c>
      <c r="H13" s="904">
        <f>A13</f>
        <v>1</v>
      </c>
      <c r="I13" s="905" t="str">
        <f>B13</f>
        <v>ROUNDWOOD (WOOD IN THE ROUGH)</v>
      </c>
      <c r="J13" s="906" t="s">
        <v>30</v>
      </c>
      <c r="K13" s="907">
        <f>D13-(D14+D17)</f>
        <v>0</v>
      </c>
      <c r="L13" s="908">
        <f>E13-(E14+E17)</f>
        <v>1.0000000008858478E-4</v>
      </c>
      <c r="Q13" s="909" t="s">
        <v>31</v>
      </c>
      <c r="R13" s="910" t="s">
        <v>32</v>
      </c>
      <c r="S13" s="911" t="str">
        <f>IF(ISNUMBER(D36*X29),D36*X29,"missing data")</f>
        <v>missing data</v>
      </c>
      <c r="T13" s="911" t="str">
        <f>IF(ISNUMBER(E36*X29),E36*X29,"missing data")</f>
        <v>missing data</v>
      </c>
      <c r="U13" s="887" t="str">
        <f t="shared" si="0"/>
        <v>missing data</v>
      </c>
      <c r="V13" s="912"/>
      <c r="W13" s="913">
        <v>2.4</v>
      </c>
      <c r="X13" s="898"/>
      <c r="Y13" s="898"/>
      <c r="Z13" s="898"/>
      <c r="AB13" s="898"/>
      <c r="AC13" s="898"/>
    </row>
    <row r="14" spans="1:29" s="9" customFormat="1" ht="14.25" x14ac:dyDescent="0.2">
      <c r="A14" s="914">
        <v>1.1000000000000001</v>
      </c>
      <c r="B14" s="915" t="s">
        <v>33</v>
      </c>
      <c r="C14" s="906" t="s">
        <v>30</v>
      </c>
      <c r="D14" s="916">
        <v>406.5727</v>
      </c>
      <c r="E14" s="917">
        <v>359.43329999999997</v>
      </c>
      <c r="H14" s="905">
        <f t="shared" ref="H14:I78" si="1">A14</f>
        <v>1.1000000000000001</v>
      </c>
      <c r="I14" s="918" t="str">
        <f t="shared" si="1"/>
        <v>WOOD FUEL (INCLUDING WOOD FOR CHARCOAL)</v>
      </c>
      <c r="J14" s="906" t="s">
        <v>30</v>
      </c>
      <c r="K14" s="919">
        <f>D14-(D15+D16)</f>
        <v>0</v>
      </c>
      <c r="L14" s="920">
        <f>E14-(E15+E16)</f>
        <v>0</v>
      </c>
      <c r="Q14" s="921"/>
      <c r="R14" s="885" t="s">
        <v>34</v>
      </c>
      <c r="S14" s="886">
        <f>IF(ISNUMBER(D39),D39,"Missing data")</f>
        <v>58</v>
      </c>
      <c r="T14" s="886">
        <f>IF(ISNUMBER(E39),E39,"Missing data")</f>
        <v>34</v>
      </c>
      <c r="U14" s="887">
        <f t="shared" si="0"/>
        <v>-0.41379310344827591</v>
      </c>
      <c r="V14" s="922"/>
      <c r="W14" s="913">
        <v>1</v>
      </c>
      <c r="X14" s="898"/>
      <c r="Z14" s="923"/>
      <c r="AB14" s="923"/>
      <c r="AC14" s="923"/>
    </row>
    <row r="15" spans="1:29" s="9" customFormat="1" ht="14.25" x14ac:dyDescent="0.2">
      <c r="A15" s="914" t="s">
        <v>35</v>
      </c>
      <c r="B15" s="924" t="s">
        <v>36</v>
      </c>
      <c r="C15" s="906" t="s">
        <v>30</v>
      </c>
      <c r="D15" s="916">
        <v>79.556600000000003</v>
      </c>
      <c r="E15" s="917">
        <v>74.061499999999995</v>
      </c>
      <c r="H15" s="905" t="str">
        <f t="shared" si="1"/>
        <v>1.1.C</v>
      </c>
      <c r="I15" s="925" t="str">
        <f t="shared" si="1"/>
        <v>Coniferous</v>
      </c>
      <c r="J15" s="906" t="s">
        <v>30</v>
      </c>
      <c r="K15" s="164"/>
      <c r="L15" s="188"/>
      <c r="Q15" s="921"/>
      <c r="R15" s="885" t="s">
        <v>37</v>
      </c>
      <c r="S15" s="886" t="str">
        <f>IF(ISNUMBER(D43),D43,"Missing data")</f>
        <v>Missing data</v>
      </c>
      <c r="T15" s="886" t="str">
        <f>IF(ISNUMBER(E43),E43,"Missing data")</f>
        <v>Missing data</v>
      </c>
      <c r="U15" s="887" t="str">
        <f t="shared" si="0"/>
        <v>missing data</v>
      </c>
      <c r="V15" s="922"/>
      <c r="W15" s="913">
        <v>1</v>
      </c>
      <c r="Z15" s="923"/>
      <c r="AB15" s="923"/>
      <c r="AC15" s="923"/>
    </row>
    <row r="16" spans="1:29" s="9" customFormat="1" ht="14.25" x14ac:dyDescent="0.2">
      <c r="A16" s="914" t="s">
        <v>38</v>
      </c>
      <c r="B16" s="924" t="s">
        <v>39</v>
      </c>
      <c r="C16" s="906" t="s">
        <v>30</v>
      </c>
      <c r="D16" s="916">
        <v>327.01609999999999</v>
      </c>
      <c r="E16" s="917">
        <v>285.37180000000001</v>
      </c>
      <c r="H16" s="905" t="str">
        <f t="shared" si="1"/>
        <v>1.1.NC</v>
      </c>
      <c r="I16" s="925" t="str">
        <f t="shared" si="1"/>
        <v>Non-Coniferous</v>
      </c>
      <c r="J16" s="906" t="s">
        <v>30</v>
      </c>
      <c r="K16" s="172"/>
      <c r="L16" s="301"/>
      <c r="Q16" s="921"/>
      <c r="R16" s="885" t="s">
        <v>40</v>
      </c>
      <c r="S16" s="886" t="str">
        <f>IF(ISNUMBER(D48),D48,"Missing data")</f>
        <v>Missing data</v>
      </c>
      <c r="T16" s="886" t="str">
        <f>IF(ISNUMBER(E48),E48,"Missing data")</f>
        <v>Missing data</v>
      </c>
      <c r="U16" s="887" t="str">
        <f t="shared" si="0"/>
        <v>missing data</v>
      </c>
      <c r="V16" s="922"/>
      <c r="W16" s="913">
        <v>1</v>
      </c>
      <c r="Y16" s="898"/>
      <c r="Z16" s="923"/>
      <c r="AB16" s="923"/>
      <c r="AC16" s="923"/>
    </row>
    <row r="17" spans="1:29" s="9" customFormat="1" ht="14.25" x14ac:dyDescent="0.2">
      <c r="A17" s="914">
        <v>1.2</v>
      </c>
      <c r="B17" s="918" t="s">
        <v>41</v>
      </c>
      <c r="C17" s="906" t="s">
        <v>30</v>
      </c>
      <c r="D17" s="916">
        <v>178.32040000000001</v>
      </c>
      <c r="E17" s="917">
        <v>191.17830000000001</v>
      </c>
      <c r="H17" s="905">
        <f t="shared" si="1"/>
        <v>1.2</v>
      </c>
      <c r="I17" s="918" t="str">
        <f t="shared" si="1"/>
        <v>INDUSTRIAL ROUNDWOOD</v>
      </c>
      <c r="J17" s="906" t="s">
        <v>30</v>
      </c>
      <c r="K17" s="919">
        <f>D17-(D18+D19)</f>
        <v>0</v>
      </c>
      <c r="L17" s="919">
        <f>E17-(E18+E19)</f>
        <v>0</v>
      </c>
      <c r="Q17" s="921"/>
      <c r="R17" s="910" t="s">
        <v>42</v>
      </c>
      <c r="S17" s="911" t="str">
        <f>IF(ISNUMBER(D52),D52,"missing data")</f>
        <v>missing data</v>
      </c>
      <c r="T17" s="911" t="str">
        <f>IF(ISNUMBER(E52),E52,"missing data")</f>
        <v>missing data</v>
      </c>
      <c r="U17" s="887" t="str">
        <f t="shared" si="0"/>
        <v>missing data</v>
      </c>
      <c r="V17" s="922"/>
      <c r="W17" s="913">
        <v>1.58</v>
      </c>
      <c r="X17" s="898"/>
      <c r="Y17" s="898"/>
      <c r="Z17" s="923"/>
      <c r="AB17" s="923"/>
      <c r="AC17" s="923"/>
    </row>
    <row r="18" spans="1:29" s="9" customFormat="1" ht="14.25" x14ac:dyDescent="0.2">
      <c r="A18" s="914" t="s">
        <v>43</v>
      </c>
      <c r="B18" s="925" t="s">
        <v>36</v>
      </c>
      <c r="C18" s="906" t="s">
        <v>30</v>
      </c>
      <c r="D18" s="916">
        <v>100.73099999999999</v>
      </c>
      <c r="E18" s="917">
        <v>135.20050000000001</v>
      </c>
      <c r="H18" s="905" t="str">
        <f t="shared" si="1"/>
        <v>1.2.C</v>
      </c>
      <c r="I18" s="925" t="str">
        <f t="shared" si="1"/>
        <v>Coniferous</v>
      </c>
      <c r="J18" s="906" t="s">
        <v>30</v>
      </c>
      <c r="K18" s="390" t="e">
        <f>D18-(D22+D25+D28)</f>
        <v>#VALUE!</v>
      </c>
      <c r="L18" s="390" t="e">
        <f>E18-(E22+E25+E28)</f>
        <v>#VALUE!</v>
      </c>
      <c r="Q18" s="921"/>
      <c r="R18" s="910" t="s">
        <v>44</v>
      </c>
      <c r="S18" s="911" t="str">
        <f>IF(ISNUMBER(D54),D54,"missing data")</f>
        <v>missing data</v>
      </c>
      <c r="T18" s="911" t="str">
        <f>IF(ISNUMBER(E54),E54,"missing data")</f>
        <v>missing data</v>
      </c>
      <c r="U18" s="887" t="str">
        <f t="shared" si="0"/>
        <v>missing data</v>
      </c>
      <c r="V18" s="922"/>
      <c r="W18" s="913">
        <v>1.8</v>
      </c>
      <c r="X18" s="898"/>
      <c r="Y18" s="923"/>
      <c r="Z18" s="923"/>
      <c r="AB18" s="923"/>
      <c r="AC18" s="923"/>
    </row>
    <row r="19" spans="1:29" s="9" customFormat="1" ht="14.25" x14ac:dyDescent="0.2">
      <c r="A19" s="914" t="s">
        <v>45</v>
      </c>
      <c r="B19" s="925" t="s">
        <v>39</v>
      </c>
      <c r="C19" s="906" t="s">
        <v>30</v>
      </c>
      <c r="D19" s="916">
        <v>77.589399999999998</v>
      </c>
      <c r="E19" s="917">
        <v>55.977800000000002</v>
      </c>
      <c r="H19" s="905" t="str">
        <f t="shared" si="1"/>
        <v>1.2.NC</v>
      </c>
      <c r="I19" s="925" t="str">
        <f t="shared" si="1"/>
        <v>Non-Coniferous</v>
      </c>
      <c r="J19" s="906" t="s">
        <v>30</v>
      </c>
      <c r="K19" s="390" t="e">
        <f>D19-(D23+D26+D29)</f>
        <v>#VALUE!</v>
      </c>
      <c r="L19" s="390" t="e">
        <f>E19-(E23+E26+E29)</f>
        <v>#VALUE!</v>
      </c>
      <c r="Q19" s="921"/>
      <c r="R19" s="885" t="s">
        <v>46</v>
      </c>
      <c r="S19" s="886" t="str">
        <f>IF(ISNUMBER(D59),D59,"missing data")</f>
        <v>missing data</v>
      </c>
      <c r="T19" s="886" t="str">
        <f>IF(ISNUMBER(E59),E59,"missing data")</f>
        <v>missing data</v>
      </c>
      <c r="U19" s="887" t="str">
        <f t="shared" si="0"/>
        <v>missing data</v>
      </c>
      <c r="V19" s="922"/>
      <c r="W19" s="913">
        <v>2.5</v>
      </c>
      <c r="X19" s="898"/>
      <c r="Y19" s="923"/>
      <c r="Z19" s="923"/>
      <c r="AB19" s="923"/>
      <c r="AC19" s="923"/>
    </row>
    <row r="20" spans="1:29" s="9" customFormat="1" ht="14.25" x14ac:dyDescent="0.2">
      <c r="A20" s="914" t="s">
        <v>47</v>
      </c>
      <c r="B20" s="926" t="s">
        <v>48</v>
      </c>
      <c r="C20" s="906" t="s">
        <v>30</v>
      </c>
      <c r="D20" s="916">
        <v>0</v>
      </c>
      <c r="E20" s="917">
        <v>0</v>
      </c>
      <c r="H20" s="905" t="str">
        <f t="shared" si="1"/>
        <v>1.2.NC.T</v>
      </c>
      <c r="I20" s="927" t="str">
        <f t="shared" si="1"/>
        <v>of which: Tropical</v>
      </c>
      <c r="J20" s="906" t="s">
        <v>30</v>
      </c>
      <c r="K20" s="390"/>
      <c r="L20" s="928"/>
      <c r="Q20" s="921"/>
      <c r="R20" s="910" t="s">
        <v>49</v>
      </c>
      <c r="S20" s="911" t="str">
        <f>IF(ISNUMBER(D60),D60,"missing data")</f>
        <v>missing data</v>
      </c>
      <c r="T20" s="911" t="str">
        <f>IF(ISNUMBER(E60),E60,"missing data")</f>
        <v>missing data</v>
      </c>
      <c r="U20" s="887" t="str">
        <f t="shared" si="0"/>
        <v>missing data</v>
      </c>
      <c r="V20" s="912"/>
      <c r="W20" s="913">
        <v>4.9000000000000004</v>
      </c>
      <c r="X20" s="923"/>
      <c r="Y20" s="923"/>
      <c r="Z20" s="923"/>
      <c r="AA20" s="923"/>
      <c r="AB20" s="923"/>
      <c r="AC20" s="923"/>
    </row>
    <row r="21" spans="1:29" s="9" customFormat="1" ht="14.25" x14ac:dyDescent="0.2">
      <c r="A21" s="914" t="s">
        <v>50</v>
      </c>
      <c r="B21" s="925" t="s">
        <v>51</v>
      </c>
      <c r="C21" s="906" t="s">
        <v>30</v>
      </c>
      <c r="D21" s="916" t="s">
        <v>52</v>
      </c>
      <c r="E21" s="917" t="s">
        <v>52</v>
      </c>
      <c r="H21" s="905" t="str">
        <f t="shared" si="1"/>
        <v>1.2.1</v>
      </c>
      <c r="I21" s="925" t="str">
        <f t="shared" si="1"/>
        <v>SAWLOGS AND VENEER LOGS</v>
      </c>
      <c r="J21" s="906" t="s">
        <v>30</v>
      </c>
      <c r="K21" s="929" t="e">
        <f>D21-(D22+D23)</f>
        <v>#VALUE!</v>
      </c>
      <c r="L21" s="929" t="e">
        <f>E21-(E22+E23)</f>
        <v>#VALUE!</v>
      </c>
      <c r="Q21" s="930"/>
      <c r="R21" s="931" t="s">
        <v>53</v>
      </c>
      <c r="S21" s="932" t="str">
        <f>IF(ISNUMBER(D64),D64,"missing data")</f>
        <v>missing data</v>
      </c>
      <c r="T21" s="932" t="str">
        <f>IF(ISNUMBER(E64),E64,"missing data")</f>
        <v>missing data</v>
      </c>
      <c r="U21" s="896" t="str">
        <f t="shared" si="0"/>
        <v>missing data</v>
      </c>
      <c r="V21" s="912"/>
      <c r="W21" s="913">
        <v>5.7</v>
      </c>
      <c r="X21" s="923"/>
      <c r="Y21" s="923"/>
      <c r="AA21" s="923"/>
      <c r="AB21" s="923"/>
      <c r="AC21" s="923"/>
    </row>
    <row r="22" spans="1:29" s="9" customFormat="1" ht="14.25" x14ac:dyDescent="0.2">
      <c r="A22" s="914" t="s">
        <v>54</v>
      </c>
      <c r="B22" s="927" t="s">
        <v>36</v>
      </c>
      <c r="C22" s="906" t="s">
        <v>30</v>
      </c>
      <c r="D22" s="916" t="s">
        <v>52</v>
      </c>
      <c r="E22" s="917" t="s">
        <v>52</v>
      </c>
      <c r="H22" s="905" t="str">
        <f t="shared" si="1"/>
        <v>1.2.1.C</v>
      </c>
      <c r="I22" s="927" t="str">
        <f t="shared" si="1"/>
        <v>Coniferous</v>
      </c>
      <c r="J22" s="906" t="s">
        <v>30</v>
      </c>
      <c r="K22" s="164"/>
      <c r="L22" s="164"/>
      <c r="Q22" s="933" t="s">
        <v>55</v>
      </c>
      <c r="R22" s="934" t="s">
        <v>31</v>
      </c>
      <c r="S22" s="935" t="str">
        <f>IF(ISNUMBER(S$14*$W14+S$15*$W15+S$16*$W16+S$19*$W19+S$20*$W20+S$21*$W21+S$13*$W13+S$17*$W17+S$18*$W18),S$14*$W14+S$15*$W15+S$16*$W16+S$19*$W19+S$20*$W20+S$21*$W21+S$13*$W13+S$17*$W17+S$18*$W18,"missing data")</f>
        <v>missing data</v>
      </c>
      <c r="T22" s="935" t="str">
        <f>IF(ISNUMBER(T$14*$W14+T$15*$W15+T$16*$W16+T$19*$W19+T$20*$W20+T$21*$W21+T$13*$W13+T$17*$W17+T$18*$W18),T$14*$W14+T$15*$W15+T$16*$W16+T$19*$W19+T$20*$W20+T$21*$W21+T$13*$W13+T$17*$W17+T$18*$W18,"missing data")</f>
        <v>missing data</v>
      </c>
      <c r="U22" s="936" t="str">
        <f t="shared" si="0"/>
        <v>missing data</v>
      </c>
      <c r="X22" s="923"/>
      <c r="Y22" s="923"/>
      <c r="Z22" s="923"/>
      <c r="AA22" s="923"/>
      <c r="AB22" s="923"/>
      <c r="AC22" s="923"/>
    </row>
    <row r="23" spans="1:29" s="9" customFormat="1" ht="14.25" customHeight="1" x14ac:dyDescent="0.15">
      <c r="A23" s="914" t="s">
        <v>56</v>
      </c>
      <c r="B23" s="926" t="s">
        <v>39</v>
      </c>
      <c r="C23" s="906" t="s">
        <v>30</v>
      </c>
      <c r="D23" s="916" t="s">
        <v>52</v>
      </c>
      <c r="E23" s="917" t="s">
        <v>52</v>
      </c>
      <c r="H23" s="905" t="str">
        <f t="shared" si="1"/>
        <v>1.2.1.NC</v>
      </c>
      <c r="I23" s="927" t="str">
        <f t="shared" si="1"/>
        <v>Non-Coniferous</v>
      </c>
      <c r="J23" s="906" t="s">
        <v>30</v>
      </c>
      <c r="K23" s="164"/>
      <c r="L23" s="164"/>
      <c r="Q23" s="937"/>
      <c r="R23" s="938" t="s">
        <v>57</v>
      </c>
      <c r="S23" s="939" t="str">
        <f>IF(ISNUMBER(S11*X31+S12-S22),S11*X31+S12-S22,"missing data")</f>
        <v>missing data</v>
      </c>
      <c r="T23" s="939" t="str">
        <f>IF(ISNUMBER(T11*X31+T12-T22),T11*X31+T12-T22,"missing data")</f>
        <v>missing data</v>
      </c>
      <c r="U23" s="940" t="str">
        <f t="shared" si="0"/>
        <v>missing data</v>
      </c>
      <c r="V23" s="941" t="s">
        <v>58</v>
      </c>
      <c r="X23" s="923"/>
      <c r="Z23" s="923"/>
      <c r="AA23" s="923"/>
      <c r="AB23" s="923"/>
      <c r="AC23" s="923"/>
    </row>
    <row r="24" spans="1:29" s="9" customFormat="1" ht="26.25" customHeight="1" x14ac:dyDescent="0.15">
      <c r="A24" s="942" t="s">
        <v>59</v>
      </c>
      <c r="B24" s="943" t="s">
        <v>60</v>
      </c>
      <c r="C24" s="906" t="s">
        <v>30</v>
      </c>
      <c r="D24" s="916" t="s">
        <v>52</v>
      </c>
      <c r="E24" s="917" t="s">
        <v>52</v>
      </c>
      <c r="H24" s="944" t="str">
        <f t="shared" si="1"/>
        <v>1.2.2</v>
      </c>
      <c r="I24" s="943" t="str">
        <f t="shared" si="1"/>
        <v>PULPWOOD, ROUND AND SPLIT (INCLUDING WOOD FOR PARTICLE BOARD, OSB AND FIBREBOARD)</v>
      </c>
      <c r="J24" s="906" t="s">
        <v>30</v>
      </c>
      <c r="K24" s="929" t="e">
        <f>D24-(D25+D26)</f>
        <v>#VALUE!</v>
      </c>
      <c r="L24" s="929" t="e">
        <f>E24-(E25+E26)</f>
        <v>#VALUE!</v>
      </c>
      <c r="Q24" s="937"/>
      <c r="R24" s="923" t="s">
        <v>61</v>
      </c>
      <c r="S24" s="945" t="str">
        <f>IF(ISNUMBER(1-S22/S11),1-S22/S11,"missing data")</f>
        <v>missing data</v>
      </c>
      <c r="T24" s="945" t="str">
        <f>IF(ISNUMBER(1-T22/T11),1-T22/T11,"missing data")</f>
        <v>missing data</v>
      </c>
      <c r="V24" s="941" t="s">
        <v>62</v>
      </c>
      <c r="X24" s="923"/>
      <c r="Y24" s="923"/>
      <c r="Z24" s="923"/>
      <c r="AA24" s="923"/>
      <c r="AB24" s="923"/>
      <c r="AC24" s="923"/>
    </row>
    <row r="25" spans="1:29" s="9" customFormat="1" ht="14.25" x14ac:dyDescent="0.15">
      <c r="A25" s="914" t="s">
        <v>63</v>
      </c>
      <c r="B25" s="927" t="s">
        <v>36</v>
      </c>
      <c r="C25" s="906" t="s">
        <v>30</v>
      </c>
      <c r="D25" s="916" t="s">
        <v>52</v>
      </c>
      <c r="E25" s="917" t="s">
        <v>52</v>
      </c>
      <c r="H25" s="905" t="str">
        <f t="shared" si="1"/>
        <v>1.2.2.C</v>
      </c>
      <c r="I25" s="927" t="str">
        <f t="shared" si="1"/>
        <v>Coniferous</v>
      </c>
      <c r="J25" s="906" t="s">
        <v>30</v>
      </c>
      <c r="K25" s="164"/>
      <c r="L25" s="164"/>
      <c r="Q25" s="937"/>
      <c r="V25" s="941" t="s">
        <v>64</v>
      </c>
      <c r="X25" s="923"/>
      <c r="Y25" s="923"/>
      <c r="Z25" s="923"/>
      <c r="AA25" s="923"/>
      <c r="AB25" s="923"/>
      <c r="AC25" s="923"/>
    </row>
    <row r="26" spans="1:29" s="9" customFormat="1" ht="14.25" x14ac:dyDescent="0.2">
      <c r="A26" s="914" t="s">
        <v>65</v>
      </c>
      <c r="B26" s="926" t="s">
        <v>39</v>
      </c>
      <c r="C26" s="906" t="s">
        <v>30</v>
      </c>
      <c r="D26" s="916" t="s">
        <v>52</v>
      </c>
      <c r="E26" s="917" t="s">
        <v>52</v>
      </c>
      <c r="H26" s="905" t="str">
        <f t="shared" si="1"/>
        <v>1.2.2.NC</v>
      </c>
      <c r="I26" s="927" t="str">
        <f t="shared" si="1"/>
        <v>Non-Coniferous</v>
      </c>
      <c r="J26" s="906" t="s">
        <v>30</v>
      </c>
      <c r="K26" s="164"/>
      <c r="L26" s="164"/>
      <c r="Q26" s="937"/>
      <c r="V26" s="946"/>
      <c r="W26" s="923"/>
      <c r="X26" s="923"/>
      <c r="Y26" s="923"/>
      <c r="Z26" s="923"/>
      <c r="AA26" s="923"/>
      <c r="AB26" s="923"/>
      <c r="AC26" s="923"/>
    </row>
    <row r="27" spans="1:29" s="9" customFormat="1" ht="14.25" x14ac:dyDescent="0.2">
      <c r="A27" s="914" t="s">
        <v>66</v>
      </c>
      <c r="B27" s="925" t="s">
        <v>67</v>
      </c>
      <c r="C27" s="906" t="s">
        <v>30</v>
      </c>
      <c r="D27" s="916" t="s">
        <v>52</v>
      </c>
      <c r="E27" s="917" t="s">
        <v>52</v>
      </c>
      <c r="H27" s="905" t="str">
        <f t="shared" si="1"/>
        <v>1.2.3</v>
      </c>
      <c r="I27" s="925" t="str">
        <f t="shared" si="1"/>
        <v>OTHER INDUSTRIAL ROUNDWOOD</v>
      </c>
      <c r="J27" s="906" t="s">
        <v>30</v>
      </c>
      <c r="K27" s="929" t="e">
        <f>D27-(D28+D29)</f>
        <v>#VALUE!</v>
      </c>
      <c r="L27" s="929" t="e">
        <f>E27-(E28+E29)</f>
        <v>#VALUE!</v>
      </c>
      <c r="Q27" s="937"/>
      <c r="V27" s="946"/>
      <c r="W27" s="923"/>
      <c r="X27" s="923"/>
      <c r="Y27" s="923"/>
      <c r="Z27" s="910"/>
      <c r="AA27" s="923"/>
      <c r="AB27" s="923"/>
      <c r="AC27" s="923"/>
    </row>
    <row r="28" spans="1:29" s="9" customFormat="1" ht="14.25" x14ac:dyDescent="0.15">
      <c r="A28" s="914" t="s">
        <v>68</v>
      </c>
      <c r="B28" s="927" t="s">
        <v>36</v>
      </c>
      <c r="C28" s="906" t="s">
        <v>30</v>
      </c>
      <c r="D28" s="916" t="s">
        <v>52</v>
      </c>
      <c r="E28" s="917" t="s">
        <v>52</v>
      </c>
      <c r="H28" s="905" t="str">
        <f t="shared" si="1"/>
        <v>1.2.3.C</v>
      </c>
      <c r="I28" s="927" t="str">
        <f t="shared" si="1"/>
        <v>Coniferous</v>
      </c>
      <c r="J28" s="906" t="s">
        <v>30</v>
      </c>
      <c r="K28" s="164"/>
      <c r="L28" s="188"/>
      <c r="Q28" s="937"/>
      <c r="V28" s="911"/>
      <c r="W28" s="947" t="s">
        <v>69</v>
      </c>
      <c r="X28" s="948">
        <v>0.35</v>
      </c>
      <c r="Y28" s="923"/>
      <c r="Z28" s="949"/>
      <c r="AA28" s="923"/>
      <c r="AB28" s="923"/>
      <c r="AC28" s="923"/>
    </row>
    <row r="29" spans="1:29" s="9" customFormat="1" ht="14.25" x14ac:dyDescent="0.15">
      <c r="A29" s="914" t="s">
        <v>70</v>
      </c>
      <c r="B29" s="926" t="s">
        <v>39</v>
      </c>
      <c r="C29" s="906" t="s">
        <v>30</v>
      </c>
      <c r="D29" s="916" t="s">
        <v>52</v>
      </c>
      <c r="E29" s="917" t="s">
        <v>52</v>
      </c>
      <c r="H29" s="905" t="str">
        <f t="shared" si="1"/>
        <v>1.2.3.NC</v>
      </c>
      <c r="I29" s="926" t="str">
        <f t="shared" si="1"/>
        <v>Non-Coniferous</v>
      </c>
      <c r="J29" s="906" t="s">
        <v>30</v>
      </c>
      <c r="K29" s="172"/>
      <c r="L29" s="301"/>
      <c r="Q29" s="937"/>
      <c r="R29" s="950"/>
      <c r="S29" s="911"/>
      <c r="T29" s="911"/>
      <c r="U29" s="911"/>
      <c r="V29" s="911"/>
      <c r="W29" s="910" t="s">
        <v>71</v>
      </c>
      <c r="X29" s="948">
        <v>1</v>
      </c>
      <c r="Y29" s="923"/>
      <c r="Z29" s="923"/>
      <c r="AA29" s="923"/>
      <c r="AB29" s="923"/>
      <c r="AC29" s="923"/>
    </row>
    <row r="30" spans="1:29" s="889" customFormat="1" ht="12.75" customHeight="1" x14ac:dyDescent="0.15">
      <c r="A30" s="1221" t="s">
        <v>72</v>
      </c>
      <c r="B30" s="1222"/>
      <c r="C30" s="1222"/>
      <c r="D30" s="1222"/>
      <c r="E30" s="1223"/>
      <c r="H30" s="951" t="s">
        <v>0</v>
      </c>
      <c r="I30" s="890" t="str">
        <f>A30</f>
        <v xml:space="preserve">  PRODUCTION</v>
      </c>
      <c r="J30" s="952" t="s">
        <v>0</v>
      </c>
      <c r="K30" s="892"/>
      <c r="L30" s="893"/>
      <c r="Q30" s="923"/>
      <c r="R30" s="9"/>
      <c r="S30" s="9"/>
      <c r="T30" s="9"/>
      <c r="U30" s="9"/>
      <c r="V30" s="923"/>
      <c r="W30" s="910" t="s">
        <v>73</v>
      </c>
      <c r="X30" s="953">
        <v>0.98499999999999999</v>
      </c>
      <c r="Y30" s="923"/>
      <c r="Z30" s="923"/>
      <c r="AA30" s="923"/>
      <c r="AB30" s="923"/>
      <c r="AC30" s="898"/>
    </row>
    <row r="31" spans="1:29" s="9" customFormat="1" x14ac:dyDescent="0.15">
      <c r="A31" s="954">
        <v>2</v>
      </c>
      <c r="B31" s="955" t="s">
        <v>74</v>
      </c>
      <c r="C31" s="901" t="s">
        <v>75</v>
      </c>
      <c r="D31" s="902" t="s">
        <v>52</v>
      </c>
      <c r="E31" s="903" t="s">
        <v>52</v>
      </c>
      <c r="H31" s="905">
        <f t="shared" si="1"/>
        <v>2</v>
      </c>
      <c r="I31" s="905" t="str">
        <f t="shared" si="1"/>
        <v>WOOD CHARCOAL</v>
      </c>
      <c r="J31" s="956" t="s">
        <v>75</v>
      </c>
      <c r="K31" s="164"/>
      <c r="L31" s="188"/>
      <c r="Q31" s="923"/>
    </row>
    <row r="32" spans="1:29" s="9" customFormat="1" ht="14.25" x14ac:dyDescent="0.15">
      <c r="A32" s="899">
        <v>3</v>
      </c>
      <c r="B32" s="900" t="s">
        <v>76</v>
      </c>
      <c r="C32" s="901" t="s">
        <v>77</v>
      </c>
      <c r="D32" s="902" t="s">
        <v>52</v>
      </c>
      <c r="E32" s="903" t="s">
        <v>52</v>
      </c>
      <c r="H32" s="905">
        <f t="shared" si="1"/>
        <v>3</v>
      </c>
      <c r="I32" s="957" t="str">
        <f t="shared" si="1"/>
        <v>WOOD CHIPS, PARTICLES AND RESIDUES</v>
      </c>
      <c r="J32" s="906" t="s">
        <v>77</v>
      </c>
      <c r="K32" s="919" t="e">
        <f>D32-(D33+D34)</f>
        <v>#VALUE!</v>
      </c>
      <c r="L32" s="919" t="e">
        <f>E32-(E33+E34)</f>
        <v>#VALUE!</v>
      </c>
    </row>
    <row r="33" spans="1:12" s="9" customFormat="1" ht="14.25" x14ac:dyDescent="0.15">
      <c r="A33" s="914" t="s">
        <v>78</v>
      </c>
      <c r="B33" s="958" t="s">
        <v>79</v>
      </c>
      <c r="C33" s="906" t="s">
        <v>77</v>
      </c>
      <c r="D33" s="916" t="s">
        <v>52</v>
      </c>
      <c r="E33" s="917" t="s">
        <v>52</v>
      </c>
      <c r="H33" s="905" t="str">
        <f>A33</f>
        <v>3.1</v>
      </c>
      <c r="I33" s="958" t="str">
        <f t="shared" si="1"/>
        <v>WOOD CHIPS AND PARTICLES</v>
      </c>
      <c r="J33" s="906" t="s">
        <v>77</v>
      </c>
      <c r="K33" s="164"/>
      <c r="L33" s="188"/>
    </row>
    <row r="34" spans="1:12" s="9" customFormat="1" ht="14.25" x14ac:dyDescent="0.15">
      <c r="A34" s="914" t="s">
        <v>80</v>
      </c>
      <c r="B34" s="958" t="s">
        <v>81</v>
      </c>
      <c r="C34" s="906" t="s">
        <v>77</v>
      </c>
      <c r="D34" s="916" t="s">
        <v>52</v>
      </c>
      <c r="E34" s="917" t="s">
        <v>52</v>
      </c>
      <c r="H34" s="905" t="str">
        <f>A34</f>
        <v>3.2</v>
      </c>
      <c r="I34" s="958" t="str">
        <f t="shared" si="1"/>
        <v>WOOD RESIDUES (INCLUDING WOOD FOR AGGLOMERATES)</v>
      </c>
      <c r="J34" s="906" t="s">
        <v>77</v>
      </c>
      <c r="K34" s="172"/>
      <c r="L34" s="301"/>
    </row>
    <row r="35" spans="1:12" s="9" customFormat="1" x14ac:dyDescent="0.15">
      <c r="A35" s="959">
        <v>4</v>
      </c>
      <c r="B35" s="955" t="s">
        <v>82</v>
      </c>
      <c r="C35" s="901" t="s">
        <v>75</v>
      </c>
      <c r="D35" s="902" t="s">
        <v>52</v>
      </c>
      <c r="E35" s="903" t="s">
        <v>52</v>
      </c>
      <c r="H35" s="905">
        <f t="shared" ref="H35" si="2">A35</f>
        <v>4</v>
      </c>
      <c r="I35" s="957" t="str">
        <f t="shared" si="1"/>
        <v>RECOVERED POST-CONSUMER WOOD</v>
      </c>
      <c r="J35" s="956" t="s">
        <v>75</v>
      </c>
      <c r="K35" s="919"/>
      <c r="L35" s="920"/>
    </row>
    <row r="36" spans="1:12" s="9" customFormat="1" x14ac:dyDescent="0.15">
      <c r="A36" s="899" t="s">
        <v>83</v>
      </c>
      <c r="B36" s="900" t="s">
        <v>84</v>
      </c>
      <c r="C36" s="901" t="s">
        <v>75</v>
      </c>
      <c r="D36" s="902" t="s">
        <v>52</v>
      </c>
      <c r="E36" s="903" t="s">
        <v>52</v>
      </c>
      <c r="H36" s="905" t="str">
        <f t="shared" si="1"/>
        <v>5</v>
      </c>
      <c r="I36" s="957" t="str">
        <f t="shared" si="1"/>
        <v>WOOD PELLETS AND OTHER AGGLOMERATES</v>
      </c>
      <c r="J36" s="956" t="s">
        <v>75</v>
      </c>
      <c r="K36" s="919" t="e">
        <f>D36-(D37+D38)</f>
        <v>#VALUE!</v>
      </c>
      <c r="L36" s="919" t="e">
        <f>E36-(E37+E38)</f>
        <v>#VALUE!</v>
      </c>
    </row>
    <row r="37" spans="1:12" s="9" customFormat="1" x14ac:dyDescent="0.15">
      <c r="A37" s="914" t="s">
        <v>85</v>
      </c>
      <c r="B37" s="958" t="s">
        <v>86</v>
      </c>
      <c r="C37" s="906" t="s">
        <v>75</v>
      </c>
      <c r="D37" s="960" t="s">
        <v>52</v>
      </c>
      <c r="E37" s="961" t="s">
        <v>52</v>
      </c>
      <c r="H37" s="905" t="str">
        <f t="shared" si="1"/>
        <v>5.1</v>
      </c>
      <c r="I37" s="958" t="str">
        <f>B37</f>
        <v>WOOD PELLETS</v>
      </c>
      <c r="J37" s="956" t="s">
        <v>75</v>
      </c>
      <c r="K37" s="164"/>
      <c r="L37" s="188"/>
    </row>
    <row r="38" spans="1:12" s="9" customFormat="1" x14ac:dyDescent="0.15">
      <c r="A38" s="914" t="s">
        <v>87</v>
      </c>
      <c r="B38" s="958" t="s">
        <v>88</v>
      </c>
      <c r="C38" s="906" t="s">
        <v>75</v>
      </c>
      <c r="D38" s="960" t="s">
        <v>52</v>
      </c>
      <c r="E38" s="961" t="s">
        <v>52</v>
      </c>
      <c r="H38" s="905" t="str">
        <f t="shared" si="1"/>
        <v>5.2</v>
      </c>
      <c r="I38" s="958" t="str">
        <f>B38</f>
        <v>OTHER AGGLOMERATES</v>
      </c>
      <c r="J38" s="956" t="s">
        <v>75</v>
      </c>
      <c r="K38" s="172"/>
      <c r="L38" s="301"/>
    </row>
    <row r="39" spans="1:12" s="9" customFormat="1" ht="14.25" x14ac:dyDescent="0.15">
      <c r="A39" s="962" t="s">
        <v>89</v>
      </c>
      <c r="B39" s="963" t="s">
        <v>90</v>
      </c>
      <c r="C39" s="901" t="s">
        <v>77</v>
      </c>
      <c r="D39" s="902">
        <v>58</v>
      </c>
      <c r="E39" s="903">
        <v>34</v>
      </c>
      <c r="H39" s="905" t="str">
        <f t="shared" si="1"/>
        <v>6</v>
      </c>
      <c r="I39" s="904" t="str">
        <f t="shared" si="1"/>
        <v>SAWNWOOD (INCLUDING SLEEPERS)</v>
      </c>
      <c r="J39" s="906" t="s">
        <v>77</v>
      </c>
      <c r="K39" s="919" t="e">
        <f>D39-(D40+D41)</f>
        <v>#VALUE!</v>
      </c>
      <c r="L39" s="919" t="e">
        <f>E39-(E40+E41)</f>
        <v>#VALUE!</v>
      </c>
    </row>
    <row r="40" spans="1:12" s="9" customFormat="1" ht="14.25" x14ac:dyDescent="0.15">
      <c r="A40" s="964" t="s">
        <v>91</v>
      </c>
      <c r="B40" s="958" t="s">
        <v>36</v>
      </c>
      <c r="C40" s="906" t="s">
        <v>77</v>
      </c>
      <c r="D40" s="960" t="s">
        <v>92</v>
      </c>
      <c r="E40" s="961" t="s">
        <v>92</v>
      </c>
      <c r="H40" s="905" t="str">
        <f t="shared" si="1"/>
        <v>6.C</v>
      </c>
      <c r="I40" s="958" t="str">
        <f t="shared" si="1"/>
        <v>Coniferous</v>
      </c>
      <c r="J40" s="906" t="s">
        <v>77</v>
      </c>
      <c r="K40" s="164"/>
      <c r="L40" s="188"/>
    </row>
    <row r="41" spans="1:12" s="9" customFormat="1" ht="14.25" x14ac:dyDescent="0.15">
      <c r="A41" s="964" t="s">
        <v>93</v>
      </c>
      <c r="B41" s="958" t="s">
        <v>39</v>
      </c>
      <c r="C41" s="906" t="s">
        <v>77</v>
      </c>
      <c r="D41" s="960" t="s">
        <v>92</v>
      </c>
      <c r="E41" s="961" t="s">
        <v>92</v>
      </c>
      <c r="H41" s="905" t="str">
        <f t="shared" si="1"/>
        <v>6.NC</v>
      </c>
      <c r="I41" s="958" t="str">
        <f t="shared" si="1"/>
        <v>Non-Coniferous</v>
      </c>
      <c r="J41" s="906" t="s">
        <v>77</v>
      </c>
      <c r="K41" s="164"/>
      <c r="L41" s="188"/>
    </row>
    <row r="42" spans="1:12" s="9" customFormat="1" ht="14.25" x14ac:dyDescent="0.15">
      <c r="A42" s="914" t="s">
        <v>94</v>
      </c>
      <c r="B42" s="925" t="s">
        <v>48</v>
      </c>
      <c r="C42" s="906" t="s">
        <v>77</v>
      </c>
      <c r="D42" s="960" t="s">
        <v>92</v>
      </c>
      <c r="E42" s="961" t="s">
        <v>92</v>
      </c>
      <c r="H42" s="905" t="str">
        <f t="shared" si="1"/>
        <v>6.NC.T</v>
      </c>
      <c r="I42" s="925" t="str">
        <f t="shared" si="1"/>
        <v>of which: Tropical</v>
      </c>
      <c r="J42" s="906" t="s">
        <v>77</v>
      </c>
      <c r="K42" s="172" t="str">
        <f>IF(AND(ISNUMBER(D42/D41),D42&gt;D41),"&gt; 5.NC !!","")</f>
        <v/>
      </c>
      <c r="L42" s="301" t="str">
        <f>IF(AND(ISNUMBER(E42/E41),E42&gt;E41),"&gt; 5.NC !!","")</f>
        <v/>
      </c>
    </row>
    <row r="43" spans="1:12" s="9" customFormat="1" ht="14.25" x14ac:dyDescent="0.15">
      <c r="A43" s="962" t="s">
        <v>95</v>
      </c>
      <c r="B43" s="963" t="s">
        <v>96</v>
      </c>
      <c r="C43" s="901" t="s">
        <v>77</v>
      </c>
      <c r="D43" s="902" t="s">
        <v>52</v>
      </c>
      <c r="E43" s="903" t="s">
        <v>52</v>
      </c>
      <c r="H43" s="905" t="str">
        <f t="shared" si="1"/>
        <v>7</v>
      </c>
      <c r="I43" s="904" t="str">
        <f t="shared" si="1"/>
        <v>VENEER SHEETS</v>
      </c>
      <c r="J43" s="906" t="s">
        <v>77</v>
      </c>
      <c r="K43" s="919" t="e">
        <f>D43-(D44+D45)</f>
        <v>#VALUE!</v>
      </c>
      <c r="L43" s="919" t="e">
        <f>E43-(E44+E45)</f>
        <v>#VALUE!</v>
      </c>
    </row>
    <row r="44" spans="1:12" s="9" customFormat="1" ht="14.25" x14ac:dyDescent="0.15">
      <c r="A44" s="964" t="s">
        <v>97</v>
      </c>
      <c r="B44" s="958" t="s">
        <v>36</v>
      </c>
      <c r="C44" s="906" t="s">
        <v>77</v>
      </c>
      <c r="D44" s="960" t="s">
        <v>52</v>
      </c>
      <c r="E44" s="960" t="s">
        <v>52</v>
      </c>
      <c r="H44" s="905" t="str">
        <f t="shared" si="1"/>
        <v>7.C</v>
      </c>
      <c r="I44" s="925" t="str">
        <f t="shared" si="1"/>
        <v>Coniferous</v>
      </c>
      <c r="J44" s="906" t="s">
        <v>77</v>
      </c>
      <c r="K44" s="164"/>
      <c r="L44" s="188"/>
    </row>
    <row r="45" spans="1:12" s="9" customFormat="1" ht="14.25" x14ac:dyDescent="0.15">
      <c r="A45" s="964" t="s">
        <v>98</v>
      </c>
      <c r="B45" s="958" t="s">
        <v>39</v>
      </c>
      <c r="C45" s="906" t="s">
        <v>77</v>
      </c>
      <c r="D45" s="960" t="s">
        <v>52</v>
      </c>
      <c r="E45" s="960" t="s">
        <v>52</v>
      </c>
      <c r="H45" s="905" t="str">
        <f t="shared" si="1"/>
        <v>7.NC</v>
      </c>
      <c r="I45" s="925" t="str">
        <f t="shared" si="1"/>
        <v>Non-Coniferous</v>
      </c>
      <c r="J45" s="906" t="s">
        <v>77</v>
      </c>
      <c r="K45" s="164"/>
      <c r="L45" s="188"/>
    </row>
    <row r="46" spans="1:12" s="9" customFormat="1" ht="14.25" x14ac:dyDescent="0.15">
      <c r="A46" s="965" t="s">
        <v>99</v>
      </c>
      <c r="B46" s="966" t="s">
        <v>48</v>
      </c>
      <c r="C46" s="906" t="s">
        <v>77</v>
      </c>
      <c r="D46" s="960" t="s">
        <v>52</v>
      </c>
      <c r="E46" s="960" t="s">
        <v>52</v>
      </c>
      <c r="H46" s="905" t="str">
        <f t="shared" si="1"/>
        <v>7.NC.T</v>
      </c>
      <c r="I46" s="927" t="str">
        <f t="shared" si="1"/>
        <v>of which: Tropical</v>
      </c>
      <c r="J46" s="906" t="s">
        <v>77</v>
      </c>
      <c r="K46" s="164"/>
      <c r="L46" s="188"/>
    </row>
    <row r="47" spans="1:12" s="9" customFormat="1" ht="14.25" x14ac:dyDescent="0.15">
      <c r="A47" s="899" t="s">
        <v>100</v>
      </c>
      <c r="B47" s="900" t="s">
        <v>101</v>
      </c>
      <c r="C47" s="967" t="s">
        <v>77</v>
      </c>
      <c r="D47" s="968" t="s">
        <v>52</v>
      </c>
      <c r="E47" s="969" t="s">
        <v>52</v>
      </c>
      <c r="H47" s="905" t="str">
        <f t="shared" si="1"/>
        <v>8</v>
      </c>
      <c r="I47" s="904" t="str">
        <f t="shared" si="1"/>
        <v>WOOD-BASED PANELS</v>
      </c>
      <c r="J47" s="906" t="s">
        <v>77</v>
      </c>
      <c r="K47" s="919" t="e">
        <f>D47-(D48++D52+D54)</f>
        <v>#VALUE!</v>
      </c>
      <c r="L47" s="919" t="e">
        <f>E47-(E48++E52+E54)</f>
        <v>#VALUE!</v>
      </c>
    </row>
    <row r="48" spans="1:12" s="9" customFormat="1" ht="14.25" x14ac:dyDescent="0.15">
      <c r="A48" s="964" t="s">
        <v>102</v>
      </c>
      <c r="B48" s="958" t="s">
        <v>103</v>
      </c>
      <c r="C48" s="906" t="s">
        <v>77</v>
      </c>
      <c r="D48" s="960" t="s">
        <v>52</v>
      </c>
      <c r="E48" s="961" t="s">
        <v>52</v>
      </c>
      <c r="H48" s="905" t="str">
        <f t="shared" si="1"/>
        <v>8.1</v>
      </c>
      <c r="I48" s="958" t="str">
        <f t="shared" si="1"/>
        <v xml:space="preserve">PLYWOOD </v>
      </c>
      <c r="J48" s="906" t="s">
        <v>77</v>
      </c>
      <c r="K48" s="929" t="e">
        <f>D48-(D49+D50)</f>
        <v>#VALUE!</v>
      </c>
      <c r="L48" s="929" t="e">
        <f>E48-(E49+E50)</f>
        <v>#VALUE!</v>
      </c>
    </row>
    <row r="49" spans="1:12" s="9" customFormat="1" ht="14.25" x14ac:dyDescent="0.15">
      <c r="A49" s="964" t="s">
        <v>104</v>
      </c>
      <c r="B49" s="925" t="s">
        <v>36</v>
      </c>
      <c r="C49" s="906" t="s">
        <v>77</v>
      </c>
      <c r="D49" s="960" t="s">
        <v>52</v>
      </c>
      <c r="E49" s="961" t="s">
        <v>52</v>
      </c>
      <c r="H49" s="905" t="str">
        <f t="shared" si="1"/>
        <v>8.1.C</v>
      </c>
      <c r="I49" s="925" t="str">
        <f t="shared" si="1"/>
        <v>Coniferous</v>
      </c>
      <c r="J49" s="906" t="s">
        <v>77</v>
      </c>
      <c r="K49" s="164"/>
      <c r="L49" s="188"/>
    </row>
    <row r="50" spans="1:12" s="9" customFormat="1" ht="14.25" x14ac:dyDescent="0.15">
      <c r="A50" s="964" t="s">
        <v>105</v>
      </c>
      <c r="B50" s="925" t="s">
        <v>39</v>
      </c>
      <c r="C50" s="906" t="s">
        <v>77</v>
      </c>
      <c r="D50" s="960" t="s">
        <v>52</v>
      </c>
      <c r="E50" s="961" t="s">
        <v>52</v>
      </c>
      <c r="H50" s="905" t="str">
        <f t="shared" si="1"/>
        <v>8.1.NC</v>
      </c>
      <c r="I50" s="925" t="str">
        <f t="shared" si="1"/>
        <v>Non-Coniferous</v>
      </c>
      <c r="J50" s="906" t="s">
        <v>77</v>
      </c>
      <c r="K50" s="164" t="s">
        <v>0</v>
      </c>
      <c r="L50" s="188"/>
    </row>
    <row r="51" spans="1:12" s="9" customFormat="1" ht="14.25" x14ac:dyDescent="0.15">
      <c r="A51" s="964" t="s">
        <v>106</v>
      </c>
      <c r="B51" s="926" t="s">
        <v>48</v>
      </c>
      <c r="C51" s="906" t="s">
        <v>77</v>
      </c>
      <c r="D51" s="960" t="s">
        <v>52</v>
      </c>
      <c r="E51" s="961" t="s">
        <v>52</v>
      </c>
      <c r="H51" s="905" t="str">
        <f t="shared" si="1"/>
        <v>8.1.NC.T</v>
      </c>
      <c r="I51" s="927" t="str">
        <f t="shared" si="1"/>
        <v>of which: Tropical</v>
      </c>
      <c r="J51" s="906" t="s">
        <v>77</v>
      </c>
      <c r="K51" s="164" t="str">
        <f>IF(AND(ISNUMBER(D51/D50),D51&gt;D50),"&gt; 6.1.NC !!","")</f>
        <v/>
      </c>
      <c r="L51" s="188" t="str">
        <f>IF(AND(ISNUMBER(E51/E50),E51&gt;E50),"&gt; 6.1.NC !!","")</f>
        <v/>
      </c>
    </row>
    <row r="52" spans="1:12" s="9" customFormat="1" ht="14.25" x14ac:dyDescent="0.15">
      <c r="A52" s="964" t="s">
        <v>107</v>
      </c>
      <c r="B52" s="970" t="s">
        <v>108</v>
      </c>
      <c r="C52" s="906" t="s">
        <v>77</v>
      </c>
      <c r="D52" s="960" t="s">
        <v>52</v>
      </c>
      <c r="E52" s="961" t="s">
        <v>52</v>
      </c>
      <c r="H52" s="905" t="str">
        <f t="shared" si="1"/>
        <v>8.2</v>
      </c>
      <c r="I52" s="958" t="str">
        <f t="shared" si="1"/>
        <v>PARTICLE BOARD, ORIENTED STRAND BOARD (OSB) AND SIMILAR BOARD</v>
      </c>
      <c r="J52" s="906" t="s">
        <v>77</v>
      </c>
      <c r="K52" s="164"/>
      <c r="L52" s="188"/>
    </row>
    <row r="53" spans="1:12" s="9" customFormat="1" ht="14.25" x14ac:dyDescent="0.15">
      <c r="A53" s="964" t="s">
        <v>109</v>
      </c>
      <c r="B53" s="971" t="s">
        <v>110</v>
      </c>
      <c r="C53" s="906" t="s">
        <v>77</v>
      </c>
      <c r="D53" s="960" t="s">
        <v>52</v>
      </c>
      <c r="E53" s="961" t="s">
        <v>52</v>
      </c>
      <c r="H53" s="905" t="str">
        <f t="shared" si="1"/>
        <v>8.2.1</v>
      </c>
      <c r="I53" s="925" t="str">
        <f t="shared" si="1"/>
        <v>of which: ORIENTED STRAND BOARD (OSB)</v>
      </c>
      <c r="J53" s="906" t="s">
        <v>77</v>
      </c>
      <c r="K53" s="164" t="str">
        <f>IF(AND(ISNUMBER(D53/D52),D53&gt;D52),"&gt; 6.3 !!","")</f>
        <v/>
      </c>
      <c r="L53" s="188" t="str">
        <f>IF(AND(ISNUMBER(E53/E52),E53&gt;E52),"&gt; 6.3 !!","")</f>
        <v/>
      </c>
    </row>
    <row r="54" spans="1:12" s="9" customFormat="1" ht="14.25" x14ac:dyDescent="0.15">
      <c r="A54" s="964" t="s">
        <v>111</v>
      </c>
      <c r="B54" s="958" t="s">
        <v>112</v>
      </c>
      <c r="C54" s="906" t="s">
        <v>77</v>
      </c>
      <c r="D54" s="960" t="s">
        <v>52</v>
      </c>
      <c r="E54" s="961" t="s">
        <v>52</v>
      </c>
      <c r="H54" s="905" t="str">
        <f t="shared" si="1"/>
        <v>8.3</v>
      </c>
      <c r="I54" s="958" t="str">
        <f t="shared" si="1"/>
        <v xml:space="preserve">FIBREBOARD </v>
      </c>
      <c r="J54" s="906" t="s">
        <v>77</v>
      </c>
      <c r="K54" s="929" t="e">
        <f>D54-(D55+D56+D57)</f>
        <v>#VALUE!</v>
      </c>
      <c r="L54" s="929" t="e">
        <f>E54-(E55+E56+E57)</f>
        <v>#VALUE!</v>
      </c>
    </row>
    <row r="55" spans="1:12" s="9" customFormat="1" ht="14.25" x14ac:dyDescent="0.15">
      <c r="A55" s="964" t="s">
        <v>113</v>
      </c>
      <c r="B55" s="925" t="s">
        <v>114</v>
      </c>
      <c r="C55" s="906" t="s">
        <v>77</v>
      </c>
      <c r="D55" s="960" t="s">
        <v>52</v>
      </c>
      <c r="E55" s="961" t="s">
        <v>52</v>
      </c>
      <c r="H55" s="905" t="str">
        <f t="shared" si="1"/>
        <v>8.3.1</v>
      </c>
      <c r="I55" s="925" t="str">
        <f t="shared" si="1"/>
        <v xml:space="preserve">HARDBOARD </v>
      </c>
      <c r="J55" s="906" t="s">
        <v>77</v>
      </c>
      <c r="K55" s="164"/>
      <c r="L55" s="188"/>
    </row>
    <row r="56" spans="1:12" s="9" customFormat="1" ht="14.25" x14ac:dyDescent="0.15">
      <c r="A56" s="964" t="s">
        <v>115</v>
      </c>
      <c r="B56" s="925" t="s">
        <v>116</v>
      </c>
      <c r="C56" s="906" t="s">
        <v>77</v>
      </c>
      <c r="D56" s="960" t="s">
        <v>52</v>
      </c>
      <c r="E56" s="961" t="s">
        <v>52</v>
      </c>
      <c r="H56" s="905" t="str">
        <f t="shared" si="1"/>
        <v>8.3.2</v>
      </c>
      <c r="I56" s="925" t="str">
        <f t="shared" si="1"/>
        <v>MEDIUM/HIGH DENSITY FIBREBOARD (MDF/HDF)</v>
      </c>
      <c r="J56" s="906" t="s">
        <v>77</v>
      </c>
      <c r="K56" s="164"/>
      <c r="L56" s="188"/>
    </row>
    <row r="57" spans="1:12" s="9" customFormat="1" ht="14.25" x14ac:dyDescent="0.15">
      <c r="A57" s="965" t="s">
        <v>117</v>
      </c>
      <c r="B57" s="966" t="s">
        <v>118</v>
      </c>
      <c r="C57" s="906" t="s">
        <v>77</v>
      </c>
      <c r="D57" s="960" t="s">
        <v>52</v>
      </c>
      <c r="E57" s="961" t="s">
        <v>52</v>
      </c>
      <c r="H57" s="905" t="str">
        <f t="shared" si="1"/>
        <v>8.3.3</v>
      </c>
      <c r="I57" s="924" t="str">
        <f t="shared" si="1"/>
        <v xml:space="preserve">OTHER FIBREBOARD </v>
      </c>
      <c r="J57" s="906" t="s">
        <v>77</v>
      </c>
      <c r="K57" s="172"/>
      <c r="L57" s="301"/>
    </row>
    <row r="58" spans="1:12" s="9" customFormat="1" ht="12.75" customHeight="1" x14ac:dyDescent="0.15">
      <c r="A58" s="972" t="s">
        <v>119</v>
      </c>
      <c r="B58" s="955" t="s">
        <v>120</v>
      </c>
      <c r="C58" s="901" t="s">
        <v>75</v>
      </c>
      <c r="D58" s="968" t="s">
        <v>52</v>
      </c>
      <c r="E58" s="969" t="s">
        <v>52</v>
      </c>
      <c r="H58" s="905" t="str">
        <f t="shared" si="1"/>
        <v>9</v>
      </c>
      <c r="I58" s="904" t="str">
        <f t="shared" si="1"/>
        <v>WOOD PULP</v>
      </c>
      <c r="J58" s="956" t="s">
        <v>75</v>
      </c>
      <c r="K58" s="919" t="e">
        <f>D58-(D59+D60+D64)</f>
        <v>#VALUE!</v>
      </c>
      <c r="L58" s="919" t="e">
        <f>E58-(E59+E60+E64)</f>
        <v>#VALUE!</v>
      </c>
    </row>
    <row r="59" spans="1:12" s="9" customFormat="1" ht="12.75" customHeight="1" x14ac:dyDescent="0.15">
      <c r="A59" s="973" t="s">
        <v>121</v>
      </c>
      <c r="B59" s="974" t="s">
        <v>122</v>
      </c>
      <c r="C59" s="906" t="s">
        <v>75</v>
      </c>
      <c r="D59" s="960" t="s">
        <v>52</v>
      </c>
      <c r="E59" s="961" t="s">
        <v>52</v>
      </c>
      <c r="H59" s="905" t="str">
        <f t="shared" si="1"/>
        <v>9.1</v>
      </c>
      <c r="I59" s="958" t="str">
        <f t="shared" si="1"/>
        <v>MECHANICAL AND SEMI-CHEMICAL WOOD PULP</v>
      </c>
      <c r="J59" s="956" t="s">
        <v>75</v>
      </c>
      <c r="K59" s="164"/>
      <c r="L59" s="188"/>
    </row>
    <row r="60" spans="1:12" s="9" customFormat="1" ht="12.75" customHeight="1" x14ac:dyDescent="0.15">
      <c r="A60" s="973" t="s">
        <v>123</v>
      </c>
      <c r="B60" s="958" t="s">
        <v>124</v>
      </c>
      <c r="C60" s="906" t="s">
        <v>75</v>
      </c>
      <c r="D60" s="960" t="s">
        <v>52</v>
      </c>
      <c r="E60" s="961" t="s">
        <v>52</v>
      </c>
      <c r="H60" s="905" t="str">
        <f t="shared" si="1"/>
        <v>9.2</v>
      </c>
      <c r="I60" s="958" t="str">
        <f t="shared" si="1"/>
        <v>CHEMICAL WOOD PULP</v>
      </c>
      <c r="J60" s="975" t="s">
        <v>75</v>
      </c>
      <c r="K60" s="929" t="e">
        <f>D60-(D61+D63)</f>
        <v>#VALUE!</v>
      </c>
      <c r="L60" s="929" t="e">
        <f>E60-(E61+E63)</f>
        <v>#VALUE!</v>
      </c>
    </row>
    <row r="61" spans="1:12" s="9" customFormat="1" ht="12.75" customHeight="1" x14ac:dyDescent="0.15">
      <c r="A61" s="973" t="s">
        <v>125</v>
      </c>
      <c r="B61" s="925" t="s">
        <v>126</v>
      </c>
      <c r="C61" s="906" t="s">
        <v>75</v>
      </c>
      <c r="D61" s="960" t="s">
        <v>52</v>
      </c>
      <c r="E61" s="961" t="s">
        <v>52</v>
      </c>
      <c r="H61" s="905" t="str">
        <f t="shared" si="1"/>
        <v>9.2.1</v>
      </c>
      <c r="I61" s="925" t="str">
        <f t="shared" si="1"/>
        <v>SULPHATE PULP</v>
      </c>
      <c r="J61" s="956" t="s">
        <v>75</v>
      </c>
      <c r="K61" s="164"/>
      <c r="L61" s="188"/>
    </row>
    <row r="62" spans="1:12" s="9" customFormat="1" ht="12.75" customHeight="1" x14ac:dyDescent="0.15">
      <c r="A62" s="973" t="s">
        <v>127</v>
      </c>
      <c r="B62" s="927" t="s">
        <v>128</v>
      </c>
      <c r="C62" s="906" t="s">
        <v>75</v>
      </c>
      <c r="D62" s="960" t="s">
        <v>52</v>
      </c>
      <c r="E62" s="961" t="s">
        <v>52</v>
      </c>
      <c r="H62" s="905" t="str">
        <f t="shared" si="1"/>
        <v>9.2.1.1</v>
      </c>
      <c r="I62" s="927" t="str">
        <f t="shared" si="1"/>
        <v>of which: BLEACHED</v>
      </c>
      <c r="J62" s="956" t="s">
        <v>75</v>
      </c>
      <c r="K62" s="164"/>
      <c r="L62" s="188"/>
    </row>
    <row r="63" spans="1:12" s="9" customFormat="1" ht="12.75" customHeight="1" x14ac:dyDescent="0.15">
      <c r="A63" s="973" t="s">
        <v>129</v>
      </c>
      <c r="B63" s="966" t="s">
        <v>130</v>
      </c>
      <c r="C63" s="906" t="s">
        <v>75</v>
      </c>
      <c r="D63" s="960" t="s">
        <v>52</v>
      </c>
      <c r="E63" s="961" t="s">
        <v>52</v>
      </c>
      <c r="H63" s="905" t="str">
        <f t="shared" si="1"/>
        <v>9.2.2</v>
      </c>
      <c r="I63" s="925" t="str">
        <f t="shared" si="1"/>
        <v>SULPHITE PULP</v>
      </c>
      <c r="J63" s="956" t="s">
        <v>75</v>
      </c>
      <c r="K63" s="164"/>
      <c r="L63" s="188"/>
    </row>
    <row r="64" spans="1:12" s="9" customFormat="1" ht="12.75" customHeight="1" x14ac:dyDescent="0.15">
      <c r="A64" s="965" t="s">
        <v>131</v>
      </c>
      <c r="B64" s="958" t="s">
        <v>132</v>
      </c>
      <c r="C64" s="906" t="s">
        <v>75</v>
      </c>
      <c r="D64" s="960" t="s">
        <v>52</v>
      </c>
      <c r="E64" s="961" t="s">
        <v>52</v>
      </c>
      <c r="H64" s="905" t="str">
        <f t="shared" si="1"/>
        <v>9.3</v>
      </c>
      <c r="I64" s="958" t="str">
        <f t="shared" si="1"/>
        <v>DISSOLVING GRADES</v>
      </c>
      <c r="J64" s="956" t="s">
        <v>75</v>
      </c>
      <c r="K64" s="172"/>
      <c r="L64" s="301"/>
    </row>
    <row r="65" spans="1:12" s="9" customFormat="1" ht="12.75" customHeight="1" x14ac:dyDescent="0.15">
      <c r="A65" s="972" t="s">
        <v>133</v>
      </c>
      <c r="B65" s="955" t="s">
        <v>134</v>
      </c>
      <c r="C65" s="901" t="s">
        <v>75</v>
      </c>
      <c r="D65" s="968" t="s">
        <v>92</v>
      </c>
      <c r="E65" s="969" t="s">
        <v>92</v>
      </c>
      <c r="H65" s="905" t="str">
        <f t="shared" si="1"/>
        <v>10</v>
      </c>
      <c r="I65" s="904" t="str">
        <f t="shared" si="1"/>
        <v xml:space="preserve">OTHER PULP </v>
      </c>
      <c r="J65" s="956" t="s">
        <v>75</v>
      </c>
      <c r="K65" s="919" t="e">
        <f>D65-(D66+D67)</f>
        <v>#VALUE!</v>
      </c>
      <c r="L65" s="920" t="e">
        <f>E65-(E66+E67)</f>
        <v>#VALUE!</v>
      </c>
    </row>
    <row r="66" spans="1:12" s="9" customFormat="1" ht="12.75" customHeight="1" x14ac:dyDescent="0.15">
      <c r="A66" s="964" t="s">
        <v>135</v>
      </c>
      <c r="B66" s="976" t="s">
        <v>136</v>
      </c>
      <c r="C66" s="906" t="s">
        <v>75</v>
      </c>
      <c r="D66" s="960" t="s">
        <v>92</v>
      </c>
      <c r="E66" s="960" t="s">
        <v>92</v>
      </c>
      <c r="H66" s="905" t="str">
        <f t="shared" si="1"/>
        <v>10.1</v>
      </c>
      <c r="I66" s="976" t="str">
        <f t="shared" si="1"/>
        <v>PULP FROM FIBRES OTHER THAN WOOD</v>
      </c>
      <c r="J66" s="956" t="s">
        <v>75</v>
      </c>
      <c r="K66" s="164"/>
      <c r="L66" s="188"/>
    </row>
    <row r="67" spans="1:12" s="9" customFormat="1" ht="12.75" customHeight="1" x14ac:dyDescent="0.15">
      <c r="A67" s="964" t="s">
        <v>137</v>
      </c>
      <c r="B67" s="977" t="s">
        <v>138</v>
      </c>
      <c r="C67" s="906" t="s">
        <v>75</v>
      </c>
      <c r="D67" s="960" t="s">
        <v>92</v>
      </c>
      <c r="E67" s="960" t="s">
        <v>92</v>
      </c>
      <c r="H67" s="905" t="str">
        <f t="shared" si="1"/>
        <v>10.2</v>
      </c>
      <c r="I67" s="978" t="str">
        <f t="shared" si="1"/>
        <v>RECOVERED FIBRE PULP</v>
      </c>
      <c r="J67" s="956" t="s">
        <v>75</v>
      </c>
      <c r="K67" s="172"/>
      <c r="L67" s="301"/>
    </row>
    <row r="68" spans="1:12" s="9" customFormat="1" ht="12.75" customHeight="1" x14ac:dyDescent="0.15">
      <c r="A68" s="954" t="s">
        <v>139</v>
      </c>
      <c r="B68" s="955" t="s">
        <v>140</v>
      </c>
      <c r="C68" s="901" t="s">
        <v>75</v>
      </c>
      <c r="D68" s="968" t="s">
        <v>92</v>
      </c>
      <c r="E68" s="969" t="s">
        <v>92</v>
      </c>
      <c r="H68" s="905" t="str">
        <f t="shared" si="1"/>
        <v>11</v>
      </c>
      <c r="I68" s="979" t="str">
        <f t="shared" si="1"/>
        <v>RECOVERED PAPER</v>
      </c>
      <c r="J68" s="956" t="s">
        <v>75</v>
      </c>
      <c r="K68" s="980"/>
      <c r="L68" s="981"/>
    </row>
    <row r="69" spans="1:12" s="9" customFormat="1" ht="12.75" customHeight="1" x14ac:dyDescent="0.15">
      <c r="A69" s="972" t="s">
        <v>141</v>
      </c>
      <c r="B69" s="955" t="s">
        <v>142</v>
      </c>
      <c r="C69" s="901" t="s">
        <v>75</v>
      </c>
      <c r="D69" s="982" t="s">
        <v>143</v>
      </c>
      <c r="E69" s="983" t="s">
        <v>143</v>
      </c>
      <c r="H69" s="905" t="str">
        <f t="shared" si="1"/>
        <v>12</v>
      </c>
      <c r="I69" s="904" t="str">
        <f t="shared" si="1"/>
        <v>PAPER AND PAPERBOARD</v>
      </c>
      <c r="J69" s="956" t="s">
        <v>75</v>
      </c>
      <c r="K69" s="919" t="e">
        <f>D69-(D70+D75+D76+D81)</f>
        <v>#VALUE!</v>
      </c>
      <c r="L69" s="919" t="e">
        <f>E69-(E70+E75+E76+E81)</f>
        <v>#VALUE!</v>
      </c>
    </row>
    <row r="70" spans="1:12" s="9" customFormat="1" ht="12.75" customHeight="1" x14ac:dyDescent="0.15">
      <c r="A70" s="973" t="s">
        <v>144</v>
      </c>
      <c r="B70" s="958" t="s">
        <v>145</v>
      </c>
      <c r="C70" s="906" t="s">
        <v>75</v>
      </c>
      <c r="D70" s="960" t="s">
        <v>92</v>
      </c>
      <c r="E70" s="960" t="s">
        <v>92</v>
      </c>
      <c r="H70" s="905" t="str">
        <f t="shared" si="1"/>
        <v>12.1</v>
      </c>
      <c r="I70" s="958" t="str">
        <f t="shared" si="1"/>
        <v>GRAPHIC PAPERS</v>
      </c>
      <c r="J70" s="975" t="s">
        <v>75</v>
      </c>
      <c r="K70" s="929" t="e">
        <f>D70-(D71+D72+D73+D74)</f>
        <v>#VALUE!</v>
      </c>
      <c r="L70" s="984" t="e">
        <f>E70-(E71+E72+E73+E74)</f>
        <v>#VALUE!</v>
      </c>
    </row>
    <row r="71" spans="1:12" s="9" customFormat="1" ht="12.75" customHeight="1" x14ac:dyDescent="0.15">
      <c r="A71" s="973" t="s">
        <v>146</v>
      </c>
      <c r="B71" s="925" t="s">
        <v>147</v>
      </c>
      <c r="C71" s="906" t="s">
        <v>75</v>
      </c>
      <c r="D71" s="960" t="s">
        <v>92</v>
      </c>
      <c r="E71" s="960" t="s">
        <v>92</v>
      </c>
      <c r="H71" s="905" t="str">
        <f t="shared" si="1"/>
        <v>12.1.1</v>
      </c>
      <c r="I71" s="925" t="str">
        <f t="shared" si="1"/>
        <v>NEWSPRINT</v>
      </c>
      <c r="J71" s="956" t="s">
        <v>75</v>
      </c>
      <c r="K71" s="164"/>
      <c r="L71" s="188"/>
    </row>
    <row r="72" spans="1:12" s="9" customFormat="1" ht="12.75" customHeight="1" x14ac:dyDescent="0.15">
      <c r="A72" s="973" t="s">
        <v>148</v>
      </c>
      <c r="B72" s="925" t="s">
        <v>149</v>
      </c>
      <c r="C72" s="906" t="s">
        <v>75</v>
      </c>
      <c r="D72" s="960" t="s">
        <v>92</v>
      </c>
      <c r="E72" s="960" t="s">
        <v>92</v>
      </c>
      <c r="H72" s="905" t="str">
        <f t="shared" si="1"/>
        <v>12.1.2</v>
      </c>
      <c r="I72" s="925" t="str">
        <f t="shared" si="1"/>
        <v>UNCOATED MECHANICAL</v>
      </c>
      <c r="J72" s="956" t="s">
        <v>75</v>
      </c>
      <c r="K72" s="164"/>
      <c r="L72" s="188"/>
    </row>
    <row r="73" spans="1:12" s="9" customFormat="1" ht="12.75" customHeight="1" x14ac:dyDescent="0.15">
      <c r="A73" s="973" t="s">
        <v>150</v>
      </c>
      <c r="B73" s="925" t="s">
        <v>151</v>
      </c>
      <c r="C73" s="906" t="s">
        <v>75</v>
      </c>
      <c r="D73" s="960" t="s">
        <v>92</v>
      </c>
      <c r="E73" s="960" t="s">
        <v>92</v>
      </c>
      <c r="H73" s="905" t="str">
        <f t="shared" si="1"/>
        <v>12.1.3</v>
      </c>
      <c r="I73" s="925" t="str">
        <f t="shared" si="1"/>
        <v>UNCOATED WOODFREE</v>
      </c>
      <c r="J73" s="956" t="s">
        <v>75</v>
      </c>
      <c r="K73" s="164"/>
      <c r="L73" s="188"/>
    </row>
    <row r="74" spans="1:12" s="9" customFormat="1" ht="12.75" customHeight="1" x14ac:dyDescent="0.15">
      <c r="A74" s="973" t="s">
        <v>152</v>
      </c>
      <c r="B74" s="966" t="s">
        <v>153</v>
      </c>
      <c r="C74" s="906" t="s">
        <v>75</v>
      </c>
      <c r="D74" s="960" t="s">
        <v>92</v>
      </c>
      <c r="E74" s="960" t="s">
        <v>92</v>
      </c>
      <c r="H74" s="905" t="str">
        <f t="shared" si="1"/>
        <v>12.1.4</v>
      </c>
      <c r="I74" s="925" t="str">
        <f t="shared" si="1"/>
        <v>COATED PAPERS</v>
      </c>
      <c r="J74" s="956" t="s">
        <v>75</v>
      </c>
      <c r="K74" s="164"/>
      <c r="L74" s="188"/>
    </row>
    <row r="75" spans="1:12" s="9" customFormat="1" ht="12.75" customHeight="1" x14ac:dyDescent="0.15">
      <c r="A75" s="973">
        <v>12.2</v>
      </c>
      <c r="B75" s="974" t="s">
        <v>154</v>
      </c>
      <c r="C75" s="906" t="s">
        <v>75</v>
      </c>
      <c r="D75" s="960">
        <v>14.2</v>
      </c>
      <c r="E75" s="961">
        <v>14.5</v>
      </c>
      <c r="H75" s="905">
        <f t="shared" si="1"/>
        <v>12.2</v>
      </c>
      <c r="I75" s="958" t="str">
        <f t="shared" si="1"/>
        <v>HOUSEHOLD AND SANITARY PAPERS</v>
      </c>
      <c r="J75" s="956" t="s">
        <v>75</v>
      </c>
      <c r="K75" s="164"/>
      <c r="L75" s="188"/>
    </row>
    <row r="76" spans="1:12" s="9" customFormat="1" ht="12.75" customHeight="1" x14ac:dyDescent="0.15">
      <c r="A76" s="973">
        <v>12.3</v>
      </c>
      <c r="B76" s="958" t="s">
        <v>155</v>
      </c>
      <c r="C76" s="906" t="s">
        <v>75</v>
      </c>
      <c r="D76" s="960">
        <v>33821</v>
      </c>
      <c r="E76" s="961" t="s">
        <v>156</v>
      </c>
      <c r="H76" s="905">
        <f t="shared" si="1"/>
        <v>12.3</v>
      </c>
      <c r="I76" s="958" t="str">
        <f t="shared" si="1"/>
        <v>PACKAGING MATERIALS</v>
      </c>
      <c r="J76" s="975" t="s">
        <v>75</v>
      </c>
      <c r="K76" s="929" t="e">
        <f>D76-(D77+D78+D79+D80)</f>
        <v>#VALUE!</v>
      </c>
      <c r="L76" s="929" t="e">
        <f>E76-(E77+E78+E79+E80)</f>
        <v>#VALUE!</v>
      </c>
    </row>
    <row r="77" spans="1:12" s="9" customFormat="1" ht="12.75" customHeight="1" x14ac:dyDescent="0.15">
      <c r="A77" s="973" t="s">
        <v>157</v>
      </c>
      <c r="B77" s="925" t="s">
        <v>158</v>
      </c>
      <c r="C77" s="906" t="s">
        <v>75</v>
      </c>
      <c r="D77" s="960" t="s">
        <v>92</v>
      </c>
      <c r="E77" s="960" t="s">
        <v>92</v>
      </c>
      <c r="H77" s="905" t="str">
        <f t="shared" si="1"/>
        <v>12.3.1</v>
      </c>
      <c r="I77" s="925" t="str">
        <f t="shared" si="1"/>
        <v>CASE MATERIALS</v>
      </c>
      <c r="J77" s="956" t="s">
        <v>75</v>
      </c>
      <c r="K77" s="164"/>
      <c r="L77" s="188"/>
    </row>
    <row r="78" spans="1:12" s="9" customFormat="1" ht="12.75" customHeight="1" x14ac:dyDescent="0.15">
      <c r="A78" s="973" t="s">
        <v>159</v>
      </c>
      <c r="B78" s="925" t="s">
        <v>160</v>
      </c>
      <c r="C78" s="906" t="s">
        <v>75</v>
      </c>
      <c r="D78" s="960" t="s">
        <v>92</v>
      </c>
      <c r="E78" s="960" t="s">
        <v>92</v>
      </c>
      <c r="H78" s="905" t="str">
        <f t="shared" si="1"/>
        <v>12.3.2</v>
      </c>
      <c r="I78" s="925" t="str">
        <f>B78</f>
        <v>CARTONBOARD</v>
      </c>
      <c r="J78" s="956" t="s">
        <v>75</v>
      </c>
      <c r="K78" s="164"/>
      <c r="L78" s="188"/>
    </row>
    <row r="79" spans="1:12" s="9" customFormat="1" x14ac:dyDescent="0.15">
      <c r="A79" s="973" t="s">
        <v>161</v>
      </c>
      <c r="B79" s="925" t="s">
        <v>162</v>
      </c>
      <c r="C79" s="906" t="s">
        <v>75</v>
      </c>
      <c r="D79" s="960" t="s">
        <v>92</v>
      </c>
      <c r="E79" s="960" t="s">
        <v>92</v>
      </c>
      <c r="H79" s="905" t="str">
        <f>A79</f>
        <v>12.3.3</v>
      </c>
      <c r="I79" s="925" t="str">
        <f>B79</f>
        <v>WRAPPING PAPERS</v>
      </c>
      <c r="J79" s="956" t="s">
        <v>75</v>
      </c>
      <c r="K79" s="164"/>
      <c r="L79" s="188"/>
    </row>
    <row r="80" spans="1:12" s="9" customFormat="1" ht="12.75" customHeight="1" x14ac:dyDescent="0.15">
      <c r="A80" s="973" t="s">
        <v>163</v>
      </c>
      <c r="B80" s="966" t="s">
        <v>164</v>
      </c>
      <c r="C80" s="906" t="s">
        <v>75</v>
      </c>
      <c r="D80" s="960" t="s">
        <v>92</v>
      </c>
      <c r="E80" s="960" t="s">
        <v>92</v>
      </c>
      <c r="H80" s="905" t="str">
        <f>A80</f>
        <v>12.3.4</v>
      </c>
      <c r="I80" s="925" t="str">
        <f>B80</f>
        <v>OTHER PAPERS MAINLY FOR PACKAGING</v>
      </c>
      <c r="J80" s="956" t="s">
        <v>75</v>
      </c>
      <c r="K80" s="164"/>
      <c r="L80" s="188"/>
    </row>
    <row r="81" spans="1:17" s="9" customFormat="1" ht="12.75" customHeight="1" thickBot="1" x14ac:dyDescent="0.2">
      <c r="A81" s="985">
        <v>12.4</v>
      </c>
      <c r="B81" s="986" t="s">
        <v>165</v>
      </c>
      <c r="C81" s="987" t="s">
        <v>75</v>
      </c>
      <c r="D81" s="960" t="s">
        <v>92</v>
      </c>
      <c r="E81" s="960" t="s">
        <v>92</v>
      </c>
      <c r="H81" s="988">
        <f>A81</f>
        <v>12.4</v>
      </c>
      <c r="I81" s="986" t="str">
        <f>B81</f>
        <v>OTHER PAPER AND PAPERBOARD N.E.S. (NOT ELSEWHERE SPECIFIED)</v>
      </c>
      <c r="J81" s="987" t="s">
        <v>75</v>
      </c>
      <c r="K81" s="172"/>
      <c r="L81" s="301"/>
    </row>
    <row r="82" spans="1:17" s="9" customFormat="1" ht="14.25" x14ac:dyDescent="0.15">
      <c r="A82" s="180"/>
      <c r="B82" s="180" t="s">
        <v>166</v>
      </c>
      <c r="C82" s="180"/>
      <c r="D82" s="989"/>
      <c r="E82" s="990"/>
      <c r="H82" s="991" t="s">
        <v>0</v>
      </c>
      <c r="I82" s="180"/>
    </row>
    <row r="83" spans="1:17" s="9" customFormat="1" ht="14.25" x14ac:dyDescent="0.15">
      <c r="A83" s="180"/>
      <c r="B83" s="180" t="s">
        <v>167</v>
      </c>
      <c r="C83" s="180"/>
      <c r="D83" s="989"/>
      <c r="E83" s="990"/>
      <c r="H83" s="991" t="s">
        <v>0</v>
      </c>
    </row>
    <row r="84" spans="1:17" x14ac:dyDescent="0.2">
      <c r="A84" s="3"/>
      <c r="B84" s="180" t="s">
        <v>168</v>
      </c>
      <c r="H84" s="991" t="s">
        <v>0</v>
      </c>
      <c r="Q84" s="9"/>
    </row>
    <row r="85" spans="1:17" ht="12.75" customHeight="1" x14ac:dyDescent="0.2">
      <c r="A85" s="3"/>
      <c r="H85" s="991" t="s">
        <v>0</v>
      </c>
    </row>
    <row r="86" spans="1:17" ht="12.75" customHeight="1" x14ac:dyDescent="0.2">
      <c r="A86" s="3"/>
      <c r="H86" s="991" t="s">
        <v>0</v>
      </c>
    </row>
    <row r="87" spans="1:17" ht="12.75" customHeight="1" x14ac:dyDescent="0.2">
      <c r="A87" s="3"/>
      <c r="B87" s="3" t="s">
        <v>169</v>
      </c>
    </row>
    <row r="88" spans="1:17" ht="12.75" customHeight="1" x14ac:dyDescent="0.2">
      <c r="A88" s="3"/>
      <c r="B88" s="3" t="s">
        <v>170</v>
      </c>
    </row>
    <row r="89" spans="1:17" ht="12.75" customHeight="1" x14ac:dyDescent="0.2">
      <c r="A89" s="3"/>
    </row>
    <row r="90" spans="1:17" ht="12.75" customHeight="1" x14ac:dyDescent="0.2">
      <c r="A90" s="3"/>
    </row>
    <row r="91" spans="1:17" ht="12.75" customHeight="1" x14ac:dyDescent="0.2">
      <c r="A91" s="3"/>
    </row>
    <row r="92" spans="1:17" ht="12.75" customHeight="1" x14ac:dyDescent="0.2">
      <c r="A92" s="3"/>
    </row>
    <row r="93" spans="1:17" ht="12.75" customHeight="1" x14ac:dyDescent="0.2">
      <c r="A93" s="3"/>
    </row>
    <row r="94" spans="1:17" ht="12.75" customHeight="1" x14ac:dyDescent="0.2">
      <c r="A94" s="3"/>
    </row>
    <row r="95" spans="1:17" ht="12.75" customHeight="1" x14ac:dyDescent="0.2">
      <c r="A95" s="3"/>
    </row>
    <row r="96" spans="1:17" ht="12.75" customHeight="1" x14ac:dyDescent="0.2">
      <c r="A96" s="3"/>
    </row>
    <row r="97" spans="1:38" ht="12.75" customHeight="1" x14ac:dyDescent="0.2">
      <c r="A97" s="3"/>
    </row>
    <row r="98" spans="1:38" ht="12.75" customHeight="1" x14ac:dyDescent="0.2">
      <c r="A98" s="3"/>
    </row>
    <row r="99" spans="1:38" ht="12.75" customHeight="1" x14ac:dyDescent="0.2">
      <c r="A99" s="3"/>
    </row>
    <row r="100" spans="1:38" ht="12.75" customHeight="1" x14ac:dyDescent="0.2">
      <c r="A100" s="3"/>
    </row>
    <row r="101" spans="1:38" ht="12.75" customHeight="1" x14ac:dyDescent="0.2">
      <c r="P101"/>
    </row>
    <row r="102" spans="1:38" ht="12.75" customHeight="1" x14ac:dyDescent="0.2">
      <c r="P102"/>
      <c r="Q102"/>
    </row>
    <row r="103" spans="1:38" ht="12.75" customHeight="1" x14ac:dyDescent="0.2">
      <c r="P103"/>
      <c r="Q103"/>
    </row>
    <row r="104" spans="1:38" ht="12.75" customHeight="1" x14ac:dyDescent="0.2">
      <c r="P104"/>
      <c r="Q104"/>
    </row>
    <row r="105" spans="1:38" ht="12.75" customHeight="1" x14ac:dyDescent="0.2">
      <c r="P105"/>
      <c r="Q105"/>
    </row>
    <row r="106" spans="1:38" ht="12.75" customHeight="1" x14ac:dyDescent="0.2">
      <c r="P106"/>
      <c r="Q106"/>
    </row>
    <row r="107" spans="1:38" ht="12.75" customHeight="1" x14ac:dyDescent="0.2">
      <c r="P107"/>
      <c r="Q107"/>
      <c r="AI107" s="8" t="s">
        <v>0</v>
      </c>
      <c r="AJ107" s="8" t="s">
        <v>0</v>
      </c>
      <c r="AK107" s="8" t="s">
        <v>0</v>
      </c>
      <c r="AL107" s="8" t="s">
        <v>0</v>
      </c>
    </row>
    <row r="108" spans="1:38" ht="12.75" customHeight="1" x14ac:dyDescent="0.2">
      <c r="P108"/>
      <c r="Q108"/>
    </row>
    <row r="109" spans="1:38" ht="12.75" customHeight="1" x14ac:dyDescent="0.2">
      <c r="P109"/>
      <c r="Q109"/>
    </row>
    <row r="110" spans="1:38" ht="12.75" customHeight="1" x14ac:dyDescent="0.2">
      <c r="P110"/>
      <c r="Q110"/>
    </row>
    <row r="111" spans="1:38" ht="12.75" customHeight="1" x14ac:dyDescent="0.2">
      <c r="P111"/>
      <c r="Q111"/>
    </row>
    <row r="112" spans="1:38" ht="12.75" customHeight="1" x14ac:dyDescent="0.2">
      <c r="P112"/>
      <c r="Q112"/>
    </row>
    <row r="113" spans="16:17" ht="12.75" customHeight="1" x14ac:dyDescent="0.2">
      <c r="P113"/>
      <c r="Q113"/>
    </row>
    <row r="114" spans="16:17" ht="12.75" customHeight="1" x14ac:dyDescent="0.2">
      <c r="P114"/>
      <c r="Q114"/>
    </row>
    <row r="115" spans="16:17" ht="12.75" customHeight="1" x14ac:dyDescent="0.2">
      <c r="P115"/>
      <c r="Q115"/>
    </row>
    <row r="116" spans="16:17" ht="12.75" customHeight="1" x14ac:dyDescent="0.2">
      <c r="P116"/>
      <c r="Q116"/>
    </row>
    <row r="117" spans="16:17" ht="12.75" customHeight="1" x14ac:dyDescent="0.2">
      <c r="P117"/>
      <c r="Q117"/>
    </row>
    <row r="118" spans="16:17" ht="12.75" customHeight="1" x14ac:dyDescent="0.2">
      <c r="P118"/>
      <c r="Q118"/>
    </row>
    <row r="119" spans="16:17" ht="12.75" customHeight="1" x14ac:dyDescent="0.2">
      <c r="P119"/>
      <c r="Q119"/>
    </row>
    <row r="120" spans="16:17" ht="12.75" customHeight="1" x14ac:dyDescent="0.2">
      <c r="P120"/>
      <c r="Q120"/>
    </row>
    <row r="121" spans="16:17" ht="12.75" customHeight="1" x14ac:dyDescent="0.2">
      <c r="P121"/>
      <c r="Q121"/>
    </row>
    <row r="122" spans="16:17" ht="12.75" customHeight="1" x14ac:dyDescent="0.2">
      <c r="P122"/>
      <c r="Q122"/>
    </row>
    <row r="123" spans="16:17" ht="12.75" customHeight="1" x14ac:dyDescent="0.2">
      <c r="P123"/>
      <c r="Q123"/>
    </row>
    <row r="124" spans="16:17" ht="12.75" customHeight="1" x14ac:dyDescent="0.2">
      <c r="P124"/>
      <c r="Q124"/>
    </row>
    <row r="125" spans="16:17" ht="12.75" customHeight="1" x14ac:dyDescent="0.2">
      <c r="P125"/>
      <c r="Q125"/>
    </row>
    <row r="126" spans="16:17" ht="12.75" customHeight="1" x14ac:dyDescent="0.2">
      <c r="P126"/>
      <c r="Q126"/>
    </row>
    <row r="127" spans="16:17" ht="12.75" customHeight="1" x14ac:dyDescent="0.2">
      <c r="P127"/>
      <c r="Q127"/>
    </row>
    <row r="128" spans="16:17" ht="12.75" customHeight="1" x14ac:dyDescent="0.2">
      <c r="P128"/>
      <c r="Q128"/>
    </row>
    <row r="129" spans="16:17" ht="12.75" customHeight="1" x14ac:dyDescent="0.2">
      <c r="P129"/>
      <c r="Q129"/>
    </row>
    <row r="130" spans="16:17" ht="12.75" customHeight="1" x14ac:dyDescent="0.2">
      <c r="P130"/>
      <c r="Q130"/>
    </row>
    <row r="131" spans="16:17" ht="12.75" customHeight="1" x14ac:dyDescent="0.2">
      <c r="P131"/>
      <c r="Q131"/>
    </row>
    <row r="132" spans="16:17" ht="12.75" customHeight="1" x14ac:dyDescent="0.2">
      <c r="P132"/>
      <c r="Q132"/>
    </row>
    <row r="133" spans="16:17" ht="12.75" customHeight="1" x14ac:dyDescent="0.2">
      <c r="P133"/>
      <c r="Q133"/>
    </row>
    <row r="134" spans="16:17" ht="12.75" customHeight="1" x14ac:dyDescent="0.2">
      <c r="P134"/>
      <c r="Q134"/>
    </row>
    <row r="135" spans="16:17" ht="12.75" customHeight="1" x14ac:dyDescent="0.2">
      <c r="P135"/>
      <c r="Q135"/>
    </row>
    <row r="136" spans="16:17" ht="12.75" customHeight="1" x14ac:dyDescent="0.2">
      <c r="P136"/>
      <c r="Q136"/>
    </row>
    <row r="137" spans="16:17" ht="12.75" customHeight="1" x14ac:dyDescent="0.2">
      <c r="P137"/>
      <c r="Q137"/>
    </row>
    <row r="138" spans="16:17" ht="12.75" customHeight="1" x14ac:dyDescent="0.2">
      <c r="P138"/>
      <c r="Q138"/>
    </row>
    <row r="139" spans="16:17" ht="12.75" customHeight="1" x14ac:dyDescent="0.2">
      <c r="P139"/>
      <c r="Q139"/>
    </row>
    <row r="140" spans="16:17" ht="12.75" customHeight="1" x14ac:dyDescent="0.2">
      <c r="P140"/>
      <c r="Q140"/>
    </row>
    <row r="141" spans="16:17" ht="12.75" customHeight="1" x14ac:dyDescent="0.2">
      <c r="P141"/>
      <c r="Q141"/>
    </row>
    <row r="142" spans="16:17" ht="12.75" customHeight="1" x14ac:dyDescent="0.2">
      <c r="P142"/>
      <c r="Q142"/>
    </row>
    <row r="143" spans="16:17" ht="12.75" customHeight="1" x14ac:dyDescent="0.2">
      <c r="P143"/>
      <c r="Q143"/>
    </row>
    <row r="144" spans="16:17" ht="12.75" customHeight="1" x14ac:dyDescent="0.2">
      <c r="P144"/>
      <c r="Q144"/>
    </row>
    <row r="145" spans="16:17" ht="12.75" customHeight="1" x14ac:dyDescent="0.2">
      <c r="P145"/>
      <c r="Q145"/>
    </row>
    <row r="146" spans="16:17" ht="12.75" customHeight="1" x14ac:dyDescent="0.2">
      <c r="P146"/>
      <c r="Q146"/>
    </row>
    <row r="147" spans="16:17" ht="12.75" customHeight="1" x14ac:dyDescent="0.2">
      <c r="P147"/>
      <c r="Q147"/>
    </row>
    <row r="148" spans="16:17" ht="12.75" customHeight="1" x14ac:dyDescent="0.2">
      <c r="P148"/>
      <c r="Q148"/>
    </row>
    <row r="149" spans="16:17" ht="12.75" customHeight="1" x14ac:dyDescent="0.2">
      <c r="P149"/>
      <c r="Q149"/>
    </row>
    <row r="150" spans="16:17" ht="12.75" customHeight="1" x14ac:dyDescent="0.2">
      <c r="P150"/>
      <c r="Q150"/>
    </row>
    <row r="151" spans="16:17" ht="12.75" customHeight="1" x14ac:dyDescent="0.2">
      <c r="P151"/>
      <c r="Q151"/>
    </row>
    <row r="152" spans="16:17" ht="12.75" customHeight="1" x14ac:dyDescent="0.2">
      <c r="P152"/>
      <c r="Q152"/>
    </row>
    <row r="153" spans="16:17" ht="12.75" customHeight="1" x14ac:dyDescent="0.2">
      <c r="P153"/>
      <c r="Q153"/>
    </row>
    <row r="154" spans="16:17" ht="12.75" customHeight="1" x14ac:dyDescent="0.2">
      <c r="P154"/>
      <c r="Q154"/>
    </row>
    <row r="155" spans="16:17" ht="12.75" customHeight="1" x14ac:dyDescent="0.2">
      <c r="P155"/>
      <c r="Q155"/>
    </row>
    <row r="156" spans="16:17" ht="12.75" customHeight="1" x14ac:dyDescent="0.2">
      <c r="P156"/>
      <c r="Q156"/>
    </row>
    <row r="157" spans="16:17" ht="12.75" customHeight="1" x14ac:dyDescent="0.2">
      <c r="P157"/>
      <c r="Q157"/>
    </row>
    <row r="158" spans="16:17" ht="12.75" customHeight="1" x14ac:dyDescent="0.2">
      <c r="P158"/>
      <c r="Q158"/>
    </row>
    <row r="159" spans="16:17" ht="12.75" customHeight="1" x14ac:dyDescent="0.2">
      <c r="P159"/>
      <c r="Q159"/>
    </row>
    <row r="160" spans="16:17" ht="12.75" customHeight="1" x14ac:dyDescent="0.2">
      <c r="P160"/>
      <c r="Q160"/>
    </row>
    <row r="161" spans="16:17" ht="12.75" customHeight="1" x14ac:dyDescent="0.2">
      <c r="P161"/>
      <c r="Q161"/>
    </row>
    <row r="162" spans="16:17" ht="12.75" customHeight="1" x14ac:dyDescent="0.2">
      <c r="P162"/>
      <c r="Q162"/>
    </row>
    <row r="163" spans="16:17" ht="12.75" customHeight="1" x14ac:dyDescent="0.2">
      <c r="P163"/>
      <c r="Q163"/>
    </row>
    <row r="164" spans="16:17" ht="12.75" customHeight="1" x14ac:dyDescent="0.2">
      <c r="P164"/>
      <c r="Q164"/>
    </row>
    <row r="165" spans="16:17" ht="12.75" customHeight="1" x14ac:dyDescent="0.2">
      <c r="P165"/>
      <c r="Q165"/>
    </row>
    <row r="166" spans="16:17" ht="12.75" customHeight="1" x14ac:dyDescent="0.2">
      <c r="P166"/>
      <c r="Q166"/>
    </row>
    <row r="167" spans="16:17" ht="12.75" customHeight="1" x14ac:dyDescent="0.2">
      <c r="P167"/>
      <c r="Q167"/>
    </row>
    <row r="168" spans="16:17" ht="12.75" customHeight="1" x14ac:dyDescent="0.2">
      <c r="P168"/>
      <c r="Q168"/>
    </row>
    <row r="169" spans="16:17" ht="12.75" customHeight="1" x14ac:dyDescent="0.2">
      <c r="P169"/>
      <c r="Q169"/>
    </row>
    <row r="170" spans="16:17" ht="12.75" customHeight="1" x14ac:dyDescent="0.2">
      <c r="P170"/>
      <c r="Q170"/>
    </row>
    <row r="171" spans="16:17" ht="12.75" customHeight="1" x14ac:dyDescent="0.2">
      <c r="P171"/>
      <c r="Q171"/>
    </row>
    <row r="172" spans="16:17" ht="12.75" customHeight="1" x14ac:dyDescent="0.2">
      <c r="P172"/>
      <c r="Q172"/>
    </row>
    <row r="173" spans="16:17" ht="12.75" customHeight="1" x14ac:dyDescent="0.2">
      <c r="P173"/>
      <c r="Q173"/>
    </row>
    <row r="174" spans="16:17" ht="12.75" customHeight="1" x14ac:dyDescent="0.2">
      <c r="P174"/>
      <c r="Q174"/>
    </row>
    <row r="175" spans="16:17" ht="12.75" customHeight="1" x14ac:dyDescent="0.2">
      <c r="P175"/>
      <c r="Q175"/>
    </row>
    <row r="176" spans="16:17" ht="12.75" customHeight="1" x14ac:dyDescent="0.2">
      <c r="P176"/>
      <c r="Q176"/>
    </row>
    <row r="177" spans="16:17" ht="12.75" customHeight="1" x14ac:dyDescent="0.2">
      <c r="P177"/>
      <c r="Q177"/>
    </row>
    <row r="178" spans="16:17" ht="12.75" customHeight="1" x14ac:dyDescent="0.2">
      <c r="P178"/>
      <c r="Q178"/>
    </row>
    <row r="179" spans="16:17" ht="12.75" customHeight="1" x14ac:dyDescent="0.2">
      <c r="P179"/>
      <c r="Q179"/>
    </row>
    <row r="180" spans="16:17" ht="12.75" customHeight="1" x14ac:dyDescent="0.2">
      <c r="P180"/>
      <c r="Q180"/>
    </row>
    <row r="181" spans="16:17" ht="12.75" customHeight="1" x14ac:dyDescent="0.2">
      <c r="P181"/>
      <c r="Q181"/>
    </row>
    <row r="182" spans="16:17" ht="12.75" customHeight="1" x14ac:dyDescent="0.2">
      <c r="P182"/>
      <c r="Q182"/>
    </row>
    <row r="183" spans="16:17" ht="12.75" customHeight="1" x14ac:dyDescent="0.2">
      <c r="P183"/>
      <c r="Q183"/>
    </row>
    <row r="184" spans="16:17" ht="12.75" customHeight="1" x14ac:dyDescent="0.2">
      <c r="P184"/>
      <c r="Q184"/>
    </row>
    <row r="185" spans="16:17" ht="12.75" customHeight="1" x14ac:dyDescent="0.2">
      <c r="P185"/>
      <c r="Q185"/>
    </row>
    <row r="186" spans="16:17" ht="12.75" customHeight="1" x14ac:dyDescent="0.2">
      <c r="P186"/>
      <c r="Q186"/>
    </row>
    <row r="187" spans="16:17" ht="12.75" customHeight="1" x14ac:dyDescent="0.2">
      <c r="P187"/>
      <c r="Q187"/>
    </row>
    <row r="188" spans="16:17" ht="12.75" customHeight="1" x14ac:dyDescent="0.2">
      <c r="P188"/>
      <c r="Q188"/>
    </row>
    <row r="189" spans="16:17" ht="12.75" customHeight="1" x14ac:dyDescent="0.2">
      <c r="P189"/>
      <c r="Q189"/>
    </row>
    <row r="190" spans="16:17" ht="12.75" customHeight="1" x14ac:dyDescent="0.2">
      <c r="P190"/>
      <c r="Q190"/>
    </row>
    <row r="191" spans="16:17" ht="12.75" customHeight="1" x14ac:dyDescent="0.2">
      <c r="P191"/>
      <c r="Q191"/>
    </row>
    <row r="192" spans="16:17" ht="12.75" customHeight="1" x14ac:dyDescent="0.2">
      <c r="P192"/>
      <c r="Q192"/>
    </row>
    <row r="193" spans="16:17" ht="12.75" customHeight="1" x14ac:dyDescent="0.2">
      <c r="P193"/>
      <c r="Q193"/>
    </row>
    <row r="194" spans="16:17" ht="12.75" customHeight="1" x14ac:dyDescent="0.2">
      <c r="P194"/>
      <c r="Q194"/>
    </row>
    <row r="195" spans="16:17" ht="12.75" customHeight="1" x14ac:dyDescent="0.2">
      <c r="P195"/>
      <c r="Q195"/>
    </row>
    <row r="196" spans="16:17" ht="12.75" customHeight="1" x14ac:dyDescent="0.2">
      <c r="P196"/>
      <c r="Q196"/>
    </row>
    <row r="197" spans="16:17" ht="12.75" customHeight="1" x14ac:dyDescent="0.2">
      <c r="P197"/>
      <c r="Q197"/>
    </row>
    <row r="198" spans="16:17" ht="12.75" customHeight="1" x14ac:dyDescent="0.2">
      <c r="P198"/>
      <c r="Q198"/>
    </row>
    <row r="199" spans="16:17" ht="12.75" customHeight="1" x14ac:dyDescent="0.2">
      <c r="P199"/>
      <c r="Q199"/>
    </row>
    <row r="200" spans="16:17" ht="12.75" customHeight="1" x14ac:dyDescent="0.2">
      <c r="P200"/>
      <c r="Q200"/>
    </row>
    <row r="201" spans="16:17" ht="12.75" customHeight="1" x14ac:dyDescent="0.2">
      <c r="P201"/>
      <c r="Q201"/>
    </row>
    <row r="202" spans="16:17" ht="12.75" customHeight="1" x14ac:dyDescent="0.2">
      <c r="P202"/>
      <c r="Q202"/>
    </row>
    <row r="203" spans="16:17" ht="12.75" customHeight="1" x14ac:dyDescent="0.2">
      <c r="P203"/>
      <c r="Q203"/>
    </row>
    <row r="204" spans="16:17" ht="12.75" customHeight="1" x14ac:dyDescent="0.2">
      <c r="P204"/>
      <c r="Q204"/>
    </row>
    <row r="205" spans="16:17" ht="12.75" customHeight="1" x14ac:dyDescent="0.2">
      <c r="P205"/>
      <c r="Q205"/>
    </row>
    <row r="206" spans="16:17" ht="12.75" customHeight="1" x14ac:dyDescent="0.2">
      <c r="P206"/>
      <c r="Q206"/>
    </row>
    <row r="207" spans="16:17" ht="12.75" customHeight="1" x14ac:dyDescent="0.2">
      <c r="P207"/>
      <c r="Q207"/>
    </row>
    <row r="208" spans="16:17" ht="12.75" customHeight="1" x14ac:dyDescent="0.2">
      <c r="P208"/>
      <c r="Q208"/>
    </row>
    <row r="209" spans="16:17" ht="12.75" customHeight="1" x14ac:dyDescent="0.2">
      <c r="P209"/>
      <c r="Q209"/>
    </row>
    <row r="210" spans="16:17" ht="12.75" customHeight="1" x14ac:dyDescent="0.2">
      <c r="P210"/>
      <c r="Q210"/>
    </row>
    <row r="211" spans="16:17" ht="12.75" customHeight="1" x14ac:dyDescent="0.2">
      <c r="P211"/>
      <c r="Q211"/>
    </row>
    <row r="212" spans="16:17" ht="12.75" customHeight="1" x14ac:dyDescent="0.2">
      <c r="Q212"/>
    </row>
  </sheetData>
  <mergeCells count="13">
    <mergeCell ref="A30:E30"/>
    <mergeCell ref="K7:L8"/>
    <mergeCell ref="A8:B8"/>
    <mergeCell ref="W8:Y9"/>
    <mergeCell ref="C10:C11"/>
    <mergeCell ref="Q11:Q12"/>
    <mergeCell ref="A12:E12"/>
    <mergeCell ref="I7:I8"/>
    <mergeCell ref="C2:D2"/>
    <mergeCell ref="C3:E3"/>
    <mergeCell ref="A5:B6"/>
    <mergeCell ref="C5:E5"/>
    <mergeCell ref="A7:B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X102"/>
  <sheetViews>
    <sheetView showGridLines="0" tabSelected="1" zoomScale="85" zoomScaleNormal="85" zoomScaleSheetLayoutView="75" workbookViewId="0">
      <selection activeCell="H6" sqref="H6"/>
    </sheetView>
  </sheetViews>
  <sheetFormatPr defaultColWidth="9.625" defaultRowHeight="12.75" customHeight="1" x14ac:dyDescent="0.2"/>
  <cols>
    <col min="1" max="1" width="8.25" style="2" customWidth="1"/>
    <col min="2" max="2" width="70.25" style="3" customWidth="1"/>
    <col min="3" max="3" width="15.625" style="3" bestFit="1" customWidth="1"/>
    <col min="4" max="15" width="17" style="3" customWidth="1"/>
    <col min="16" max="16" width="9.625" style="11"/>
    <col min="17" max="17" width="9.625" style="11" customWidth="1"/>
    <col min="18" max="18" width="9.375" style="3" customWidth="1"/>
    <col min="19" max="19" width="69.75" style="3" customWidth="1"/>
    <col min="20" max="20" width="9.75" style="3" customWidth="1"/>
    <col min="21" max="30" width="10.75" style="3" customWidth="1"/>
    <col min="31" max="31" width="71" style="3" customWidth="1"/>
    <col min="32" max="32" width="10" style="3" customWidth="1"/>
    <col min="33" max="33" width="14.375" style="3" customWidth="1"/>
    <col min="34" max="34" width="12.875" style="3" customWidth="1"/>
    <col min="35" max="35" width="12.625" style="3" customWidth="1"/>
    <col min="36" max="36" width="10.875" style="3" customWidth="1"/>
    <col min="37" max="37" width="12.625" style="3" customWidth="1"/>
    <col min="38" max="38" width="1.625" style="3" customWidth="1"/>
    <col min="39" max="39" width="12.625" style="3" customWidth="1"/>
    <col min="40" max="40" width="1.625" style="3" customWidth="1"/>
    <col min="41" max="41" width="12.625" style="3" customWidth="1"/>
    <col min="42" max="42" width="1.625" style="3" customWidth="1"/>
    <col min="43" max="43" width="12.625" style="3" customWidth="1"/>
    <col min="44" max="44" width="1.625" style="3" customWidth="1"/>
    <col min="45" max="45" width="12.625" style="3" customWidth="1"/>
    <col min="46" max="46" width="1.625" style="3" customWidth="1"/>
    <col min="47" max="47" width="12.625" style="3" customWidth="1"/>
    <col min="48" max="48" width="1.625" style="3" customWidth="1"/>
    <col min="49" max="49" width="12.625" style="3" customWidth="1"/>
    <col min="50" max="50" width="1.625" style="3" customWidth="1"/>
    <col min="51" max="16384" width="9.625" style="3"/>
  </cols>
  <sheetData>
    <row r="1" spans="1:2598" s="29" customFormat="1" ht="12.75" customHeight="1" thickBot="1" x14ac:dyDescent="0.25">
      <c r="A1" s="93"/>
      <c r="B1" s="94"/>
      <c r="C1" s="94"/>
      <c r="D1" s="94"/>
      <c r="E1" s="94"/>
      <c r="F1" s="94"/>
      <c r="G1" s="94"/>
      <c r="H1" s="94"/>
      <c r="I1" s="94"/>
      <c r="J1" s="94"/>
      <c r="K1" s="752"/>
      <c r="L1" s="752"/>
      <c r="M1" s="752"/>
      <c r="N1" s="752"/>
      <c r="O1" s="752"/>
      <c r="P1" s="94"/>
      <c r="Q1" s="94"/>
      <c r="R1" s="94"/>
      <c r="S1" s="94"/>
      <c r="T1" s="94"/>
      <c r="U1" s="94"/>
      <c r="V1" s="94"/>
      <c r="W1" s="94"/>
      <c r="X1" s="94"/>
      <c r="Y1" s="94"/>
      <c r="Z1" s="94"/>
      <c r="AA1" s="94"/>
      <c r="AB1" s="94"/>
      <c r="AC1" s="94"/>
      <c r="AD1" s="94"/>
      <c r="AE1" s="94"/>
    </row>
    <row r="2" spans="1:2598" ht="17.100000000000001" customHeight="1" thickTop="1" x14ac:dyDescent="0.25">
      <c r="A2" s="143"/>
      <c r="B2" s="144"/>
      <c r="C2" s="1255" t="s">
        <v>171</v>
      </c>
      <c r="D2" s="1255"/>
      <c r="E2" s="1255"/>
      <c r="F2" s="1255"/>
      <c r="G2" s="1256"/>
      <c r="H2" s="782" t="s">
        <v>172</v>
      </c>
      <c r="I2" s="1251" t="s">
        <v>0</v>
      </c>
      <c r="J2" s="1251"/>
      <c r="K2" s="1056"/>
      <c r="L2" s="783" t="s">
        <v>3</v>
      </c>
      <c r="M2" s="1056"/>
      <c r="N2" s="1056"/>
      <c r="O2" s="1057"/>
      <c r="R2" s="11"/>
      <c r="S2" s="11"/>
      <c r="T2" s="11"/>
      <c r="U2" s="11"/>
      <c r="V2" s="11"/>
      <c r="W2" s="11"/>
      <c r="X2" s="11"/>
      <c r="Y2" s="11"/>
      <c r="Z2" s="11"/>
      <c r="AA2" s="11"/>
      <c r="AB2" s="11"/>
      <c r="AC2" s="11"/>
    </row>
    <row r="3" spans="1:2598" ht="17.100000000000001" customHeight="1" x14ac:dyDescent="0.25">
      <c r="A3" s="145"/>
      <c r="B3" s="11"/>
      <c r="C3" s="1257"/>
      <c r="D3" s="1257"/>
      <c r="E3" s="1257"/>
      <c r="F3" s="1257"/>
      <c r="G3" s="1258"/>
      <c r="H3" s="784" t="s">
        <v>173</v>
      </c>
      <c r="I3" s="1058"/>
      <c r="J3" s="1059"/>
      <c r="K3" s="747"/>
      <c r="L3" s="1059"/>
      <c r="M3" s="747"/>
      <c r="N3" s="747"/>
      <c r="O3" s="1060"/>
      <c r="R3" s="11"/>
      <c r="S3" s="11"/>
      <c r="T3" s="11"/>
      <c r="U3" s="11"/>
      <c r="V3" s="11"/>
      <c r="W3" s="11"/>
      <c r="X3" s="11"/>
      <c r="Y3" s="11"/>
      <c r="Z3" s="11"/>
      <c r="AA3" s="11"/>
      <c r="AB3" s="11"/>
      <c r="AC3" s="11"/>
    </row>
    <row r="4" spans="1:2598" ht="17.100000000000001" customHeight="1" x14ac:dyDescent="0.25">
      <c r="A4" s="145"/>
      <c r="B4" s="11"/>
      <c r="C4" s="1259" t="s">
        <v>9</v>
      </c>
      <c r="D4" s="1259"/>
      <c r="E4" s="1259"/>
      <c r="F4" s="1259"/>
      <c r="G4" s="1220"/>
      <c r="H4" s="784" t="s">
        <v>174</v>
      </c>
      <c r="I4" s="1059"/>
      <c r="J4" s="1059"/>
      <c r="K4" s="751"/>
      <c r="L4" s="1059"/>
      <c r="M4" s="751"/>
      <c r="N4" s="751"/>
      <c r="O4" s="1061"/>
      <c r="R4" s="11"/>
      <c r="S4" s="11"/>
      <c r="T4" s="11"/>
      <c r="U4" s="11"/>
      <c r="V4" s="11"/>
      <c r="W4" s="11"/>
      <c r="X4" s="11"/>
      <c r="Y4" s="11"/>
      <c r="Z4" s="11"/>
      <c r="AA4" s="11"/>
      <c r="AB4" s="1230" t="s">
        <v>175</v>
      </c>
      <c r="AC4" s="1230"/>
      <c r="AD4" s="1230"/>
    </row>
    <row r="5" spans="1:2598" ht="17.100000000000001" customHeight="1" x14ac:dyDescent="0.45">
      <c r="A5" s="145"/>
      <c r="B5" s="32" t="s">
        <v>0</v>
      </c>
      <c r="C5" s="1260" t="s">
        <v>176</v>
      </c>
      <c r="D5" s="1260"/>
      <c r="E5" s="1260"/>
      <c r="F5" s="1260"/>
      <c r="G5" s="1261"/>
      <c r="H5" s="784" t="s">
        <v>177</v>
      </c>
      <c r="I5" s="1059"/>
      <c r="J5" s="1062"/>
      <c r="K5" s="751"/>
      <c r="L5" s="1063" t="s">
        <v>11</v>
      </c>
      <c r="M5" s="751"/>
      <c r="N5" s="751"/>
      <c r="O5" s="1061"/>
      <c r="Q5" s="393" t="s">
        <v>12</v>
      </c>
      <c r="R5" s="11"/>
      <c r="S5" s="11"/>
      <c r="T5" s="11"/>
      <c r="U5" s="11"/>
      <c r="V5" s="11"/>
      <c r="W5" s="11"/>
      <c r="X5" s="11"/>
      <c r="Y5" s="11"/>
      <c r="Z5" s="11"/>
      <c r="AA5" s="11"/>
      <c r="AB5" s="1230"/>
      <c r="AC5" s="1230"/>
      <c r="AD5" s="1230"/>
    </row>
    <row r="6" spans="1:2598" ht="17.100000000000001" customHeight="1" thickBot="1" x14ac:dyDescent="0.4">
      <c r="A6" s="145"/>
      <c r="B6" s="153"/>
      <c r="C6" s="152"/>
      <c r="D6" s="154"/>
      <c r="E6" s="154"/>
      <c r="F6" s="154"/>
      <c r="G6" s="11"/>
      <c r="H6" s="784" t="s">
        <v>820</v>
      </c>
      <c r="I6" s="1059"/>
      <c r="J6" s="1059"/>
      <c r="K6" s="1059"/>
      <c r="L6" s="1064"/>
      <c r="M6" s="751"/>
      <c r="N6" s="751"/>
      <c r="O6" s="1061"/>
      <c r="R6" s="11"/>
      <c r="S6" s="11"/>
      <c r="T6" s="11"/>
      <c r="U6" s="11"/>
      <c r="V6" s="156" t="str">
        <f>H2</f>
        <v>Country: Georgia</v>
      </c>
      <c r="W6" s="1262" t="str">
        <f>I2</f>
        <v xml:space="preserve"> </v>
      </c>
      <c r="X6" s="1262"/>
      <c r="Y6" s="1262"/>
      <c r="Z6" s="1262"/>
      <c r="AA6" s="203"/>
      <c r="AB6" s="203"/>
      <c r="AC6" s="203"/>
      <c r="AE6" s="223" t="str">
        <f>H2</f>
        <v>Country: Georgia</v>
      </c>
      <c r="AF6" s="202" t="str">
        <f>I2</f>
        <v xml:space="preserve"> </v>
      </c>
    </row>
    <row r="7" spans="1:2598" ht="20.25" x14ac:dyDescent="0.3">
      <c r="A7" s="146"/>
      <c r="B7" s="1265" t="s">
        <v>178</v>
      </c>
      <c r="C7" s="1265"/>
      <c r="D7" s="1265"/>
      <c r="E7" s="781" t="s">
        <v>179</v>
      </c>
      <c r="G7" s="182" t="s">
        <v>0</v>
      </c>
      <c r="H7" s="182"/>
      <c r="I7" s="123" t="s">
        <v>0</v>
      </c>
      <c r="J7" s="155"/>
      <c r="K7" s="155"/>
      <c r="L7" s="750"/>
      <c r="M7" s="748"/>
      <c r="N7" s="748"/>
      <c r="O7" s="749"/>
      <c r="R7" s="157"/>
      <c r="S7" s="158" t="s">
        <v>176</v>
      </c>
      <c r="T7" s="159"/>
      <c r="U7" s="1263" t="s">
        <v>13</v>
      </c>
      <c r="V7" s="1263"/>
      <c r="W7" s="1263"/>
      <c r="X7" s="1263"/>
      <c r="Y7" s="1263"/>
      <c r="Z7" s="1263"/>
      <c r="AA7" s="1263"/>
      <c r="AB7" s="1264"/>
      <c r="AC7" s="199"/>
      <c r="AD7" s="206"/>
      <c r="AE7" s="196"/>
      <c r="AF7" s="207"/>
      <c r="AG7" s="208"/>
      <c r="AH7" s="209"/>
    </row>
    <row r="8" spans="1:2598" s="7" customFormat="1" ht="13.5" customHeight="1" x14ac:dyDescent="0.25">
      <c r="A8" s="147" t="s">
        <v>17</v>
      </c>
      <c r="B8" s="1007" t="s">
        <v>0</v>
      </c>
      <c r="C8" s="96" t="s">
        <v>180</v>
      </c>
      <c r="D8" s="1245" t="s">
        <v>181</v>
      </c>
      <c r="E8" s="1246"/>
      <c r="F8" s="1246"/>
      <c r="G8" s="1247"/>
      <c r="H8" s="1247"/>
      <c r="I8" s="1248"/>
      <c r="J8" s="1247" t="s">
        <v>182</v>
      </c>
      <c r="K8" s="1247"/>
      <c r="L8" s="1247"/>
      <c r="M8" s="1247"/>
      <c r="N8" s="1247"/>
      <c r="O8" s="1252"/>
      <c r="P8" s="1065"/>
      <c r="Q8" s="1065"/>
      <c r="R8" s="160" t="str">
        <f t="shared" ref="R8:R39" si="0">A8</f>
        <v>Product</v>
      </c>
      <c r="S8" s="30"/>
      <c r="T8" s="114"/>
      <c r="U8" s="1246" t="str">
        <f>D8</f>
        <v>I M P O R T</v>
      </c>
      <c r="V8" s="1246"/>
      <c r="W8" s="1246"/>
      <c r="X8" s="1248"/>
      <c r="Y8" s="1247" t="str">
        <f>J8</f>
        <v>E X P O R T</v>
      </c>
      <c r="Z8" s="1247" t="s">
        <v>0</v>
      </c>
      <c r="AA8" s="1247" t="s">
        <v>0</v>
      </c>
      <c r="AB8" s="1250" t="s">
        <v>0</v>
      </c>
      <c r="AC8" s="197"/>
      <c r="AD8" s="261" t="str">
        <f t="shared" ref="AD8:AD39" si="1">A8</f>
        <v>Product</v>
      </c>
      <c r="AE8" s="197"/>
      <c r="AF8" s="210" t="s">
        <v>0</v>
      </c>
      <c r="AG8" s="1253" t="s">
        <v>183</v>
      </c>
      <c r="AH8" s="1254"/>
      <c r="AI8" s="7" t="s">
        <v>0</v>
      </c>
    </row>
    <row r="9" spans="1:2598" ht="12.75" customHeight="1" x14ac:dyDescent="0.25">
      <c r="A9" s="147" t="s">
        <v>184</v>
      </c>
      <c r="B9" s="23" t="s">
        <v>185</v>
      </c>
      <c r="C9" s="97" t="s">
        <v>186</v>
      </c>
      <c r="D9" s="1243">
        <v>2019</v>
      </c>
      <c r="E9" s="1241"/>
      <c r="F9" s="1242"/>
      <c r="G9" s="1243">
        <f>D9+1</f>
        <v>2020</v>
      </c>
      <c r="H9" s="1241"/>
      <c r="I9" s="1242"/>
      <c r="J9" s="1241">
        <f>D9</f>
        <v>2019</v>
      </c>
      <c r="K9" s="1241"/>
      <c r="L9" s="1242"/>
      <c r="M9" s="1243">
        <f>G9</f>
        <v>2020</v>
      </c>
      <c r="N9" s="1241"/>
      <c r="O9" s="1249"/>
      <c r="R9" s="299" t="str">
        <f t="shared" si="0"/>
        <v>code</v>
      </c>
      <c r="S9" s="30"/>
      <c r="T9" s="119"/>
      <c r="U9" s="1241">
        <f>D9</f>
        <v>2019</v>
      </c>
      <c r="V9" s="1242" t="s">
        <v>0</v>
      </c>
      <c r="W9" s="1243">
        <f>G9</f>
        <v>2020</v>
      </c>
      <c r="X9" s="1242" t="s">
        <v>0</v>
      </c>
      <c r="Y9" s="1241">
        <f>J9</f>
        <v>2019</v>
      </c>
      <c r="Z9" s="1242" t="s">
        <v>0</v>
      </c>
      <c r="AA9" s="1243">
        <f>M9</f>
        <v>2020</v>
      </c>
      <c r="AB9" s="1244" t="s">
        <v>0</v>
      </c>
      <c r="AC9" s="118"/>
      <c r="AD9" s="262" t="str">
        <f t="shared" si="1"/>
        <v>code</v>
      </c>
      <c r="AE9" s="118"/>
      <c r="AF9" s="210" t="s">
        <v>0</v>
      </c>
      <c r="AG9" s="201">
        <f>J9</f>
        <v>2019</v>
      </c>
      <c r="AH9" s="211">
        <f>G9</f>
        <v>2020</v>
      </c>
      <c r="AI9" s="3" t="s">
        <v>0</v>
      </c>
    </row>
    <row r="10" spans="1:2598" ht="14.25" customHeight="1" x14ac:dyDescent="0.2">
      <c r="A10" s="148" t="s">
        <v>0</v>
      </c>
      <c r="B10" s="1066"/>
      <c r="C10" s="26" t="s">
        <v>0</v>
      </c>
      <c r="D10" s="142" t="s">
        <v>187</v>
      </c>
      <c r="E10" s="753" t="s">
        <v>188</v>
      </c>
      <c r="F10" s="142" t="s">
        <v>189</v>
      </c>
      <c r="G10" s="142" t="s">
        <v>187</v>
      </c>
      <c r="H10" s="753" t="s">
        <v>188</v>
      </c>
      <c r="I10" s="142" t="s">
        <v>189</v>
      </c>
      <c r="J10" s="142" t="s">
        <v>187</v>
      </c>
      <c r="K10" s="753" t="s">
        <v>188</v>
      </c>
      <c r="L10" s="142" t="s">
        <v>189</v>
      </c>
      <c r="M10" s="142" t="s">
        <v>187</v>
      </c>
      <c r="N10" s="753" t="s">
        <v>188</v>
      </c>
      <c r="O10" s="149" t="s">
        <v>189</v>
      </c>
      <c r="R10" s="298" t="str">
        <f t="shared" si="0"/>
        <v xml:space="preserve"> </v>
      </c>
      <c r="S10" s="297"/>
      <c r="T10" s="132"/>
      <c r="U10" s="118" t="str">
        <f>D10</f>
        <v xml:space="preserve"> Quantity</v>
      </c>
      <c r="V10" s="96" t="str">
        <f>F10</f>
        <v>Value</v>
      </c>
      <c r="W10" s="23" t="str">
        <f>G10</f>
        <v xml:space="preserve"> Quantity</v>
      </c>
      <c r="X10" s="96" t="str">
        <f>I10</f>
        <v>Value</v>
      </c>
      <c r="Y10" s="24" t="str">
        <f>J10</f>
        <v xml:space="preserve"> Quantity</v>
      </c>
      <c r="Z10" s="96" t="str">
        <f>L10</f>
        <v>Value</v>
      </c>
      <c r="AA10" s="23" t="str">
        <f>M10</f>
        <v xml:space="preserve"> Quantity</v>
      </c>
      <c r="AB10" s="98" t="str">
        <f>O10</f>
        <v>Value</v>
      </c>
      <c r="AC10" s="118"/>
      <c r="AD10" s="263" t="str">
        <f t="shared" si="1"/>
        <v xml:space="preserve"> </v>
      </c>
      <c r="AE10" s="198"/>
      <c r="AF10" s="205" t="s">
        <v>0</v>
      </c>
      <c r="AG10" s="258"/>
      <c r="AH10" s="259"/>
    </row>
    <row r="11" spans="1:2598" s="127" customFormat="1" ht="15" customHeight="1" x14ac:dyDescent="0.15">
      <c r="A11" s="400">
        <v>1</v>
      </c>
      <c r="B11" s="125" t="s">
        <v>29</v>
      </c>
      <c r="C11" s="126" t="s">
        <v>188</v>
      </c>
      <c r="D11" s="763">
        <v>0</v>
      </c>
      <c r="E11" s="763">
        <v>24180.484799999998</v>
      </c>
      <c r="F11" s="763">
        <v>5025.5026463579998</v>
      </c>
      <c r="G11" s="763">
        <v>0</v>
      </c>
      <c r="H11" s="763">
        <v>15065.267</v>
      </c>
      <c r="I11" s="763">
        <v>3091.7031200000001</v>
      </c>
      <c r="J11" s="769">
        <v>0</v>
      </c>
      <c r="K11" s="769">
        <v>25.3</v>
      </c>
      <c r="L11" s="769">
        <v>0.253</v>
      </c>
      <c r="M11" s="769">
        <v>0</v>
      </c>
      <c r="N11" s="769">
        <v>138.02999999999997</v>
      </c>
      <c r="O11" s="770">
        <v>27.024080000000001</v>
      </c>
      <c r="P11" s="180"/>
      <c r="Q11" s="180"/>
      <c r="R11" s="1067">
        <f t="shared" si="0"/>
        <v>1</v>
      </c>
      <c r="S11" s="125" t="str">
        <f t="shared" ref="S11:S42" si="2">B11</f>
        <v>ROUNDWOOD (WOOD IN THE ROUGH)</v>
      </c>
      <c r="T11" s="126" t="s">
        <v>190</v>
      </c>
      <c r="U11" s="161">
        <f>D11-(D12+D15)</f>
        <v>-37.494546280000002</v>
      </c>
      <c r="V11" s="162">
        <f>F11-(F12+F15)</f>
        <v>0</v>
      </c>
      <c r="W11" s="162">
        <f>G11-(G12+G15)</f>
        <v>-26.705528940000001</v>
      </c>
      <c r="X11" s="162">
        <f>I11-(I12+I15)</f>
        <v>0</v>
      </c>
      <c r="Y11" s="162">
        <f>J11-(J12+J15)</f>
        <v>0</v>
      </c>
      <c r="Z11" s="162">
        <f>L11-(L12+L15)</f>
        <v>0</v>
      </c>
      <c r="AA11" s="162">
        <f>M11-(M12+M15)</f>
        <v>-116.15</v>
      </c>
      <c r="AB11" s="163">
        <f t="shared" ref="AB11" si="3">O11-(O12+O15)</f>
        <v>0</v>
      </c>
      <c r="AC11" s="204"/>
      <c r="AD11" s="213">
        <f t="shared" si="1"/>
        <v>1</v>
      </c>
      <c r="AE11" s="125" t="str">
        <f t="shared" ref="AE11:AE42" si="4">B11</f>
        <v>ROUNDWOOD (WOOD IN THE ROUGH)</v>
      </c>
      <c r="AF11" s="126" t="s">
        <v>190</v>
      </c>
      <c r="AG11" s="215" t="str">
        <f>IF(ISNUMBER(#REF!+D11-J11),#REF!+D11-J11,IF(ISNUMBER(J11-D11),"NT " &amp; J11-D11,"…"))</f>
        <v>NT 0</v>
      </c>
      <c r="AH11" s="216" t="str">
        <f>IF(ISNUMBER(#REF!+G11-M11),#REF!+G11-M11,IF(ISNUMBER(M11-G11),"NT " &amp; M11-G11,"…"))</f>
        <v>NT 0</v>
      </c>
      <c r="AI11" s="392" t="s">
        <v>0</v>
      </c>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c r="WH11" s="9"/>
      <c r="WI11" s="9"/>
      <c r="WJ11" s="9"/>
      <c r="WK11" s="9"/>
      <c r="WL11" s="9"/>
      <c r="WM11" s="9"/>
      <c r="WN11" s="9"/>
      <c r="WO11" s="9"/>
      <c r="WP11" s="9"/>
      <c r="WQ11" s="9"/>
      <c r="WR11" s="9"/>
      <c r="WS11" s="9"/>
      <c r="WT11" s="9"/>
      <c r="WU11" s="9"/>
      <c r="WV11" s="9"/>
      <c r="WW11" s="9"/>
      <c r="WX11" s="9"/>
      <c r="WY11" s="9"/>
      <c r="WZ11" s="9"/>
      <c r="XA11" s="9"/>
      <c r="XB11" s="9"/>
      <c r="XC11" s="9"/>
      <c r="XD11" s="9"/>
      <c r="XE11" s="9"/>
      <c r="XF11" s="9"/>
      <c r="XG11" s="9"/>
      <c r="XH11" s="9"/>
      <c r="XI11" s="9"/>
      <c r="XJ11" s="9"/>
      <c r="XK11" s="9"/>
      <c r="XL11" s="9"/>
      <c r="XM11" s="9"/>
      <c r="XN11" s="9"/>
      <c r="XO11" s="9"/>
      <c r="XP11" s="9"/>
      <c r="XQ11" s="9"/>
      <c r="XR11" s="9"/>
      <c r="XS11" s="9"/>
      <c r="XT11" s="9"/>
      <c r="XU11" s="9"/>
      <c r="XV11" s="9"/>
      <c r="XW11" s="9"/>
      <c r="XX11" s="9"/>
      <c r="XY11" s="9"/>
      <c r="XZ11" s="9"/>
      <c r="YA11" s="9"/>
      <c r="YB11" s="9"/>
      <c r="YC11" s="9"/>
      <c r="YD11" s="9"/>
      <c r="YE11" s="9"/>
      <c r="YF11" s="9"/>
      <c r="YG11" s="9"/>
      <c r="YH11" s="9"/>
      <c r="YI11" s="9"/>
      <c r="YJ11" s="9"/>
      <c r="YK11" s="9"/>
      <c r="YL11" s="9"/>
      <c r="YM11" s="9"/>
      <c r="YN11" s="9"/>
      <c r="YO11" s="9"/>
      <c r="YP11" s="9"/>
      <c r="YQ11" s="9"/>
      <c r="YR11" s="9"/>
      <c r="YS11" s="9"/>
      <c r="YT11" s="9"/>
      <c r="YU11" s="9"/>
      <c r="YV11" s="9"/>
      <c r="YW11" s="9"/>
      <c r="YX11" s="9"/>
      <c r="YY11" s="9"/>
      <c r="YZ11" s="9"/>
      <c r="ZA11" s="9"/>
      <c r="ZB11" s="9"/>
      <c r="ZC11" s="9"/>
      <c r="ZD11" s="9"/>
      <c r="ZE11" s="9"/>
      <c r="ZF11" s="9"/>
      <c r="ZG11" s="9"/>
      <c r="ZH11" s="9"/>
      <c r="ZI11" s="9"/>
      <c r="ZJ11" s="9"/>
      <c r="ZK11" s="9"/>
      <c r="ZL11" s="9"/>
      <c r="ZM11" s="9"/>
      <c r="ZN11" s="9"/>
      <c r="ZO11" s="9"/>
      <c r="ZP11" s="9"/>
      <c r="ZQ11" s="9"/>
      <c r="ZR11" s="9"/>
      <c r="ZS11" s="9"/>
      <c r="ZT11" s="9"/>
      <c r="ZU11" s="9"/>
      <c r="ZV11" s="9"/>
      <c r="ZW11" s="9"/>
      <c r="ZX11" s="9"/>
      <c r="ZY11" s="9"/>
      <c r="ZZ11" s="9"/>
      <c r="AAA11" s="9"/>
      <c r="AAB11" s="9"/>
      <c r="AAC11" s="9"/>
      <c r="AAD11" s="9"/>
      <c r="AAE11" s="9"/>
      <c r="AAF11" s="9"/>
      <c r="AAG11" s="9"/>
      <c r="AAH11" s="9"/>
      <c r="AAI11" s="9"/>
      <c r="AAJ11" s="9"/>
      <c r="AAK11" s="9"/>
      <c r="AAL11" s="9"/>
      <c r="AAM11" s="9"/>
      <c r="AAN11" s="9"/>
      <c r="AAO11" s="9"/>
      <c r="AAP11" s="9"/>
      <c r="AAQ11" s="9"/>
      <c r="AAR11" s="9"/>
      <c r="AAS11" s="9"/>
      <c r="AAT11" s="9"/>
      <c r="AAU11" s="9"/>
      <c r="AAV11" s="9"/>
      <c r="AAW11" s="9"/>
      <c r="AAX11" s="9"/>
      <c r="AAY11" s="9"/>
      <c r="AAZ11" s="9"/>
      <c r="ABA11" s="9"/>
      <c r="ABB11" s="9"/>
      <c r="ABC11" s="9"/>
      <c r="ABD11" s="9"/>
      <c r="ABE11" s="9"/>
      <c r="ABF11" s="9"/>
      <c r="ABG11" s="9"/>
      <c r="ABH11" s="9"/>
      <c r="ABI11" s="9"/>
      <c r="ABJ11" s="9"/>
      <c r="ABK11" s="9"/>
      <c r="ABL11" s="9"/>
      <c r="ABM11" s="9"/>
      <c r="ABN11" s="9"/>
      <c r="ABO11" s="9"/>
      <c r="ABP11" s="9"/>
      <c r="ABQ11" s="9"/>
      <c r="ABR11" s="9"/>
      <c r="ABS11" s="9"/>
      <c r="ABT11" s="9"/>
      <c r="ABU11" s="9"/>
      <c r="ABV11" s="9"/>
      <c r="ABW11" s="9"/>
      <c r="ABX11" s="9"/>
      <c r="ABY11" s="9"/>
      <c r="ABZ11" s="9"/>
      <c r="ACA11" s="9"/>
      <c r="ACB11" s="9"/>
      <c r="ACC11" s="9"/>
      <c r="ACD11" s="9"/>
      <c r="ACE11" s="9"/>
      <c r="ACF11" s="9"/>
      <c r="ACG11" s="9"/>
      <c r="ACH11" s="9"/>
      <c r="ACI11" s="9"/>
      <c r="ACJ11" s="9"/>
      <c r="ACK11" s="9"/>
      <c r="ACL11" s="9"/>
      <c r="ACM11" s="9"/>
      <c r="ACN11" s="9"/>
      <c r="ACO11" s="9"/>
      <c r="ACP11" s="9"/>
      <c r="ACQ11" s="9"/>
      <c r="ACR11" s="9"/>
      <c r="ACS11" s="9"/>
      <c r="ACT11" s="9"/>
      <c r="ACU11" s="9"/>
      <c r="ACV11" s="9"/>
      <c r="ACW11" s="9"/>
      <c r="ACX11" s="9"/>
      <c r="ACY11" s="9"/>
      <c r="ACZ11" s="9"/>
      <c r="ADA11" s="9"/>
      <c r="ADB11" s="9"/>
      <c r="ADC11" s="9"/>
      <c r="ADD11" s="9"/>
      <c r="ADE11" s="9"/>
      <c r="ADF11" s="9"/>
      <c r="ADG11" s="9"/>
      <c r="ADH11" s="9"/>
      <c r="ADI11" s="9"/>
      <c r="ADJ11" s="9"/>
      <c r="ADK11" s="9"/>
      <c r="ADL11" s="9"/>
      <c r="ADM11" s="9"/>
      <c r="ADN11" s="9"/>
      <c r="ADO11" s="9"/>
      <c r="ADP11" s="9"/>
      <c r="ADQ11" s="9"/>
      <c r="ADR11" s="9"/>
      <c r="ADS11" s="9"/>
      <c r="ADT11" s="9"/>
      <c r="ADU11" s="9"/>
      <c r="ADV11" s="9"/>
      <c r="ADW11" s="9"/>
      <c r="ADX11" s="9"/>
      <c r="ADY11" s="9"/>
      <c r="ADZ11" s="9"/>
      <c r="AEA11" s="9"/>
      <c r="AEB11" s="9"/>
      <c r="AEC11" s="9"/>
      <c r="AED11" s="9"/>
      <c r="AEE11" s="9"/>
      <c r="AEF11" s="9"/>
      <c r="AEG11" s="9"/>
      <c r="AEH11" s="9"/>
      <c r="AEI11" s="9"/>
      <c r="AEJ11" s="9"/>
      <c r="AEK11" s="9"/>
      <c r="AEL11" s="9"/>
      <c r="AEM11" s="9"/>
      <c r="AEN11" s="9"/>
      <c r="AEO11" s="9"/>
      <c r="AEP11" s="9"/>
      <c r="AEQ11" s="9"/>
      <c r="AER11" s="9"/>
      <c r="AES11" s="9"/>
      <c r="AET11" s="9"/>
      <c r="AEU11" s="9"/>
      <c r="AEV11" s="9"/>
      <c r="AEW11" s="9"/>
      <c r="AEX11" s="9"/>
      <c r="AEY11" s="9"/>
      <c r="AEZ11" s="9"/>
      <c r="AFA11" s="9"/>
      <c r="AFB11" s="9"/>
      <c r="AFC11" s="9"/>
      <c r="AFD11" s="9"/>
      <c r="AFE11" s="9"/>
      <c r="AFF11" s="9"/>
      <c r="AFG11" s="9"/>
      <c r="AFH11" s="9"/>
      <c r="AFI11" s="9"/>
      <c r="AFJ11" s="9"/>
      <c r="AFK11" s="9"/>
      <c r="AFL11" s="9"/>
      <c r="AFM11" s="9"/>
      <c r="AFN11" s="9"/>
      <c r="AFO11" s="9"/>
      <c r="AFP11" s="9"/>
      <c r="AFQ11" s="9"/>
      <c r="AFR11" s="9"/>
      <c r="AFS11" s="9"/>
      <c r="AFT11" s="9"/>
      <c r="AFU11" s="9"/>
      <c r="AFV11" s="9"/>
      <c r="AFW11" s="9"/>
      <c r="AFX11" s="9"/>
      <c r="AFY11" s="9"/>
      <c r="AFZ11" s="9"/>
      <c r="AGA11" s="9"/>
      <c r="AGB11" s="9"/>
      <c r="AGC11" s="9"/>
      <c r="AGD11" s="9"/>
      <c r="AGE11" s="9"/>
      <c r="AGF11" s="9"/>
      <c r="AGG11" s="9"/>
      <c r="AGH11" s="9"/>
      <c r="AGI11" s="9"/>
      <c r="AGJ11" s="9"/>
      <c r="AGK11" s="9"/>
      <c r="AGL11" s="9"/>
      <c r="AGM11" s="9"/>
      <c r="AGN11" s="9"/>
      <c r="AGO11" s="9"/>
      <c r="AGP11" s="9"/>
      <c r="AGQ11" s="9"/>
      <c r="AGR11" s="9"/>
      <c r="AGS11" s="9"/>
      <c r="AGT11" s="9"/>
      <c r="AGU11" s="9"/>
      <c r="AGV11" s="9"/>
      <c r="AGW11" s="9"/>
      <c r="AGX11" s="9"/>
      <c r="AGY11" s="9"/>
      <c r="AGZ11" s="9"/>
      <c r="AHA11" s="9"/>
      <c r="AHB11" s="9"/>
      <c r="AHC11" s="9"/>
      <c r="AHD11" s="9"/>
      <c r="AHE11" s="9"/>
      <c r="AHF11" s="9"/>
      <c r="AHG11" s="9"/>
      <c r="AHH11" s="9"/>
      <c r="AHI11" s="9"/>
      <c r="AHJ11" s="9"/>
      <c r="AHK11" s="9"/>
      <c r="AHL11" s="9"/>
      <c r="AHM11" s="9"/>
      <c r="AHN11" s="9"/>
      <c r="AHO11" s="9"/>
      <c r="AHP11" s="9"/>
      <c r="AHQ11" s="9"/>
      <c r="AHR11" s="9"/>
      <c r="AHS11" s="9"/>
      <c r="AHT11" s="9"/>
      <c r="AHU11" s="9"/>
      <c r="AHV11" s="9"/>
      <c r="AHW11" s="9"/>
      <c r="AHX11" s="9"/>
      <c r="AHY11" s="9"/>
      <c r="AHZ11" s="9"/>
      <c r="AIA11" s="9"/>
      <c r="AIB11" s="9"/>
      <c r="AIC11" s="9"/>
      <c r="AID11" s="9"/>
      <c r="AIE11" s="9"/>
      <c r="AIF11" s="9"/>
      <c r="AIG11" s="9"/>
      <c r="AIH11" s="9"/>
      <c r="AII11" s="9"/>
      <c r="AIJ11" s="9"/>
      <c r="AIK11" s="9"/>
      <c r="AIL11" s="9"/>
      <c r="AIM11" s="9"/>
      <c r="AIN11" s="9"/>
      <c r="AIO11" s="9"/>
      <c r="AIP11" s="9"/>
      <c r="AIQ11" s="9"/>
      <c r="AIR11" s="9"/>
      <c r="AIS11" s="9"/>
      <c r="AIT11" s="9"/>
      <c r="AIU11" s="9"/>
      <c r="AIV11" s="9"/>
      <c r="AIW11" s="9"/>
      <c r="AIX11" s="9"/>
      <c r="AIY11" s="9"/>
      <c r="AIZ11" s="9"/>
      <c r="AJA11" s="9"/>
      <c r="AJB11" s="9"/>
      <c r="AJC11" s="9"/>
      <c r="AJD11" s="9"/>
      <c r="AJE11" s="9"/>
      <c r="AJF11" s="9"/>
      <c r="AJG11" s="9"/>
      <c r="AJH11" s="9"/>
      <c r="AJI11" s="9"/>
      <c r="AJJ11" s="9"/>
      <c r="AJK11" s="9"/>
      <c r="AJL11" s="9"/>
      <c r="AJM11" s="9"/>
      <c r="AJN11" s="9"/>
      <c r="AJO11" s="9"/>
      <c r="AJP11" s="9"/>
      <c r="AJQ11" s="9"/>
      <c r="AJR11" s="9"/>
      <c r="AJS11" s="9"/>
      <c r="AJT11" s="9"/>
      <c r="AJU11" s="9"/>
      <c r="AJV11" s="9"/>
      <c r="AJW11" s="9"/>
      <c r="AJX11" s="9"/>
      <c r="AJY11" s="9"/>
      <c r="AJZ11" s="9"/>
      <c r="AKA11" s="9"/>
      <c r="AKB11" s="9"/>
      <c r="AKC11" s="9"/>
      <c r="AKD11" s="9"/>
      <c r="AKE11" s="9"/>
      <c r="AKF11" s="9"/>
      <c r="AKG11" s="9"/>
      <c r="AKH11" s="9"/>
      <c r="AKI11" s="9"/>
      <c r="AKJ11" s="9"/>
      <c r="AKK11" s="9"/>
      <c r="AKL11" s="9"/>
      <c r="AKM11" s="9"/>
      <c r="AKN11" s="9"/>
      <c r="AKO11" s="9"/>
      <c r="AKP11" s="9"/>
      <c r="AKQ11" s="9"/>
      <c r="AKR11" s="9"/>
      <c r="AKS11" s="9"/>
      <c r="AKT11" s="9"/>
      <c r="AKU11" s="9"/>
      <c r="AKV11" s="9"/>
      <c r="AKW11" s="9"/>
      <c r="AKX11" s="9"/>
      <c r="AKY11" s="9"/>
      <c r="AKZ11" s="9"/>
      <c r="ALA11" s="9"/>
      <c r="ALB11" s="9"/>
      <c r="ALC11" s="9"/>
      <c r="ALD11" s="9"/>
      <c r="ALE11" s="9"/>
      <c r="ALF11" s="9"/>
      <c r="ALG11" s="9"/>
      <c r="ALH11" s="9"/>
      <c r="ALI11" s="9"/>
      <c r="ALJ11" s="9"/>
      <c r="ALK11" s="9"/>
      <c r="ALL11" s="9"/>
      <c r="ALM11" s="9"/>
      <c r="ALN11" s="9"/>
      <c r="ALO11" s="9"/>
      <c r="ALP11" s="9"/>
      <c r="ALQ11" s="9"/>
      <c r="ALR11" s="9"/>
      <c r="ALS11" s="9"/>
      <c r="ALT11" s="9"/>
      <c r="ALU11" s="9"/>
      <c r="ALV11" s="9"/>
      <c r="ALW11" s="9"/>
      <c r="ALX11" s="9"/>
      <c r="ALY11" s="9"/>
      <c r="ALZ11" s="9"/>
      <c r="AMA11" s="9"/>
      <c r="AMB11" s="9"/>
      <c r="AMC11" s="9"/>
      <c r="AMD11" s="9"/>
      <c r="AME11" s="9"/>
      <c r="AMF11" s="9"/>
      <c r="AMG11" s="9"/>
      <c r="AMH11" s="9"/>
      <c r="AMI11" s="9"/>
      <c r="AMJ11" s="9"/>
      <c r="AMK11" s="9"/>
      <c r="AML11" s="9"/>
      <c r="AMM11" s="9"/>
      <c r="AMN11" s="9"/>
      <c r="AMO11" s="9"/>
      <c r="AMP11" s="9"/>
      <c r="AMQ11" s="9"/>
      <c r="AMR11" s="9"/>
      <c r="AMS11" s="9"/>
      <c r="AMT11" s="9"/>
      <c r="AMU11" s="9"/>
      <c r="AMV11" s="9"/>
      <c r="AMW11" s="9"/>
      <c r="AMX11" s="9"/>
      <c r="AMY11" s="9"/>
      <c r="AMZ11" s="9"/>
      <c r="ANA11" s="9"/>
      <c r="ANB11" s="9"/>
      <c r="ANC11" s="9"/>
      <c r="AND11" s="9"/>
      <c r="ANE11" s="9"/>
      <c r="ANF11" s="9"/>
      <c r="ANG11" s="9"/>
      <c r="ANH11" s="9"/>
      <c r="ANI11" s="9"/>
      <c r="ANJ11" s="9"/>
      <c r="ANK11" s="9"/>
      <c r="ANL11" s="9"/>
      <c r="ANM11" s="9"/>
      <c r="ANN11" s="9"/>
      <c r="ANO11" s="9"/>
      <c r="ANP11" s="9"/>
      <c r="ANQ11" s="9"/>
      <c r="ANR11" s="9"/>
      <c r="ANS11" s="9"/>
      <c r="ANT11" s="9"/>
      <c r="ANU11" s="9"/>
      <c r="ANV11" s="9"/>
      <c r="ANW11" s="9"/>
      <c r="ANX11" s="9"/>
      <c r="ANY11" s="9"/>
      <c r="ANZ11" s="9"/>
      <c r="AOA11" s="9"/>
      <c r="AOB11" s="9"/>
      <c r="AOC11" s="9"/>
      <c r="AOD11" s="9"/>
      <c r="AOE11" s="9"/>
      <c r="AOF11" s="9"/>
      <c r="AOG11" s="9"/>
      <c r="AOH11" s="9"/>
      <c r="AOI11" s="9"/>
      <c r="AOJ11" s="9"/>
      <c r="AOK11" s="9"/>
      <c r="AOL11" s="9"/>
      <c r="AOM11" s="9"/>
      <c r="AON11" s="9"/>
      <c r="AOO11" s="9"/>
      <c r="AOP11" s="9"/>
      <c r="AOQ11" s="9"/>
      <c r="AOR11" s="9"/>
      <c r="AOS11" s="9"/>
      <c r="AOT11" s="9"/>
      <c r="AOU11" s="9"/>
      <c r="AOV11" s="9"/>
      <c r="AOW11" s="9"/>
      <c r="AOX11" s="9"/>
      <c r="AOY11" s="9"/>
      <c r="AOZ11" s="9"/>
      <c r="APA11" s="9"/>
      <c r="APB11" s="9"/>
      <c r="APC11" s="9"/>
      <c r="APD11" s="9"/>
      <c r="APE11" s="9"/>
      <c r="APF11" s="9"/>
      <c r="APG11" s="9"/>
      <c r="APH11" s="9"/>
      <c r="API11" s="9"/>
      <c r="APJ11" s="9"/>
      <c r="APK11" s="9"/>
      <c r="APL11" s="9"/>
      <c r="APM11" s="9"/>
      <c r="APN11" s="9"/>
      <c r="APO11" s="9"/>
      <c r="APP11" s="9"/>
      <c r="APQ11" s="9"/>
      <c r="APR11" s="9"/>
      <c r="APS11" s="9"/>
      <c r="APT11" s="9"/>
      <c r="APU11" s="9"/>
      <c r="APV11" s="9"/>
      <c r="APW11" s="9"/>
      <c r="APX11" s="9"/>
      <c r="APY11" s="9"/>
      <c r="APZ11" s="9"/>
      <c r="AQA11" s="9"/>
      <c r="AQB11" s="9"/>
      <c r="AQC11" s="9"/>
      <c r="AQD11" s="9"/>
      <c r="AQE11" s="9"/>
      <c r="AQF11" s="9"/>
      <c r="AQG11" s="9"/>
      <c r="AQH11" s="9"/>
      <c r="AQI11" s="9"/>
      <c r="AQJ11" s="9"/>
      <c r="AQK11" s="9"/>
      <c r="AQL11" s="9"/>
      <c r="AQM11" s="9"/>
      <c r="AQN11" s="9"/>
      <c r="AQO11" s="9"/>
      <c r="AQP11" s="9"/>
      <c r="AQQ11" s="9"/>
      <c r="AQR11" s="9"/>
      <c r="AQS11" s="9"/>
      <c r="AQT11" s="9"/>
      <c r="AQU11" s="9"/>
      <c r="AQV11" s="9"/>
      <c r="AQW11" s="9"/>
      <c r="AQX11" s="9"/>
      <c r="AQY11" s="9"/>
      <c r="AQZ11" s="9"/>
      <c r="ARA11" s="9"/>
      <c r="ARB11" s="9"/>
      <c r="ARC11" s="9"/>
      <c r="ARD11" s="9"/>
      <c r="ARE11" s="9"/>
      <c r="ARF11" s="9"/>
      <c r="ARG11" s="9"/>
      <c r="ARH11" s="9"/>
      <c r="ARI11" s="9"/>
      <c r="ARJ11" s="9"/>
      <c r="ARK11" s="9"/>
      <c r="ARL11" s="9"/>
      <c r="ARM11" s="9"/>
      <c r="ARN11" s="9"/>
      <c r="ARO11" s="9"/>
      <c r="ARP11" s="9"/>
      <c r="ARQ11" s="9"/>
      <c r="ARR11" s="9"/>
      <c r="ARS11" s="9"/>
      <c r="ART11" s="9"/>
      <c r="ARU11" s="9"/>
      <c r="ARV11" s="9"/>
      <c r="ARW11" s="9"/>
      <c r="ARX11" s="9"/>
      <c r="ARY11" s="9"/>
      <c r="ARZ11" s="9"/>
      <c r="ASA11" s="9"/>
      <c r="ASB11" s="9"/>
      <c r="ASC11" s="9"/>
      <c r="ASD11" s="9"/>
      <c r="ASE11" s="9"/>
      <c r="ASF11" s="9"/>
      <c r="ASG11" s="9"/>
      <c r="ASH11" s="9"/>
      <c r="ASI11" s="9"/>
      <c r="ASJ11" s="9"/>
      <c r="ASK11" s="9"/>
      <c r="ASL11" s="9"/>
      <c r="ASM11" s="9"/>
      <c r="ASN11" s="9"/>
      <c r="ASO11" s="9"/>
      <c r="ASP11" s="9"/>
      <c r="ASQ11" s="9"/>
      <c r="ASR11" s="9"/>
      <c r="ASS11" s="9"/>
      <c r="AST11" s="9"/>
      <c r="ASU11" s="9"/>
      <c r="ASV11" s="9"/>
      <c r="ASW11" s="9"/>
      <c r="ASX11" s="9"/>
      <c r="ASY11" s="9"/>
      <c r="ASZ11" s="9"/>
      <c r="ATA11" s="9"/>
      <c r="ATB11" s="9"/>
      <c r="ATC11" s="9"/>
      <c r="ATD11" s="9"/>
      <c r="ATE11" s="9"/>
      <c r="ATF11" s="9"/>
      <c r="ATG11" s="9"/>
      <c r="ATH11" s="9"/>
      <c r="ATI11" s="9"/>
      <c r="ATJ11" s="9"/>
      <c r="ATK11" s="9"/>
      <c r="ATL11" s="9"/>
      <c r="ATM11" s="9"/>
      <c r="ATN11" s="9"/>
      <c r="ATO11" s="9"/>
      <c r="ATP11" s="9"/>
      <c r="ATQ11" s="9"/>
      <c r="ATR11" s="9"/>
      <c r="ATS11" s="9"/>
      <c r="ATT11" s="9"/>
      <c r="ATU11" s="9"/>
      <c r="ATV11" s="9"/>
      <c r="ATW11" s="9"/>
      <c r="ATX11" s="9"/>
      <c r="ATY11" s="9"/>
      <c r="ATZ11" s="9"/>
      <c r="AUA11" s="9"/>
      <c r="AUB11" s="9"/>
      <c r="AUC11" s="9"/>
      <c r="AUD11" s="9"/>
      <c r="AUE11" s="9"/>
      <c r="AUF11" s="9"/>
      <c r="AUG11" s="9"/>
      <c r="AUH11" s="9"/>
      <c r="AUI11" s="9"/>
      <c r="AUJ11" s="9"/>
      <c r="AUK11" s="9"/>
      <c r="AUL11" s="9"/>
      <c r="AUM11" s="9"/>
      <c r="AUN11" s="9"/>
      <c r="AUO11" s="9"/>
      <c r="AUP11" s="9"/>
      <c r="AUQ11" s="9"/>
      <c r="AUR11" s="9"/>
      <c r="AUS11" s="9"/>
      <c r="AUT11" s="9"/>
      <c r="AUU11" s="9"/>
      <c r="AUV11" s="9"/>
      <c r="AUW11" s="9"/>
      <c r="AUX11" s="9"/>
      <c r="AUY11" s="9"/>
      <c r="AUZ11" s="9"/>
      <c r="AVA11" s="9"/>
      <c r="AVB11" s="9"/>
      <c r="AVC11" s="9"/>
      <c r="AVD11" s="9"/>
      <c r="AVE11" s="9"/>
      <c r="AVF11" s="9"/>
      <c r="AVG11" s="9"/>
      <c r="AVH11" s="9"/>
      <c r="AVI11" s="9"/>
      <c r="AVJ11" s="9"/>
      <c r="AVK11" s="9"/>
      <c r="AVL11" s="9"/>
      <c r="AVM11" s="9"/>
      <c r="AVN11" s="9"/>
      <c r="AVO11" s="9"/>
      <c r="AVP11" s="9"/>
      <c r="AVQ11" s="9"/>
      <c r="AVR11" s="9"/>
      <c r="AVS11" s="9"/>
      <c r="AVT11" s="9"/>
      <c r="AVU11" s="9"/>
      <c r="AVV11" s="9"/>
      <c r="AVW11" s="9"/>
      <c r="AVX11" s="9"/>
      <c r="AVY11" s="9"/>
      <c r="AVZ11" s="9"/>
      <c r="AWA11" s="9"/>
      <c r="AWB11" s="9"/>
      <c r="AWC11" s="9"/>
      <c r="AWD11" s="9"/>
      <c r="AWE11" s="9"/>
      <c r="AWF11" s="9"/>
      <c r="AWG11" s="9"/>
      <c r="AWH11" s="9"/>
      <c r="AWI11" s="9"/>
      <c r="AWJ11" s="9"/>
      <c r="AWK11" s="9"/>
      <c r="AWL11" s="9"/>
      <c r="AWM11" s="9"/>
      <c r="AWN11" s="9"/>
      <c r="AWO11" s="9"/>
      <c r="AWP11" s="9"/>
      <c r="AWQ11" s="9"/>
      <c r="AWR11" s="9"/>
      <c r="AWS11" s="9"/>
      <c r="AWT11" s="9"/>
      <c r="AWU11" s="9"/>
      <c r="AWV11" s="9"/>
      <c r="AWW11" s="9"/>
      <c r="AWX11" s="9"/>
      <c r="AWY11" s="9"/>
      <c r="AWZ11" s="9"/>
      <c r="AXA11" s="9"/>
      <c r="AXB11" s="9"/>
      <c r="AXC11" s="9"/>
      <c r="AXD11" s="9"/>
      <c r="AXE11" s="9"/>
      <c r="AXF11" s="9"/>
      <c r="AXG11" s="9"/>
      <c r="AXH11" s="9"/>
      <c r="AXI11" s="9"/>
      <c r="AXJ11" s="9"/>
      <c r="AXK11" s="9"/>
      <c r="AXL11" s="9"/>
      <c r="AXM11" s="9"/>
      <c r="AXN11" s="9"/>
      <c r="AXO11" s="9"/>
      <c r="AXP11" s="9"/>
      <c r="AXQ11" s="9"/>
      <c r="AXR11" s="9"/>
      <c r="AXS11" s="9"/>
      <c r="AXT11" s="9"/>
      <c r="AXU11" s="9"/>
      <c r="AXV11" s="9"/>
      <c r="AXW11" s="9"/>
      <c r="AXX11" s="9"/>
      <c r="AXY11" s="9"/>
      <c r="AXZ11" s="9"/>
      <c r="AYA11" s="9"/>
      <c r="AYB11" s="9"/>
      <c r="AYC11" s="9"/>
      <c r="AYD11" s="9"/>
      <c r="AYE11" s="9"/>
      <c r="AYF11" s="9"/>
      <c r="AYG11" s="9"/>
      <c r="AYH11" s="9"/>
      <c r="AYI11" s="9"/>
      <c r="AYJ11" s="9"/>
      <c r="AYK11" s="9"/>
      <c r="AYL11" s="9"/>
      <c r="AYM11" s="9"/>
      <c r="AYN11" s="9"/>
      <c r="AYO11" s="9"/>
      <c r="AYP11" s="9"/>
      <c r="AYQ11" s="9"/>
      <c r="AYR11" s="9"/>
      <c r="AYS11" s="9"/>
      <c r="AYT11" s="9"/>
      <c r="AYU11" s="9"/>
      <c r="AYV11" s="9"/>
      <c r="AYW11" s="9"/>
      <c r="AYX11" s="9"/>
      <c r="AYY11" s="9"/>
      <c r="AYZ11" s="9"/>
      <c r="AZA11" s="9"/>
      <c r="AZB11" s="9"/>
      <c r="AZC11" s="9"/>
      <c r="AZD11" s="9"/>
      <c r="AZE11" s="9"/>
      <c r="AZF11" s="9"/>
      <c r="AZG11" s="9"/>
      <c r="AZH11" s="9"/>
      <c r="AZI11" s="9"/>
      <c r="AZJ11" s="9"/>
      <c r="AZK11" s="9"/>
      <c r="AZL11" s="9"/>
      <c r="AZM11" s="9"/>
      <c r="AZN11" s="9"/>
      <c r="AZO11" s="9"/>
      <c r="AZP11" s="9"/>
      <c r="AZQ11" s="9"/>
      <c r="AZR11" s="9"/>
      <c r="AZS11" s="9"/>
      <c r="AZT11" s="9"/>
      <c r="AZU11" s="9"/>
      <c r="AZV11" s="9"/>
      <c r="AZW11" s="9"/>
      <c r="AZX11" s="9"/>
      <c r="AZY11" s="9"/>
      <c r="AZZ11" s="9"/>
      <c r="BAA11" s="9"/>
      <c r="BAB11" s="9"/>
      <c r="BAC11" s="9"/>
      <c r="BAD11" s="9"/>
      <c r="BAE11" s="9"/>
      <c r="BAF11" s="9"/>
      <c r="BAG11" s="9"/>
      <c r="BAH11" s="9"/>
      <c r="BAI11" s="9"/>
      <c r="BAJ11" s="9"/>
      <c r="BAK11" s="9"/>
      <c r="BAL11" s="9"/>
      <c r="BAM11" s="9"/>
      <c r="BAN11" s="9"/>
      <c r="BAO11" s="9"/>
      <c r="BAP11" s="9"/>
      <c r="BAQ11" s="9"/>
      <c r="BAR11" s="9"/>
      <c r="BAS11" s="9"/>
      <c r="BAT11" s="9"/>
      <c r="BAU11" s="9"/>
      <c r="BAV11" s="9"/>
      <c r="BAW11" s="9"/>
      <c r="BAX11" s="9"/>
      <c r="BAY11" s="9"/>
      <c r="BAZ11" s="9"/>
      <c r="BBA11" s="9"/>
      <c r="BBB11" s="9"/>
      <c r="BBC11" s="9"/>
      <c r="BBD11" s="9"/>
      <c r="BBE11" s="9"/>
      <c r="BBF11" s="9"/>
      <c r="BBG11" s="9"/>
      <c r="BBH11" s="9"/>
      <c r="BBI11" s="9"/>
      <c r="BBJ11" s="9"/>
      <c r="BBK11" s="9"/>
      <c r="BBL11" s="9"/>
      <c r="BBM11" s="9"/>
      <c r="BBN11" s="9"/>
      <c r="BBO11" s="9"/>
      <c r="BBP11" s="9"/>
      <c r="BBQ11" s="9"/>
      <c r="BBR11" s="9"/>
      <c r="BBS11" s="9"/>
      <c r="BBT11" s="9"/>
      <c r="BBU11" s="9"/>
      <c r="BBV11" s="9"/>
      <c r="BBW11" s="9"/>
      <c r="BBX11" s="9"/>
      <c r="BBY11" s="9"/>
      <c r="BBZ11" s="9"/>
      <c r="BCA11" s="9"/>
      <c r="BCB11" s="9"/>
      <c r="BCC11" s="9"/>
      <c r="BCD11" s="9"/>
      <c r="BCE11" s="9"/>
      <c r="BCF11" s="9"/>
      <c r="BCG11" s="9"/>
      <c r="BCH11" s="9"/>
      <c r="BCI11" s="9"/>
      <c r="BCJ11" s="9"/>
      <c r="BCK11" s="9"/>
      <c r="BCL11" s="9"/>
      <c r="BCM11" s="9"/>
      <c r="BCN11" s="9"/>
      <c r="BCO11" s="9"/>
      <c r="BCP11" s="9"/>
      <c r="BCQ11" s="9"/>
      <c r="BCR11" s="9"/>
      <c r="BCS11" s="9"/>
      <c r="BCT11" s="9"/>
      <c r="BCU11" s="9"/>
      <c r="BCV11" s="9"/>
      <c r="BCW11" s="9"/>
      <c r="BCX11" s="9"/>
      <c r="BCY11" s="9"/>
      <c r="BCZ11" s="9"/>
      <c r="BDA11" s="9"/>
      <c r="BDB11" s="9"/>
      <c r="BDC11" s="9"/>
      <c r="BDD11" s="9"/>
      <c r="BDE11" s="9"/>
      <c r="BDF11" s="9"/>
      <c r="BDG11" s="9"/>
      <c r="BDH11" s="9"/>
      <c r="BDI11" s="9"/>
      <c r="BDJ11" s="9"/>
      <c r="BDK11" s="9"/>
      <c r="BDL11" s="9"/>
      <c r="BDM11" s="9"/>
      <c r="BDN11" s="9"/>
      <c r="BDO11" s="9"/>
      <c r="BDP11" s="9"/>
      <c r="BDQ11" s="9"/>
      <c r="BDR11" s="9"/>
      <c r="BDS11" s="9"/>
      <c r="BDT11" s="9"/>
      <c r="BDU11" s="9"/>
      <c r="BDV11" s="9"/>
      <c r="BDW11" s="9"/>
      <c r="BDX11" s="9"/>
      <c r="BDY11" s="9"/>
      <c r="BDZ11" s="9"/>
      <c r="BEA11" s="9"/>
      <c r="BEB11" s="9"/>
      <c r="BEC11" s="9"/>
      <c r="BED11" s="9"/>
      <c r="BEE11" s="9"/>
      <c r="BEF11" s="9"/>
      <c r="BEG11" s="9"/>
      <c r="BEH11" s="9"/>
      <c r="BEI11" s="9"/>
      <c r="BEJ11" s="9"/>
      <c r="BEK11" s="9"/>
      <c r="BEL11" s="9"/>
      <c r="BEM11" s="9"/>
      <c r="BEN11" s="9"/>
      <c r="BEO11" s="9"/>
      <c r="BEP11" s="9"/>
      <c r="BEQ11" s="9"/>
      <c r="BER11" s="9"/>
      <c r="BES11" s="9"/>
      <c r="BET11" s="9"/>
      <c r="BEU11" s="9"/>
      <c r="BEV11" s="9"/>
      <c r="BEW11" s="9"/>
      <c r="BEX11" s="9"/>
      <c r="BEY11" s="9"/>
      <c r="BEZ11" s="9"/>
      <c r="BFA11" s="9"/>
      <c r="BFB11" s="9"/>
      <c r="BFC11" s="9"/>
      <c r="BFD11" s="9"/>
      <c r="BFE11" s="9"/>
      <c r="BFF11" s="9"/>
      <c r="BFG11" s="9"/>
      <c r="BFH11" s="9"/>
      <c r="BFI11" s="9"/>
      <c r="BFJ11" s="9"/>
      <c r="BFK11" s="9"/>
      <c r="BFL11" s="9"/>
      <c r="BFM11" s="9"/>
      <c r="BFN11" s="9"/>
      <c r="BFO11" s="9"/>
      <c r="BFP11" s="9"/>
      <c r="BFQ11" s="9"/>
      <c r="BFR11" s="9"/>
      <c r="BFS11" s="9"/>
      <c r="BFT11" s="9"/>
      <c r="BFU11" s="9"/>
      <c r="BFV11" s="9"/>
      <c r="BFW11" s="9"/>
      <c r="BFX11" s="9"/>
      <c r="BFY11" s="9"/>
      <c r="BFZ11" s="9"/>
      <c r="BGA11" s="9"/>
      <c r="BGB11" s="9"/>
      <c r="BGC11" s="9"/>
      <c r="BGD11" s="9"/>
      <c r="BGE11" s="9"/>
      <c r="BGF11" s="9"/>
      <c r="BGG11" s="9"/>
      <c r="BGH11" s="9"/>
      <c r="BGI11" s="9"/>
      <c r="BGJ11" s="9"/>
      <c r="BGK11" s="9"/>
      <c r="BGL11" s="9"/>
      <c r="BGM11" s="9"/>
      <c r="BGN11" s="9"/>
      <c r="BGO11" s="9"/>
      <c r="BGP11" s="9"/>
      <c r="BGQ11" s="9"/>
      <c r="BGR11" s="9"/>
      <c r="BGS11" s="9"/>
      <c r="BGT11" s="9"/>
      <c r="BGU11" s="9"/>
      <c r="BGV11" s="9"/>
      <c r="BGW11" s="9"/>
      <c r="BGX11" s="9"/>
      <c r="BGY11" s="9"/>
      <c r="BGZ11" s="9"/>
      <c r="BHA11" s="9"/>
      <c r="BHB11" s="9"/>
      <c r="BHC11" s="9"/>
      <c r="BHD11" s="9"/>
      <c r="BHE11" s="9"/>
      <c r="BHF11" s="9"/>
      <c r="BHG11" s="9"/>
      <c r="BHH11" s="9"/>
      <c r="BHI11" s="9"/>
      <c r="BHJ11" s="9"/>
      <c r="BHK11" s="9"/>
      <c r="BHL11" s="9"/>
      <c r="BHM11" s="9"/>
      <c r="BHN11" s="9"/>
      <c r="BHO11" s="9"/>
      <c r="BHP11" s="9"/>
      <c r="BHQ11" s="9"/>
      <c r="BHR11" s="9"/>
      <c r="BHS11" s="9"/>
      <c r="BHT11" s="9"/>
      <c r="BHU11" s="9"/>
      <c r="BHV11" s="9"/>
      <c r="BHW11" s="9"/>
      <c r="BHX11" s="9"/>
      <c r="BHY11" s="9"/>
      <c r="BHZ11" s="9"/>
      <c r="BIA11" s="9"/>
      <c r="BIB11" s="9"/>
      <c r="BIC11" s="9"/>
      <c r="BID11" s="9"/>
      <c r="BIE11" s="9"/>
      <c r="BIF11" s="9"/>
      <c r="BIG11" s="9"/>
      <c r="BIH11" s="9"/>
      <c r="BII11" s="9"/>
      <c r="BIJ11" s="9"/>
      <c r="BIK11" s="9"/>
      <c r="BIL11" s="9"/>
      <c r="BIM11" s="9"/>
      <c r="BIN11" s="9"/>
      <c r="BIO11" s="9"/>
      <c r="BIP11" s="9"/>
      <c r="BIQ11" s="9"/>
      <c r="BIR11" s="9"/>
      <c r="BIS11" s="9"/>
      <c r="BIT11" s="9"/>
      <c r="BIU11" s="9"/>
      <c r="BIV11" s="9"/>
      <c r="BIW11" s="9"/>
      <c r="BIX11" s="9"/>
      <c r="BIY11" s="9"/>
      <c r="BIZ11" s="9"/>
      <c r="BJA11" s="9"/>
      <c r="BJB11" s="9"/>
      <c r="BJC11" s="9"/>
      <c r="BJD11" s="9"/>
      <c r="BJE11" s="9"/>
      <c r="BJF11" s="9"/>
      <c r="BJG11" s="9"/>
      <c r="BJH11" s="9"/>
      <c r="BJI11" s="9"/>
      <c r="BJJ11" s="9"/>
      <c r="BJK11" s="9"/>
      <c r="BJL11" s="9"/>
      <c r="BJM11" s="9"/>
      <c r="BJN11" s="9"/>
      <c r="BJO11" s="9"/>
      <c r="BJP11" s="9"/>
      <c r="BJQ11" s="9"/>
      <c r="BJR11" s="9"/>
      <c r="BJS11" s="9"/>
      <c r="BJT11" s="9"/>
      <c r="BJU11" s="9"/>
      <c r="BJV11" s="9"/>
      <c r="BJW11" s="9"/>
      <c r="BJX11" s="9"/>
      <c r="BJY11" s="9"/>
      <c r="BJZ11" s="9"/>
      <c r="BKA11" s="9"/>
      <c r="BKB11" s="9"/>
      <c r="BKC11" s="9"/>
      <c r="BKD11" s="9"/>
      <c r="BKE11" s="9"/>
      <c r="BKF11" s="9"/>
      <c r="BKG11" s="9"/>
      <c r="BKH11" s="9"/>
      <c r="BKI11" s="9"/>
      <c r="BKJ11" s="9"/>
      <c r="BKK11" s="9"/>
      <c r="BKL11" s="9"/>
      <c r="BKM11" s="9"/>
      <c r="BKN11" s="9"/>
      <c r="BKO11" s="9"/>
      <c r="BKP11" s="9"/>
      <c r="BKQ11" s="9"/>
      <c r="BKR11" s="9"/>
      <c r="BKS11" s="9"/>
      <c r="BKT11" s="9"/>
      <c r="BKU11" s="9"/>
      <c r="BKV11" s="9"/>
      <c r="BKW11" s="9"/>
      <c r="BKX11" s="9"/>
      <c r="BKY11" s="9"/>
      <c r="BKZ11" s="9"/>
      <c r="BLA11" s="9"/>
      <c r="BLB11" s="9"/>
      <c r="BLC11" s="9"/>
      <c r="BLD11" s="9"/>
      <c r="BLE11" s="9"/>
      <c r="BLF11" s="9"/>
      <c r="BLG11" s="9"/>
      <c r="BLH11" s="9"/>
      <c r="BLI11" s="9"/>
      <c r="BLJ11" s="9"/>
      <c r="BLK11" s="9"/>
      <c r="BLL11" s="9"/>
      <c r="BLM11" s="9"/>
      <c r="BLN11" s="9"/>
      <c r="BLO11" s="9"/>
      <c r="BLP11" s="9"/>
      <c r="BLQ11" s="9"/>
      <c r="BLR11" s="9"/>
      <c r="BLS11" s="9"/>
      <c r="BLT11" s="9"/>
      <c r="BLU11" s="9"/>
      <c r="BLV11" s="9"/>
      <c r="BLW11" s="9"/>
      <c r="BLX11" s="9"/>
      <c r="BLY11" s="9"/>
      <c r="BLZ11" s="9"/>
      <c r="BMA11" s="9"/>
      <c r="BMB11" s="9"/>
      <c r="BMC11" s="9"/>
      <c r="BMD11" s="9"/>
      <c r="BME11" s="9"/>
      <c r="BMF11" s="9"/>
      <c r="BMG11" s="9"/>
      <c r="BMH11" s="9"/>
      <c r="BMI11" s="9"/>
      <c r="BMJ11" s="9"/>
      <c r="BMK11" s="9"/>
      <c r="BML11" s="9"/>
      <c r="BMM11" s="9"/>
      <c r="BMN11" s="9"/>
      <c r="BMO11" s="9"/>
      <c r="BMP11" s="9"/>
      <c r="BMQ11" s="9"/>
      <c r="BMR11" s="9"/>
      <c r="BMS11" s="9"/>
      <c r="BMT11" s="9"/>
      <c r="BMU11" s="9"/>
      <c r="BMV11" s="9"/>
      <c r="BMW11" s="9"/>
      <c r="BMX11" s="9"/>
      <c r="BMY11" s="9"/>
      <c r="BMZ11" s="9"/>
      <c r="BNA11" s="9"/>
      <c r="BNB11" s="9"/>
      <c r="BNC11" s="9"/>
      <c r="BND11" s="9"/>
      <c r="BNE11" s="9"/>
      <c r="BNF11" s="9"/>
      <c r="BNG11" s="9"/>
      <c r="BNH11" s="9"/>
      <c r="BNI11" s="9"/>
      <c r="BNJ11" s="9"/>
      <c r="BNK11" s="9"/>
      <c r="BNL11" s="9"/>
      <c r="BNM11" s="9"/>
      <c r="BNN11" s="9"/>
      <c r="BNO11" s="9"/>
      <c r="BNP11" s="9"/>
      <c r="BNQ11" s="9"/>
      <c r="BNR11" s="9"/>
      <c r="BNS11" s="9"/>
      <c r="BNT11" s="9"/>
      <c r="BNU11" s="9"/>
      <c r="BNV11" s="9"/>
      <c r="BNW11" s="9"/>
      <c r="BNX11" s="9"/>
      <c r="BNY11" s="9"/>
      <c r="BNZ11" s="9"/>
      <c r="BOA11" s="9"/>
      <c r="BOB11" s="9"/>
      <c r="BOC11" s="9"/>
      <c r="BOD11" s="9"/>
      <c r="BOE11" s="9"/>
      <c r="BOF11" s="9"/>
      <c r="BOG11" s="9"/>
      <c r="BOH11" s="9"/>
      <c r="BOI11" s="9"/>
      <c r="BOJ11" s="9"/>
      <c r="BOK11" s="9"/>
      <c r="BOL11" s="9"/>
      <c r="BOM11" s="9"/>
      <c r="BON11" s="9"/>
      <c r="BOO11" s="9"/>
      <c r="BOP11" s="9"/>
      <c r="BOQ11" s="9"/>
      <c r="BOR11" s="9"/>
      <c r="BOS11" s="9"/>
      <c r="BOT11" s="9"/>
      <c r="BOU11" s="9"/>
      <c r="BOV11" s="9"/>
      <c r="BOW11" s="9"/>
      <c r="BOX11" s="9"/>
      <c r="BOY11" s="9"/>
      <c r="BOZ11" s="9"/>
      <c r="BPA11" s="9"/>
      <c r="BPB11" s="9"/>
      <c r="BPC11" s="9"/>
      <c r="BPD11" s="9"/>
      <c r="BPE11" s="9"/>
      <c r="BPF11" s="9"/>
      <c r="BPG11" s="9"/>
      <c r="BPH11" s="9"/>
      <c r="BPI11" s="9"/>
      <c r="BPJ11" s="9"/>
      <c r="BPK11" s="9"/>
      <c r="BPL11" s="9"/>
      <c r="BPM11" s="9"/>
      <c r="BPN11" s="9"/>
      <c r="BPO11" s="9"/>
      <c r="BPP11" s="9"/>
      <c r="BPQ11" s="9"/>
      <c r="BPR11" s="9"/>
      <c r="BPS11" s="9"/>
      <c r="BPT11" s="9"/>
      <c r="BPU11" s="9"/>
      <c r="BPV11" s="9"/>
      <c r="BPW11" s="9"/>
      <c r="BPX11" s="9"/>
      <c r="BPY11" s="9"/>
      <c r="BPZ11" s="9"/>
      <c r="BQA11" s="9"/>
      <c r="BQB11" s="9"/>
      <c r="BQC11" s="9"/>
      <c r="BQD11" s="9"/>
      <c r="BQE11" s="9"/>
      <c r="BQF11" s="9"/>
      <c r="BQG11" s="9"/>
      <c r="BQH11" s="9"/>
      <c r="BQI11" s="9"/>
      <c r="BQJ11" s="9"/>
      <c r="BQK11" s="9"/>
      <c r="BQL11" s="9"/>
      <c r="BQM11" s="9"/>
      <c r="BQN11" s="9"/>
      <c r="BQO11" s="9"/>
      <c r="BQP11" s="9"/>
      <c r="BQQ11" s="9"/>
      <c r="BQR11" s="9"/>
      <c r="BQS11" s="9"/>
      <c r="BQT11" s="9"/>
      <c r="BQU11" s="9"/>
      <c r="BQV11" s="9"/>
      <c r="BQW11" s="9"/>
      <c r="BQX11" s="9"/>
      <c r="BQY11" s="9"/>
      <c r="BQZ11" s="9"/>
      <c r="BRA11" s="9"/>
      <c r="BRB11" s="9"/>
      <c r="BRC11" s="9"/>
      <c r="BRD11" s="9"/>
      <c r="BRE11" s="9"/>
      <c r="BRF11" s="9"/>
      <c r="BRG11" s="9"/>
      <c r="BRH11" s="9"/>
      <c r="BRI11" s="9"/>
      <c r="BRJ11" s="9"/>
      <c r="BRK11" s="9"/>
      <c r="BRL11" s="9"/>
      <c r="BRM11" s="9"/>
      <c r="BRN11" s="9"/>
      <c r="BRO11" s="9"/>
      <c r="BRP11" s="9"/>
      <c r="BRQ11" s="9"/>
      <c r="BRR11" s="9"/>
      <c r="BRS11" s="9"/>
      <c r="BRT11" s="9"/>
      <c r="BRU11" s="9"/>
      <c r="BRV11" s="9"/>
      <c r="BRW11" s="9"/>
      <c r="BRX11" s="9"/>
      <c r="BRY11" s="9"/>
      <c r="BRZ11" s="9"/>
      <c r="BSA11" s="9"/>
      <c r="BSB11" s="9"/>
      <c r="BSC11" s="9"/>
      <c r="BSD11" s="9"/>
      <c r="BSE11" s="9"/>
      <c r="BSF11" s="9"/>
      <c r="BSG11" s="9"/>
      <c r="BSH11" s="9"/>
      <c r="BSI11" s="9"/>
      <c r="BSJ11" s="9"/>
      <c r="BSK11" s="9"/>
      <c r="BSL11" s="9"/>
      <c r="BSM11" s="9"/>
      <c r="BSN11" s="9"/>
      <c r="BSO11" s="9"/>
      <c r="BSP11" s="9"/>
      <c r="BSQ11" s="9"/>
      <c r="BSR11" s="9"/>
      <c r="BSS11" s="9"/>
      <c r="BST11" s="9"/>
      <c r="BSU11" s="9"/>
      <c r="BSV11" s="9"/>
      <c r="BSW11" s="9"/>
      <c r="BSX11" s="9"/>
      <c r="BSY11" s="9"/>
      <c r="BSZ11" s="9"/>
      <c r="BTA11" s="9"/>
      <c r="BTB11" s="9"/>
      <c r="BTC11" s="9"/>
      <c r="BTD11" s="9"/>
      <c r="BTE11" s="9"/>
      <c r="BTF11" s="9"/>
      <c r="BTG11" s="9"/>
      <c r="BTH11" s="9"/>
      <c r="BTI11" s="9"/>
      <c r="BTJ11" s="9"/>
      <c r="BTK11" s="9"/>
      <c r="BTL11" s="9"/>
      <c r="BTM11" s="9"/>
      <c r="BTN11" s="9"/>
      <c r="BTO11" s="9"/>
      <c r="BTP11" s="9"/>
      <c r="BTQ11" s="9"/>
      <c r="BTR11" s="9"/>
      <c r="BTS11" s="9"/>
      <c r="BTT11" s="9"/>
      <c r="BTU11" s="9"/>
      <c r="BTV11" s="9"/>
      <c r="BTW11" s="9"/>
      <c r="BTX11" s="9"/>
      <c r="BTY11" s="9"/>
      <c r="BTZ11" s="9"/>
      <c r="BUA11" s="9"/>
      <c r="BUB11" s="9"/>
      <c r="BUC11" s="9"/>
      <c r="BUD11" s="9"/>
      <c r="BUE11" s="9"/>
      <c r="BUF11" s="9"/>
      <c r="BUG11" s="9"/>
      <c r="BUH11" s="9"/>
      <c r="BUI11" s="9"/>
      <c r="BUJ11" s="9"/>
      <c r="BUK11" s="9"/>
      <c r="BUL11" s="9"/>
      <c r="BUM11" s="9"/>
      <c r="BUN11" s="9"/>
      <c r="BUO11" s="9"/>
      <c r="BUP11" s="9"/>
      <c r="BUQ11" s="9"/>
      <c r="BUR11" s="9"/>
      <c r="BUS11" s="9"/>
      <c r="BUT11" s="9"/>
      <c r="BUU11" s="9"/>
      <c r="BUV11" s="9"/>
      <c r="BUW11" s="9"/>
      <c r="BUX11" s="9"/>
      <c r="BUY11" s="9"/>
      <c r="BUZ11" s="9"/>
      <c r="BVA11" s="9"/>
      <c r="BVB11" s="9"/>
      <c r="BVC11" s="9"/>
      <c r="BVD11" s="9"/>
      <c r="BVE11" s="9"/>
      <c r="BVF11" s="9"/>
      <c r="BVG11" s="9"/>
      <c r="BVH11" s="9"/>
      <c r="BVI11" s="9"/>
      <c r="BVJ11" s="9"/>
      <c r="BVK11" s="9"/>
      <c r="BVL11" s="9"/>
      <c r="BVM11" s="9"/>
      <c r="BVN11" s="9"/>
      <c r="BVO11" s="9"/>
      <c r="BVP11" s="9"/>
      <c r="BVQ11" s="9"/>
      <c r="BVR11" s="9"/>
      <c r="BVS11" s="9"/>
      <c r="BVT11" s="9"/>
      <c r="BVU11" s="9"/>
      <c r="BVV11" s="9"/>
      <c r="BVW11" s="9"/>
      <c r="BVX11" s="9"/>
      <c r="BVY11" s="9"/>
      <c r="BVZ11" s="9"/>
      <c r="BWA11" s="9"/>
      <c r="BWB11" s="9"/>
      <c r="BWC11" s="9"/>
      <c r="BWD11" s="9"/>
      <c r="BWE11" s="9"/>
      <c r="BWF11" s="9"/>
      <c r="BWG11" s="9"/>
      <c r="BWH11" s="9"/>
      <c r="BWI11" s="9"/>
      <c r="BWJ11" s="9"/>
      <c r="BWK11" s="9"/>
      <c r="BWL11" s="9"/>
      <c r="BWM11" s="9"/>
      <c r="BWN11" s="9"/>
      <c r="BWO11" s="9"/>
      <c r="BWP11" s="9"/>
      <c r="BWQ11" s="9"/>
      <c r="BWR11" s="9"/>
      <c r="BWS11" s="9"/>
      <c r="BWT11" s="9"/>
      <c r="BWU11" s="9"/>
      <c r="BWV11" s="9"/>
      <c r="BWW11" s="9"/>
      <c r="BWX11" s="9"/>
      <c r="BWY11" s="9"/>
      <c r="BWZ11" s="9"/>
      <c r="BXA11" s="9"/>
      <c r="BXB11" s="9"/>
      <c r="BXC11" s="9"/>
      <c r="BXD11" s="9"/>
      <c r="BXE11" s="9"/>
      <c r="BXF11" s="9"/>
      <c r="BXG11" s="9"/>
      <c r="BXH11" s="9"/>
      <c r="BXI11" s="9"/>
      <c r="BXJ11" s="9"/>
      <c r="BXK11" s="9"/>
      <c r="BXL11" s="9"/>
      <c r="BXM11" s="9"/>
      <c r="BXN11" s="9"/>
      <c r="BXO11" s="9"/>
      <c r="BXP11" s="9"/>
      <c r="BXQ11" s="9"/>
      <c r="BXR11" s="9"/>
      <c r="BXS11" s="9"/>
      <c r="BXT11" s="9"/>
      <c r="BXU11" s="9"/>
      <c r="BXV11" s="9"/>
      <c r="BXW11" s="9"/>
      <c r="BXX11" s="9"/>
      <c r="BXY11" s="9"/>
      <c r="BXZ11" s="9"/>
      <c r="BYA11" s="9"/>
      <c r="BYB11" s="9"/>
      <c r="BYC11" s="9"/>
      <c r="BYD11" s="9"/>
      <c r="BYE11" s="9"/>
      <c r="BYF11" s="9"/>
      <c r="BYG11" s="9"/>
      <c r="BYH11" s="9"/>
      <c r="BYI11" s="9"/>
      <c r="BYJ11" s="9"/>
      <c r="BYK11" s="9"/>
      <c r="BYL11" s="9"/>
      <c r="BYM11" s="9"/>
      <c r="BYN11" s="9"/>
      <c r="BYO11" s="9"/>
      <c r="BYP11" s="9"/>
      <c r="BYQ11" s="9"/>
      <c r="BYR11" s="9"/>
      <c r="BYS11" s="9"/>
      <c r="BYT11" s="9"/>
      <c r="BYU11" s="9"/>
      <c r="BYV11" s="9"/>
      <c r="BYW11" s="9"/>
      <c r="BYX11" s="9"/>
      <c r="BYY11" s="9"/>
      <c r="BYZ11" s="9"/>
      <c r="BZA11" s="9"/>
      <c r="BZB11" s="9"/>
      <c r="BZC11" s="9"/>
      <c r="BZD11" s="9"/>
      <c r="BZE11" s="9"/>
      <c r="BZF11" s="9"/>
      <c r="BZG11" s="9"/>
      <c r="BZH11" s="9"/>
      <c r="BZI11" s="9"/>
      <c r="BZJ11" s="9"/>
      <c r="BZK11" s="9"/>
      <c r="BZL11" s="9"/>
      <c r="BZM11" s="9"/>
      <c r="BZN11" s="9"/>
      <c r="BZO11" s="9"/>
      <c r="BZP11" s="9"/>
      <c r="BZQ11" s="9"/>
      <c r="BZR11" s="9"/>
      <c r="BZS11" s="9"/>
      <c r="BZT11" s="9"/>
      <c r="BZU11" s="9"/>
      <c r="BZV11" s="9"/>
      <c r="BZW11" s="9"/>
      <c r="BZX11" s="9"/>
      <c r="BZY11" s="9"/>
      <c r="BZZ11" s="9"/>
      <c r="CAA11" s="9"/>
      <c r="CAB11" s="9"/>
      <c r="CAC11" s="9"/>
      <c r="CAD11" s="9"/>
      <c r="CAE11" s="9"/>
      <c r="CAF11" s="9"/>
      <c r="CAG11" s="9"/>
      <c r="CAH11" s="9"/>
      <c r="CAI11" s="9"/>
      <c r="CAJ11" s="9"/>
      <c r="CAK11" s="9"/>
      <c r="CAL11" s="9"/>
      <c r="CAM11" s="9"/>
      <c r="CAN11" s="9"/>
      <c r="CAO11" s="9"/>
      <c r="CAP11" s="9"/>
      <c r="CAQ11" s="9"/>
      <c r="CAR11" s="9"/>
      <c r="CAS11" s="9"/>
      <c r="CAT11" s="9"/>
      <c r="CAU11" s="9"/>
      <c r="CAV11" s="9"/>
      <c r="CAW11" s="9"/>
      <c r="CAX11" s="9"/>
      <c r="CAY11" s="9"/>
      <c r="CAZ11" s="9"/>
      <c r="CBA11" s="9"/>
      <c r="CBB11" s="9"/>
      <c r="CBC11" s="9"/>
      <c r="CBD11" s="9"/>
      <c r="CBE11" s="9"/>
      <c r="CBF11" s="9"/>
      <c r="CBG11" s="9"/>
      <c r="CBH11" s="9"/>
      <c r="CBI11" s="9"/>
      <c r="CBJ11" s="9"/>
      <c r="CBK11" s="9"/>
      <c r="CBL11" s="9"/>
      <c r="CBM11" s="9"/>
      <c r="CBN11" s="9"/>
      <c r="CBO11" s="9"/>
      <c r="CBP11" s="9"/>
      <c r="CBQ11" s="9"/>
      <c r="CBR11" s="9"/>
      <c r="CBS11" s="9"/>
      <c r="CBT11" s="9"/>
      <c r="CBU11" s="9"/>
      <c r="CBV11" s="9"/>
      <c r="CBW11" s="9"/>
      <c r="CBX11" s="9"/>
      <c r="CBY11" s="9"/>
      <c r="CBZ11" s="9"/>
      <c r="CCA11" s="9"/>
      <c r="CCB11" s="9"/>
      <c r="CCC11" s="9"/>
      <c r="CCD11" s="9"/>
      <c r="CCE11" s="9"/>
      <c r="CCF11" s="9"/>
      <c r="CCG11" s="9"/>
      <c r="CCH11" s="9"/>
      <c r="CCI11" s="9"/>
      <c r="CCJ11" s="9"/>
      <c r="CCK11" s="9"/>
      <c r="CCL11" s="9"/>
      <c r="CCM11" s="9"/>
      <c r="CCN11" s="9"/>
      <c r="CCO11" s="9"/>
      <c r="CCP11" s="9"/>
      <c r="CCQ11" s="9"/>
      <c r="CCR11" s="9"/>
      <c r="CCS11" s="9"/>
      <c r="CCT11" s="9"/>
      <c r="CCU11" s="9"/>
      <c r="CCV11" s="9"/>
      <c r="CCW11" s="9"/>
      <c r="CCX11" s="9"/>
      <c r="CCY11" s="9"/>
      <c r="CCZ11" s="9"/>
      <c r="CDA11" s="9"/>
      <c r="CDB11" s="9"/>
      <c r="CDC11" s="9"/>
      <c r="CDD11" s="9"/>
      <c r="CDE11" s="9"/>
      <c r="CDF11" s="9"/>
      <c r="CDG11" s="9"/>
      <c r="CDH11" s="9"/>
      <c r="CDI11" s="9"/>
      <c r="CDJ11" s="9"/>
      <c r="CDK11" s="9"/>
      <c r="CDL11" s="9"/>
      <c r="CDM11" s="9"/>
      <c r="CDN11" s="9"/>
      <c r="CDO11" s="9"/>
      <c r="CDP11" s="9"/>
      <c r="CDQ11" s="9"/>
      <c r="CDR11" s="9"/>
      <c r="CDS11" s="9"/>
      <c r="CDT11" s="9"/>
      <c r="CDU11" s="9"/>
      <c r="CDV11" s="9"/>
      <c r="CDW11" s="9"/>
      <c r="CDX11" s="9"/>
      <c r="CDY11" s="9"/>
      <c r="CDZ11" s="9"/>
      <c r="CEA11" s="9"/>
      <c r="CEB11" s="9"/>
      <c r="CEC11" s="9"/>
      <c r="CED11" s="9"/>
      <c r="CEE11" s="9"/>
      <c r="CEF11" s="9"/>
      <c r="CEG11" s="9"/>
      <c r="CEH11" s="9"/>
      <c r="CEI11" s="9"/>
      <c r="CEJ11" s="9"/>
      <c r="CEK11" s="9"/>
      <c r="CEL11" s="9"/>
      <c r="CEM11" s="9"/>
      <c r="CEN11" s="9"/>
      <c r="CEO11" s="9"/>
      <c r="CEP11" s="9"/>
      <c r="CEQ11" s="9"/>
      <c r="CER11" s="9"/>
      <c r="CES11" s="9"/>
      <c r="CET11" s="9"/>
      <c r="CEU11" s="9"/>
      <c r="CEV11" s="9"/>
      <c r="CEW11" s="9"/>
      <c r="CEX11" s="9"/>
      <c r="CEY11" s="9"/>
      <c r="CEZ11" s="9"/>
      <c r="CFA11" s="9"/>
      <c r="CFB11" s="9"/>
      <c r="CFC11" s="9"/>
      <c r="CFD11" s="9"/>
      <c r="CFE11" s="9"/>
      <c r="CFF11" s="9"/>
      <c r="CFG11" s="9"/>
      <c r="CFH11" s="9"/>
      <c r="CFI11" s="9"/>
      <c r="CFJ11" s="9"/>
      <c r="CFK11" s="9"/>
      <c r="CFL11" s="9"/>
      <c r="CFM11" s="9"/>
      <c r="CFN11" s="9"/>
      <c r="CFO11" s="9"/>
      <c r="CFP11" s="9"/>
      <c r="CFQ11" s="9"/>
      <c r="CFR11" s="9"/>
      <c r="CFS11" s="9"/>
      <c r="CFT11" s="9"/>
      <c r="CFU11" s="9"/>
      <c r="CFV11" s="9"/>
      <c r="CFW11" s="9"/>
      <c r="CFX11" s="9"/>
      <c r="CFY11" s="9"/>
      <c r="CFZ11" s="9"/>
      <c r="CGA11" s="9"/>
      <c r="CGB11" s="9"/>
      <c r="CGC11" s="9"/>
      <c r="CGD11" s="9"/>
      <c r="CGE11" s="9"/>
      <c r="CGF11" s="9"/>
      <c r="CGG11" s="9"/>
      <c r="CGH11" s="9"/>
      <c r="CGI11" s="9"/>
      <c r="CGJ11" s="9"/>
      <c r="CGK11" s="9"/>
      <c r="CGL11" s="9"/>
      <c r="CGM11" s="9"/>
      <c r="CGN11" s="9"/>
      <c r="CGO11" s="9"/>
      <c r="CGP11" s="9"/>
      <c r="CGQ11" s="9"/>
      <c r="CGR11" s="9"/>
      <c r="CGS11" s="9"/>
      <c r="CGT11" s="9"/>
      <c r="CGU11" s="9"/>
      <c r="CGV11" s="9"/>
      <c r="CGW11" s="9"/>
      <c r="CGX11" s="9"/>
      <c r="CGY11" s="9"/>
      <c r="CGZ11" s="9"/>
      <c r="CHA11" s="9"/>
      <c r="CHB11" s="9"/>
      <c r="CHC11" s="9"/>
      <c r="CHD11" s="9"/>
      <c r="CHE11" s="9"/>
      <c r="CHF11" s="9"/>
      <c r="CHG11" s="9"/>
      <c r="CHH11" s="9"/>
      <c r="CHI11" s="9"/>
      <c r="CHJ11" s="9"/>
      <c r="CHK11" s="9"/>
      <c r="CHL11" s="9"/>
      <c r="CHM11" s="9"/>
      <c r="CHN11" s="9"/>
      <c r="CHO11" s="9"/>
      <c r="CHP11" s="9"/>
      <c r="CHQ11" s="9"/>
      <c r="CHR11" s="9"/>
      <c r="CHS11" s="9"/>
      <c r="CHT11" s="9"/>
      <c r="CHU11" s="9"/>
      <c r="CHV11" s="9"/>
      <c r="CHW11" s="9"/>
      <c r="CHX11" s="9"/>
      <c r="CHY11" s="9"/>
      <c r="CHZ11" s="9"/>
      <c r="CIA11" s="9"/>
      <c r="CIB11" s="9"/>
      <c r="CIC11" s="9"/>
      <c r="CID11" s="9"/>
      <c r="CIE11" s="9"/>
      <c r="CIF11" s="9"/>
      <c r="CIG11" s="9"/>
      <c r="CIH11" s="9"/>
      <c r="CII11" s="9"/>
      <c r="CIJ11" s="9"/>
      <c r="CIK11" s="9"/>
      <c r="CIL11" s="9"/>
      <c r="CIM11" s="9"/>
      <c r="CIN11" s="9"/>
      <c r="CIO11" s="9"/>
      <c r="CIP11" s="9"/>
      <c r="CIQ11" s="9"/>
      <c r="CIR11" s="9"/>
      <c r="CIS11" s="9"/>
      <c r="CIT11" s="9"/>
      <c r="CIU11" s="9"/>
      <c r="CIV11" s="9"/>
      <c r="CIW11" s="9"/>
      <c r="CIX11" s="9"/>
      <c r="CIY11" s="9"/>
      <c r="CIZ11" s="9"/>
      <c r="CJA11" s="9"/>
      <c r="CJB11" s="9"/>
      <c r="CJC11" s="9"/>
      <c r="CJD11" s="9"/>
      <c r="CJE11" s="9"/>
      <c r="CJF11" s="9"/>
      <c r="CJG11" s="9"/>
      <c r="CJH11" s="9"/>
      <c r="CJI11" s="9"/>
      <c r="CJJ11" s="9"/>
      <c r="CJK11" s="9"/>
      <c r="CJL11" s="9"/>
      <c r="CJM11" s="9"/>
      <c r="CJN11" s="9"/>
      <c r="CJO11" s="9"/>
      <c r="CJP11" s="9"/>
      <c r="CJQ11" s="9"/>
      <c r="CJR11" s="9"/>
      <c r="CJS11" s="9"/>
      <c r="CJT11" s="9"/>
      <c r="CJU11" s="9"/>
      <c r="CJV11" s="9"/>
      <c r="CJW11" s="9"/>
      <c r="CJX11" s="9"/>
      <c r="CJY11" s="9"/>
      <c r="CJZ11" s="9"/>
      <c r="CKA11" s="9"/>
      <c r="CKB11" s="9"/>
      <c r="CKC11" s="9"/>
      <c r="CKD11" s="9"/>
      <c r="CKE11" s="9"/>
      <c r="CKF11" s="9"/>
      <c r="CKG11" s="9"/>
      <c r="CKH11" s="9"/>
      <c r="CKI11" s="9"/>
      <c r="CKJ11" s="9"/>
      <c r="CKK11" s="9"/>
      <c r="CKL11" s="9"/>
      <c r="CKM11" s="9"/>
      <c r="CKN11" s="9"/>
      <c r="CKO11" s="9"/>
      <c r="CKP11" s="9"/>
      <c r="CKQ11" s="9"/>
      <c r="CKR11" s="9"/>
      <c r="CKS11" s="9"/>
      <c r="CKT11" s="9"/>
      <c r="CKU11" s="9"/>
      <c r="CKV11" s="9"/>
      <c r="CKW11" s="9"/>
      <c r="CKX11" s="9"/>
      <c r="CKY11" s="9"/>
      <c r="CKZ11" s="9"/>
      <c r="CLA11" s="9"/>
      <c r="CLB11" s="9"/>
      <c r="CLC11" s="9"/>
      <c r="CLD11" s="9"/>
      <c r="CLE11" s="9"/>
      <c r="CLF11" s="9"/>
      <c r="CLG11" s="9"/>
      <c r="CLH11" s="9"/>
      <c r="CLI11" s="9"/>
      <c r="CLJ11" s="9"/>
      <c r="CLK11" s="9"/>
      <c r="CLL11" s="9"/>
      <c r="CLM11" s="9"/>
      <c r="CLN11" s="9"/>
      <c r="CLO11" s="9"/>
      <c r="CLP11" s="9"/>
      <c r="CLQ11" s="9"/>
      <c r="CLR11" s="9"/>
      <c r="CLS11" s="9"/>
      <c r="CLT11" s="9"/>
      <c r="CLU11" s="9"/>
      <c r="CLV11" s="9"/>
      <c r="CLW11" s="9"/>
      <c r="CLX11" s="9"/>
      <c r="CLY11" s="9"/>
      <c r="CLZ11" s="9"/>
      <c r="CMA11" s="9"/>
      <c r="CMB11" s="9"/>
      <c r="CMC11" s="9"/>
      <c r="CMD11" s="9"/>
      <c r="CME11" s="9"/>
      <c r="CMF11" s="9"/>
      <c r="CMG11" s="9"/>
      <c r="CMH11" s="9"/>
      <c r="CMI11" s="9"/>
      <c r="CMJ11" s="9"/>
      <c r="CMK11" s="9"/>
      <c r="CML11" s="9"/>
      <c r="CMM11" s="9"/>
      <c r="CMN11" s="9"/>
      <c r="CMO11" s="9"/>
      <c r="CMP11" s="9"/>
      <c r="CMQ11" s="9"/>
      <c r="CMR11" s="9"/>
      <c r="CMS11" s="9"/>
      <c r="CMT11" s="9"/>
      <c r="CMU11" s="9"/>
      <c r="CMV11" s="9"/>
      <c r="CMW11" s="9"/>
      <c r="CMX11" s="9"/>
      <c r="CMY11" s="9"/>
      <c r="CMZ11" s="9"/>
      <c r="CNA11" s="9"/>
      <c r="CNB11" s="9"/>
      <c r="CNC11" s="9"/>
      <c r="CND11" s="9"/>
      <c r="CNE11" s="9"/>
      <c r="CNF11" s="9"/>
      <c r="CNG11" s="9"/>
      <c r="CNH11" s="9"/>
      <c r="CNI11" s="9"/>
      <c r="CNJ11" s="9"/>
      <c r="CNK11" s="9"/>
      <c r="CNL11" s="9"/>
      <c r="CNM11" s="9"/>
      <c r="CNN11" s="9"/>
      <c r="CNO11" s="9"/>
      <c r="CNP11" s="9"/>
      <c r="CNQ11" s="9"/>
      <c r="CNR11" s="9"/>
      <c r="CNS11" s="9"/>
      <c r="CNT11" s="9"/>
      <c r="CNU11" s="9"/>
      <c r="CNV11" s="9"/>
      <c r="CNW11" s="9"/>
      <c r="CNX11" s="9"/>
      <c r="CNY11" s="9"/>
      <c r="CNZ11" s="9"/>
      <c r="COA11" s="9"/>
      <c r="COB11" s="9"/>
      <c r="COC11" s="9"/>
      <c r="COD11" s="9"/>
      <c r="COE11" s="9"/>
      <c r="COF11" s="9"/>
      <c r="COG11" s="9"/>
      <c r="COH11" s="9"/>
      <c r="COI11" s="9"/>
      <c r="COJ11" s="9"/>
      <c r="COK11" s="9"/>
      <c r="COL11" s="9"/>
      <c r="COM11" s="9"/>
      <c r="CON11" s="9"/>
      <c r="COO11" s="9"/>
      <c r="COP11" s="9"/>
      <c r="COQ11" s="9"/>
      <c r="COR11" s="9"/>
      <c r="COS11" s="9"/>
      <c r="COT11" s="9"/>
      <c r="COU11" s="9"/>
      <c r="COV11" s="9"/>
      <c r="COW11" s="9"/>
      <c r="COX11" s="9"/>
      <c r="COY11" s="9"/>
      <c r="COZ11" s="9"/>
      <c r="CPA11" s="9"/>
      <c r="CPB11" s="9"/>
      <c r="CPC11" s="9"/>
      <c r="CPD11" s="9"/>
      <c r="CPE11" s="9"/>
      <c r="CPF11" s="9"/>
      <c r="CPG11" s="9"/>
      <c r="CPH11" s="9"/>
      <c r="CPI11" s="9"/>
      <c r="CPJ11" s="9"/>
      <c r="CPK11" s="9"/>
      <c r="CPL11" s="9"/>
      <c r="CPM11" s="9"/>
      <c r="CPN11" s="9"/>
      <c r="CPO11" s="9"/>
      <c r="CPP11" s="9"/>
      <c r="CPQ11" s="9"/>
      <c r="CPR11" s="9"/>
      <c r="CPS11" s="9"/>
      <c r="CPT11" s="9"/>
      <c r="CPU11" s="9"/>
      <c r="CPV11" s="9"/>
      <c r="CPW11" s="9"/>
      <c r="CPX11" s="9"/>
      <c r="CPY11" s="9"/>
      <c r="CPZ11" s="9"/>
      <c r="CQA11" s="9"/>
      <c r="CQB11" s="9"/>
      <c r="CQC11" s="9"/>
      <c r="CQD11" s="9"/>
      <c r="CQE11" s="9"/>
      <c r="CQF11" s="9"/>
      <c r="CQG11" s="9"/>
      <c r="CQH11" s="9"/>
      <c r="CQI11" s="9"/>
      <c r="CQJ11" s="9"/>
      <c r="CQK11" s="9"/>
      <c r="CQL11" s="9"/>
      <c r="CQM11" s="9"/>
      <c r="CQN11" s="9"/>
      <c r="CQO11" s="9"/>
      <c r="CQP11" s="9"/>
      <c r="CQQ11" s="9"/>
      <c r="CQR11" s="9"/>
      <c r="CQS11" s="9"/>
      <c r="CQT11" s="9"/>
      <c r="CQU11" s="9"/>
      <c r="CQV11" s="9"/>
      <c r="CQW11" s="9"/>
      <c r="CQX11" s="9"/>
      <c r="CQY11" s="9"/>
      <c r="CQZ11" s="9"/>
      <c r="CRA11" s="9"/>
      <c r="CRB11" s="9"/>
      <c r="CRC11" s="9"/>
      <c r="CRD11" s="9"/>
      <c r="CRE11" s="9"/>
      <c r="CRF11" s="9"/>
      <c r="CRG11" s="9"/>
      <c r="CRH11" s="9"/>
      <c r="CRI11" s="9"/>
      <c r="CRJ11" s="9"/>
      <c r="CRK11" s="9"/>
      <c r="CRL11" s="9"/>
      <c r="CRM11" s="9"/>
      <c r="CRN11" s="9"/>
      <c r="CRO11" s="9"/>
      <c r="CRP11" s="9"/>
      <c r="CRQ11" s="9"/>
      <c r="CRR11" s="9"/>
      <c r="CRS11" s="9"/>
      <c r="CRT11" s="9"/>
      <c r="CRU11" s="9"/>
      <c r="CRV11" s="9"/>
      <c r="CRW11" s="9"/>
      <c r="CRX11" s="9"/>
      <c r="CRY11" s="9"/>
      <c r="CRZ11" s="9"/>
      <c r="CSA11" s="9"/>
      <c r="CSB11" s="9"/>
      <c r="CSC11" s="9"/>
      <c r="CSD11" s="9"/>
      <c r="CSE11" s="9"/>
      <c r="CSF11" s="9"/>
      <c r="CSG11" s="9"/>
      <c r="CSH11" s="9"/>
      <c r="CSI11" s="9"/>
      <c r="CSJ11" s="9"/>
      <c r="CSK11" s="9"/>
      <c r="CSL11" s="9"/>
      <c r="CSM11" s="9"/>
      <c r="CSN11" s="9"/>
      <c r="CSO11" s="9"/>
      <c r="CSP11" s="9"/>
      <c r="CSQ11" s="9"/>
      <c r="CSR11" s="9"/>
      <c r="CSS11" s="9"/>
      <c r="CST11" s="9"/>
      <c r="CSU11" s="9"/>
      <c r="CSV11" s="9"/>
      <c r="CSW11" s="9"/>
      <c r="CSX11" s="9"/>
      <c r="CSY11" s="9"/>
      <c r="CSZ11" s="9"/>
      <c r="CTA11" s="9"/>
      <c r="CTB11" s="9"/>
      <c r="CTC11" s="9"/>
      <c r="CTD11" s="9"/>
      <c r="CTE11" s="9"/>
      <c r="CTF11" s="9"/>
      <c r="CTG11" s="9"/>
      <c r="CTH11" s="9"/>
      <c r="CTI11" s="9"/>
      <c r="CTJ11" s="9"/>
      <c r="CTK11" s="9"/>
      <c r="CTL11" s="9"/>
      <c r="CTM11" s="9"/>
      <c r="CTN11" s="9"/>
      <c r="CTO11" s="9"/>
      <c r="CTP11" s="9"/>
      <c r="CTQ11" s="9"/>
      <c r="CTR11" s="9"/>
      <c r="CTS11" s="9"/>
      <c r="CTT11" s="9"/>
      <c r="CTU11" s="9"/>
      <c r="CTV11" s="9"/>
      <c r="CTW11" s="9"/>
      <c r="CTX11" s="9"/>
      <c r="CTY11" s="9"/>
      <c r="CTZ11" s="9"/>
      <c r="CUA11" s="9"/>
      <c r="CUB11" s="9"/>
      <c r="CUC11" s="9"/>
      <c r="CUD11" s="9"/>
      <c r="CUE11" s="9"/>
      <c r="CUF11" s="9"/>
      <c r="CUG11" s="9"/>
      <c r="CUH11" s="9"/>
      <c r="CUI11" s="9"/>
      <c r="CUJ11" s="9"/>
      <c r="CUK11" s="9"/>
      <c r="CUL11" s="9"/>
      <c r="CUM11" s="9"/>
      <c r="CUN11" s="9"/>
      <c r="CUO11" s="9"/>
      <c r="CUP11" s="9"/>
      <c r="CUQ11" s="9"/>
      <c r="CUR11" s="9"/>
      <c r="CUS11" s="9"/>
      <c r="CUT11" s="9"/>
      <c r="CUU11" s="9"/>
      <c r="CUV11" s="9"/>
      <c r="CUW11" s="9"/>
      <c r="CUX11" s="9"/>
    </row>
    <row r="12" spans="1:2598" s="9" customFormat="1" ht="15" customHeight="1" x14ac:dyDescent="0.15">
      <c r="A12" s="398">
        <v>1.1000000000000001</v>
      </c>
      <c r="B12" s="309" t="s">
        <v>33</v>
      </c>
      <c r="C12" s="25" t="s">
        <v>188</v>
      </c>
      <c r="D12" s="764">
        <v>0</v>
      </c>
      <c r="E12" s="764">
        <v>41.7408</v>
      </c>
      <c r="F12" s="764">
        <v>9.6326673580000008</v>
      </c>
      <c r="G12" s="764">
        <v>0</v>
      </c>
      <c r="H12" s="764">
        <v>0</v>
      </c>
      <c r="I12" s="764">
        <v>0</v>
      </c>
      <c r="J12" s="771">
        <v>0</v>
      </c>
      <c r="K12" s="771">
        <v>25.3</v>
      </c>
      <c r="L12" s="755">
        <v>0.253</v>
      </c>
      <c r="M12" s="755">
        <v>0</v>
      </c>
      <c r="N12" s="755">
        <v>64.709999999999994</v>
      </c>
      <c r="O12" s="772">
        <v>4.84</v>
      </c>
      <c r="P12" s="180"/>
      <c r="Q12" s="180"/>
      <c r="R12" s="12">
        <f t="shared" si="0"/>
        <v>1.1000000000000001</v>
      </c>
      <c r="S12" s="15" t="str">
        <f t="shared" si="2"/>
        <v>WOOD FUEL (INCLUDING WOOD FOR CHARCOAL)</v>
      </c>
      <c r="T12" s="25" t="s">
        <v>190</v>
      </c>
      <c r="U12" s="390">
        <f>D12-(D13+D14)</f>
        <v>0</v>
      </c>
      <c r="V12" s="164">
        <f>F12-(F13+F14)</f>
        <v>9.6326673580000008</v>
      </c>
      <c r="W12" s="164">
        <f>G12-(G13+G14)</f>
        <v>0</v>
      </c>
      <c r="X12" s="164">
        <f>I12-(I13+I14)</f>
        <v>0</v>
      </c>
      <c r="Y12" s="164">
        <f>J12-(J13+J14)</f>
        <v>0</v>
      </c>
      <c r="Z12" s="164">
        <f>L12-(L13+L14)</f>
        <v>0.253</v>
      </c>
      <c r="AA12" s="164">
        <f>M12-(M13+M14)</f>
        <v>0</v>
      </c>
      <c r="AB12" s="165">
        <f t="shared" ref="AB12" si="5">O12-(O13+O14)</f>
        <v>4.84</v>
      </c>
      <c r="AC12" s="180"/>
      <c r="AD12" s="264">
        <f t="shared" si="1"/>
        <v>1.1000000000000001</v>
      </c>
      <c r="AE12" s="15" t="str">
        <f t="shared" si="4"/>
        <v>WOOD FUEL (INCLUDING WOOD FOR CHARCOAL)</v>
      </c>
      <c r="AF12" s="25" t="s">
        <v>190</v>
      </c>
      <c r="AG12" s="260" t="str">
        <f>IF(ISNUMBER(#REF!+D12-J12),#REF!+D12-J12,IF(ISNUMBER(J12-D12),"NT " &amp; J12-D12,"…"))</f>
        <v>NT 0</v>
      </c>
      <c r="AH12" s="239" t="str">
        <f>IF(ISNUMBER(#REF!+G12-M12),#REF!+G12-M12,IF(ISNUMBER(M12-G12),"NT " &amp; M12-G12,"…"))</f>
        <v>NT 0</v>
      </c>
    </row>
    <row r="13" spans="1:2598" s="9" customFormat="1" ht="15" customHeight="1" x14ac:dyDescent="0.15">
      <c r="A13" s="398" t="s">
        <v>35</v>
      </c>
      <c r="B13" s="16" t="s">
        <v>36</v>
      </c>
      <c r="C13" s="22" t="s">
        <v>188</v>
      </c>
      <c r="D13" s="764">
        <v>0</v>
      </c>
      <c r="E13" s="764">
        <v>0</v>
      </c>
      <c r="F13" s="764">
        <v>0</v>
      </c>
      <c r="G13" s="764">
        <v>0</v>
      </c>
      <c r="H13" s="764">
        <v>0</v>
      </c>
      <c r="I13" s="764">
        <v>0</v>
      </c>
      <c r="J13" s="755">
        <v>0</v>
      </c>
      <c r="K13" s="755">
        <v>0</v>
      </c>
      <c r="L13" s="755">
        <v>0</v>
      </c>
      <c r="M13" s="755">
        <v>0</v>
      </c>
      <c r="N13" s="755">
        <v>0</v>
      </c>
      <c r="O13" s="773">
        <v>0</v>
      </c>
      <c r="P13" s="180"/>
      <c r="Q13" s="180"/>
      <c r="R13" s="12" t="str">
        <f t="shared" si="0"/>
        <v>1.1.C</v>
      </c>
      <c r="S13" s="16" t="str">
        <f t="shared" si="2"/>
        <v>Coniferous</v>
      </c>
      <c r="T13" s="22" t="s">
        <v>190</v>
      </c>
      <c r="U13" s="164"/>
      <c r="V13" s="164"/>
      <c r="W13" s="164"/>
      <c r="X13" s="164"/>
      <c r="Y13" s="164"/>
      <c r="Z13" s="164"/>
      <c r="AA13" s="164"/>
      <c r="AB13" s="165"/>
      <c r="AC13" s="180"/>
      <c r="AD13" s="264" t="str">
        <f t="shared" si="1"/>
        <v>1.1.C</v>
      </c>
      <c r="AE13" s="16" t="str">
        <f t="shared" si="4"/>
        <v>Coniferous</v>
      </c>
      <c r="AF13" s="22" t="s">
        <v>190</v>
      </c>
      <c r="AG13" s="260" t="str">
        <f>IF(ISNUMBER(#REF!+D13-J13),#REF!+D13-J13,IF(ISNUMBER(J13-D13),"NT " &amp; J13-D13,"…"))</f>
        <v>NT 0</v>
      </c>
      <c r="AH13" s="239" t="str">
        <f>IF(ISNUMBER(#REF!+G13-M13),#REF!+G13-M13,IF(ISNUMBER(M13-G13),"NT " &amp; M13-G13,"…"))</f>
        <v>NT 0</v>
      </c>
    </row>
    <row r="14" spans="1:2598" s="9" customFormat="1" ht="15" customHeight="1" x14ac:dyDescent="0.15">
      <c r="A14" s="398" t="s">
        <v>38</v>
      </c>
      <c r="B14" s="18" t="s">
        <v>39</v>
      </c>
      <c r="C14" s="25" t="s">
        <v>188</v>
      </c>
      <c r="D14" s="764">
        <v>0</v>
      </c>
      <c r="E14" s="764">
        <v>0</v>
      </c>
      <c r="F14" s="764">
        <v>0</v>
      </c>
      <c r="G14" s="764">
        <v>0</v>
      </c>
      <c r="H14" s="764">
        <v>0</v>
      </c>
      <c r="I14" s="764">
        <v>0</v>
      </c>
      <c r="J14" s="755">
        <v>0</v>
      </c>
      <c r="K14" s="755">
        <v>0</v>
      </c>
      <c r="L14" s="755">
        <v>0</v>
      </c>
      <c r="M14" s="755">
        <v>0</v>
      </c>
      <c r="N14" s="755">
        <v>0</v>
      </c>
      <c r="O14" s="773">
        <v>0</v>
      </c>
      <c r="P14" s="180"/>
      <c r="Q14" s="180"/>
      <c r="R14" s="12" t="str">
        <f t="shared" si="0"/>
        <v>1.1.NC</v>
      </c>
      <c r="S14" s="16" t="str">
        <f t="shared" si="2"/>
        <v>Non-Coniferous</v>
      </c>
      <c r="T14" s="25" t="s">
        <v>190</v>
      </c>
      <c r="U14" s="164"/>
      <c r="V14" s="164"/>
      <c r="W14" s="164"/>
      <c r="X14" s="164"/>
      <c r="Y14" s="164"/>
      <c r="Z14" s="164"/>
      <c r="AA14" s="164"/>
      <c r="AB14" s="165"/>
      <c r="AC14" s="180"/>
      <c r="AD14" s="264" t="str">
        <f t="shared" si="1"/>
        <v>1.1.NC</v>
      </c>
      <c r="AE14" s="16" t="str">
        <f t="shared" si="4"/>
        <v>Non-Coniferous</v>
      </c>
      <c r="AF14" s="22" t="s">
        <v>190</v>
      </c>
      <c r="AG14" s="260" t="str">
        <f>IF(ISNUMBER(#REF!+D14-J14),#REF!+D14-J14,IF(ISNUMBER(J14-D14),"NT " &amp; J14-D14,"…"))</f>
        <v>NT 0</v>
      </c>
      <c r="AH14" s="239" t="str">
        <f>IF(ISNUMBER(#REF!+G14-M14),#REF!+G14-M14,IF(ISNUMBER(M14-G14),"NT " &amp; M14-G14,"…"))</f>
        <v>NT 0</v>
      </c>
    </row>
    <row r="15" spans="1:2598" s="9" customFormat="1" ht="15" customHeight="1" x14ac:dyDescent="0.15">
      <c r="A15" s="398">
        <v>1.2</v>
      </c>
      <c r="B15" s="15" t="s">
        <v>41</v>
      </c>
      <c r="C15" s="22" t="s">
        <v>191</v>
      </c>
      <c r="D15" s="764">
        <v>37.494546280000002</v>
      </c>
      <c r="E15" s="764">
        <v>24138.743999999999</v>
      </c>
      <c r="F15" s="764">
        <v>5015.8699790000001</v>
      </c>
      <c r="G15" s="764">
        <v>26.705528940000001</v>
      </c>
      <c r="H15" s="764">
        <v>15065.267</v>
      </c>
      <c r="I15" s="764">
        <v>3091.7031200000001</v>
      </c>
      <c r="J15" s="774">
        <v>0</v>
      </c>
      <c r="K15" s="774">
        <v>0</v>
      </c>
      <c r="L15" s="775">
        <v>0</v>
      </c>
      <c r="M15" s="775">
        <v>116.15</v>
      </c>
      <c r="N15" s="775">
        <v>73.319999999999993</v>
      </c>
      <c r="O15" s="776">
        <v>22.184080000000002</v>
      </c>
      <c r="P15" s="180"/>
      <c r="Q15" s="180"/>
      <c r="R15" s="12">
        <f t="shared" si="0"/>
        <v>1.2</v>
      </c>
      <c r="S15" s="15" t="str">
        <f t="shared" si="2"/>
        <v>INDUSTRIAL ROUNDWOOD</v>
      </c>
      <c r="T15" s="27" t="s">
        <v>190</v>
      </c>
      <c r="U15" s="176">
        <f>D15-(D16+D17)</f>
        <v>14.566690000000001</v>
      </c>
      <c r="V15" s="166">
        <f>F15-(F16+F17)</f>
        <v>2059.75965</v>
      </c>
      <c r="W15" s="166">
        <f>G15-(G16+G17)</f>
        <v>16.05314894</v>
      </c>
      <c r="X15" s="166">
        <f>I15-(I16+I17)</f>
        <v>1839.4198900000001</v>
      </c>
      <c r="Y15" s="166">
        <f>J15-(J16+J17)</f>
        <v>0</v>
      </c>
      <c r="Z15" s="166">
        <f>L15-(L16+L17)</f>
        <v>0</v>
      </c>
      <c r="AA15" s="166">
        <f>M15-(M16+M17)</f>
        <v>0</v>
      </c>
      <c r="AB15" s="167">
        <f t="shared" ref="AB15" si="6">O15-(O16+O17)</f>
        <v>0</v>
      </c>
      <c r="AC15" s="204"/>
      <c r="AD15" s="264">
        <f t="shared" si="1"/>
        <v>1.2</v>
      </c>
      <c r="AE15" s="15" t="str">
        <f t="shared" si="4"/>
        <v>INDUSTRIAL ROUNDWOOD</v>
      </c>
      <c r="AF15" s="27" t="s">
        <v>190</v>
      </c>
      <c r="AG15" s="260" t="str">
        <f>IF(ISNUMBER(#REF!+D15-J15),#REF!+D15-J15,IF(ISNUMBER(J15-D15),"NT " &amp; J15-D15,"…"))</f>
        <v>NT -37.49454628</v>
      </c>
      <c r="AH15" s="239" t="str">
        <f>IF(ISNUMBER(#REF!+G15-M15),#REF!+G15-M15,IF(ISNUMBER(M15-G15),"NT " &amp; M15-G15,"…"))</f>
        <v>NT 89.44447106</v>
      </c>
    </row>
    <row r="16" spans="1:2598" s="9" customFormat="1" ht="15" customHeight="1" x14ac:dyDescent="0.15">
      <c r="A16" s="398" t="s">
        <v>43</v>
      </c>
      <c r="B16" s="16" t="s">
        <v>36</v>
      </c>
      <c r="C16" s="22" t="s">
        <v>191</v>
      </c>
      <c r="D16" s="764">
        <v>22.92785628</v>
      </c>
      <c r="E16" s="764">
        <v>14594.874</v>
      </c>
      <c r="F16" s="764">
        <v>2956.1103290000001</v>
      </c>
      <c r="G16" s="764">
        <v>8.9642700000000008</v>
      </c>
      <c r="H16" s="764">
        <v>5704.37</v>
      </c>
      <c r="I16" s="764">
        <v>1060.90735</v>
      </c>
      <c r="J16" s="755">
        <v>0</v>
      </c>
      <c r="K16" s="755">
        <v>0</v>
      </c>
      <c r="L16" s="755">
        <v>0</v>
      </c>
      <c r="M16" s="755">
        <v>116.15</v>
      </c>
      <c r="N16" s="755">
        <v>73.319999999999993</v>
      </c>
      <c r="O16" s="773">
        <v>22.184080000000002</v>
      </c>
      <c r="P16" s="180"/>
      <c r="Q16" s="180"/>
      <c r="R16" s="12" t="str">
        <f t="shared" si="0"/>
        <v>1.2.C</v>
      </c>
      <c r="S16" s="16" t="str">
        <f t="shared" si="2"/>
        <v>Coniferous</v>
      </c>
      <c r="T16" s="22" t="s">
        <v>190</v>
      </c>
      <c r="U16" s="164"/>
      <c r="V16" s="164"/>
      <c r="W16" s="164"/>
      <c r="X16" s="164"/>
      <c r="Y16" s="164"/>
      <c r="Z16" s="164"/>
      <c r="AA16" s="164"/>
      <c r="AB16" s="165"/>
      <c r="AC16" s="180"/>
      <c r="AD16" s="264" t="str">
        <f t="shared" si="1"/>
        <v>1.2.C</v>
      </c>
      <c r="AE16" s="16" t="str">
        <f t="shared" si="4"/>
        <v>Coniferous</v>
      </c>
      <c r="AF16" s="22" t="s">
        <v>190</v>
      </c>
      <c r="AG16" s="260" t="str">
        <f>IF(ISNUMBER(#REF!+D16-J16),#REF!+D16-J16,IF(ISNUMBER(J16-D16),"NT " &amp; J16-D16,"…"))</f>
        <v>NT -22.92785628</v>
      </c>
      <c r="AH16" s="239" t="str">
        <f>IF(ISNUMBER(#REF!+G16-M16),#REF!+G16-M16,IF(ISNUMBER(M16-G16),"NT " &amp; M16-G16,"…"))</f>
        <v>NT 107.18573</v>
      </c>
    </row>
    <row r="17" spans="1:2598" s="9" customFormat="1" ht="15" customHeight="1" x14ac:dyDescent="0.15">
      <c r="A17" s="398" t="s">
        <v>45</v>
      </c>
      <c r="B17" s="16" t="s">
        <v>39</v>
      </c>
      <c r="C17" s="22" t="s">
        <v>191</v>
      </c>
      <c r="D17" s="764">
        <v>0</v>
      </c>
      <c r="E17" s="764">
        <v>0</v>
      </c>
      <c r="F17" s="764">
        <v>0</v>
      </c>
      <c r="G17" s="764">
        <v>1.68811</v>
      </c>
      <c r="H17" s="764">
        <v>788.17700000000002</v>
      </c>
      <c r="I17" s="764">
        <v>191.37588</v>
      </c>
      <c r="J17" s="755">
        <v>0</v>
      </c>
      <c r="K17" s="755">
        <v>0</v>
      </c>
      <c r="L17" s="755">
        <v>0</v>
      </c>
      <c r="M17" s="755">
        <v>0</v>
      </c>
      <c r="N17" s="755">
        <v>0</v>
      </c>
      <c r="O17" s="773">
        <v>0</v>
      </c>
      <c r="P17" s="180"/>
      <c r="Q17" s="180"/>
      <c r="R17" s="12" t="str">
        <f t="shared" si="0"/>
        <v>1.2.NC</v>
      </c>
      <c r="S17" s="16" t="str">
        <f t="shared" si="2"/>
        <v>Non-Coniferous</v>
      </c>
      <c r="T17" s="22" t="s">
        <v>190</v>
      </c>
      <c r="U17" s="164"/>
      <c r="V17" s="164"/>
      <c r="W17" s="164"/>
      <c r="X17" s="164"/>
      <c r="Y17" s="164"/>
      <c r="Z17" s="164"/>
      <c r="AA17" s="164"/>
      <c r="AB17" s="165"/>
      <c r="AC17" s="180"/>
      <c r="AD17" s="264" t="str">
        <f t="shared" si="1"/>
        <v>1.2.NC</v>
      </c>
      <c r="AE17" s="16" t="str">
        <f t="shared" si="4"/>
        <v>Non-Coniferous</v>
      </c>
      <c r="AF17" s="22" t="s">
        <v>190</v>
      </c>
      <c r="AG17" s="260" t="str">
        <f>IF(ISNUMBER(#REF!+D17-J17),#REF!+D17-J17,IF(ISNUMBER(J17-D17),"NT " &amp; J17-D17,"…"))</f>
        <v>NT 0</v>
      </c>
      <c r="AH17" s="239" t="str">
        <f>IF(ISNUMBER(#REF!+G17-M17),#REF!+G17-M17,IF(ISNUMBER(M17-G17),"NT " &amp; M17-G17,"…"))</f>
        <v>NT -1.68811</v>
      </c>
    </row>
    <row r="18" spans="1:2598" s="9" customFormat="1" ht="15" customHeight="1" x14ac:dyDescent="0.15">
      <c r="A18" s="402" t="s">
        <v>47</v>
      </c>
      <c r="B18" s="28" t="s">
        <v>48</v>
      </c>
      <c r="C18" s="22" t="s">
        <v>191</v>
      </c>
      <c r="D18" s="764">
        <v>0</v>
      </c>
      <c r="E18" s="764">
        <v>0</v>
      </c>
      <c r="F18" s="764">
        <v>0</v>
      </c>
      <c r="G18" s="764">
        <v>0</v>
      </c>
      <c r="H18" s="764">
        <v>0</v>
      </c>
      <c r="I18" s="764">
        <v>0</v>
      </c>
      <c r="J18" s="755">
        <v>0</v>
      </c>
      <c r="K18" s="755">
        <v>0</v>
      </c>
      <c r="L18" s="755">
        <v>0</v>
      </c>
      <c r="M18" s="755">
        <v>0</v>
      </c>
      <c r="N18" s="755">
        <v>0</v>
      </c>
      <c r="O18" s="773">
        <v>0</v>
      </c>
      <c r="P18" s="180"/>
      <c r="Q18" s="180"/>
      <c r="R18" s="12" t="str">
        <f t="shared" si="0"/>
        <v>1.2.NC.T</v>
      </c>
      <c r="S18" s="17" t="str">
        <f t="shared" si="2"/>
        <v>of which: Tropical</v>
      </c>
      <c r="T18" s="25" t="s">
        <v>190</v>
      </c>
      <c r="U18" s="172" t="str">
        <f>IF(AND(ISNUMBER(D18/D17),D18&gt;D17),"&gt; 1.2.NC !!","")</f>
        <v/>
      </c>
      <c r="V18" s="172" t="str">
        <f>IF(AND(ISNUMBER(F18/F17),F18&gt;F17),"&gt; 1.2.NC !!","")</f>
        <v/>
      </c>
      <c r="W18" s="172" t="str">
        <f>IF(AND(ISNUMBER(G18/G17),G18&gt;G17),"&gt; 1.2.NC !!","")</f>
        <v/>
      </c>
      <c r="X18" s="172" t="str">
        <f>IF(AND(ISNUMBER(I18/I17),I18&gt;I17),"&gt; 1.2.NC !!","")</f>
        <v/>
      </c>
      <c r="Y18" s="172" t="str">
        <f>IF(AND(ISNUMBER(J18/J17),J18&gt;J17),"&gt; 1.2.NC !!","")</f>
        <v/>
      </c>
      <c r="Z18" s="172" t="str">
        <f>IF(AND(ISNUMBER(L18/L17),L18&gt;L17),"&gt; 1.2.NC !!","")</f>
        <v/>
      </c>
      <c r="AA18" s="172" t="str">
        <f>IF(AND(ISNUMBER(M18/M17),M18&gt;M17),"&gt; 1.2.NC !!","")</f>
        <v/>
      </c>
      <c r="AB18" s="173" t="str">
        <f t="shared" ref="AB18" si="7">IF(AND(ISNUMBER(O18/O17),O18&gt;O17),"&gt; 1.2.NC !!","")</f>
        <v/>
      </c>
      <c r="AC18" s="180"/>
      <c r="AD18" s="265" t="str">
        <f t="shared" si="1"/>
        <v>1.2.NC.T</v>
      </c>
      <c r="AE18" s="17" t="str">
        <f t="shared" si="4"/>
        <v>of which: Tropical</v>
      </c>
      <c r="AF18" s="25" t="s">
        <v>190</v>
      </c>
      <c r="AG18" s="260" t="str">
        <f>IF(ISNUMBER(#REF!+D18-J18),#REF!+D18-J18,IF(ISNUMBER(J18-D18),"NT " &amp; J18-D18,"…"))</f>
        <v>NT 0</v>
      </c>
      <c r="AH18" s="239" t="str">
        <f>IF(ISNUMBER(#REF!+G18-M18),#REF!+G18-M18,IF(ISNUMBER(M18-G18),"NT " &amp; M18-G18,"…"))</f>
        <v>NT 0</v>
      </c>
    </row>
    <row r="19" spans="1:2598" s="127" customFormat="1" ht="15" customHeight="1" x14ac:dyDescent="0.15">
      <c r="A19" s="406">
        <v>2</v>
      </c>
      <c r="B19" s="130" t="s">
        <v>74</v>
      </c>
      <c r="C19" s="126" t="s">
        <v>188</v>
      </c>
      <c r="D19" s="756">
        <v>0</v>
      </c>
      <c r="E19" s="756">
        <v>64.204220000000007</v>
      </c>
      <c r="F19" s="756">
        <v>98.557301129999999</v>
      </c>
      <c r="G19" s="756">
        <v>0</v>
      </c>
      <c r="H19" s="756">
        <v>52.726860000000002</v>
      </c>
      <c r="I19" s="756">
        <v>60.359855969999998</v>
      </c>
      <c r="J19" s="754">
        <v>0</v>
      </c>
      <c r="K19" s="754">
        <v>145.18090000000001</v>
      </c>
      <c r="L19" s="754">
        <v>75.437165129999997</v>
      </c>
      <c r="M19" s="754">
        <v>0</v>
      </c>
      <c r="N19" s="754">
        <v>0</v>
      </c>
      <c r="O19" s="770">
        <v>0</v>
      </c>
      <c r="P19" s="180"/>
      <c r="Q19" s="180"/>
      <c r="R19" s="1068">
        <f t="shared" si="0"/>
        <v>2</v>
      </c>
      <c r="S19" s="130" t="str">
        <f t="shared" si="2"/>
        <v>WOOD CHARCOAL</v>
      </c>
      <c r="T19" s="126" t="s">
        <v>75</v>
      </c>
      <c r="U19" s="295"/>
      <c r="V19" s="295"/>
      <c r="W19" s="295"/>
      <c r="X19" s="295"/>
      <c r="Y19" s="295"/>
      <c r="Z19" s="295"/>
      <c r="AA19" s="295"/>
      <c r="AB19" s="296"/>
      <c r="AC19" s="180"/>
      <c r="AD19" s="214">
        <f t="shared" si="1"/>
        <v>2</v>
      </c>
      <c r="AE19" s="130" t="str">
        <f t="shared" si="4"/>
        <v>WOOD CHARCOAL</v>
      </c>
      <c r="AF19" s="509" t="s">
        <v>75</v>
      </c>
      <c r="AG19" s="217" t="str">
        <f>IF(ISNUMBER(#REF!+D19-J19),#REF!+D19-J19,IF(ISNUMBER(J19-D19),"NT " &amp; J19-D19,"…"))</f>
        <v>NT 0</v>
      </c>
      <c r="AH19" s="218" t="str">
        <f>IF(ISNUMBER(#REF!+G19-M19),#REF!+G19-M19,IF(ISNUMBER(M19-G19),"NT " &amp; M19-G19,"…"))</f>
        <v>NT 0</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c r="NP19" s="9"/>
      <c r="NQ19" s="9"/>
      <c r="NR19" s="9"/>
      <c r="NS19" s="9"/>
      <c r="NT19" s="9"/>
      <c r="NU19" s="9"/>
      <c r="NV19" s="9"/>
      <c r="NW19" s="9"/>
      <c r="NX19" s="9"/>
      <c r="NY19" s="9"/>
      <c r="NZ19" s="9"/>
      <c r="OA19" s="9"/>
      <c r="OB19" s="9"/>
      <c r="OC19" s="9"/>
      <c r="OD19" s="9"/>
      <c r="OE19" s="9"/>
      <c r="OF19" s="9"/>
      <c r="OG19" s="9"/>
      <c r="OH19" s="9"/>
      <c r="OI19" s="9"/>
      <c r="OJ19" s="9"/>
      <c r="OK19" s="9"/>
      <c r="OL19" s="9"/>
      <c r="OM19" s="9"/>
      <c r="ON19" s="9"/>
      <c r="OO19" s="9"/>
      <c r="OP19" s="9"/>
      <c r="OQ19" s="9"/>
      <c r="OR19" s="9"/>
      <c r="OS19" s="9"/>
      <c r="OT19" s="9"/>
      <c r="OU19" s="9"/>
      <c r="OV19" s="9"/>
      <c r="OW19" s="9"/>
      <c r="OX19" s="9"/>
      <c r="OY19" s="9"/>
      <c r="OZ19" s="9"/>
      <c r="PA19" s="9"/>
      <c r="PB19" s="9"/>
      <c r="PC19" s="9"/>
      <c r="PD19" s="9"/>
      <c r="PE19" s="9"/>
      <c r="PF19" s="9"/>
      <c r="PG19" s="9"/>
      <c r="PH19" s="9"/>
      <c r="PI19" s="9"/>
      <c r="PJ19" s="9"/>
      <c r="PK19" s="9"/>
      <c r="PL19" s="9"/>
      <c r="PM19" s="9"/>
      <c r="PN19" s="9"/>
      <c r="PO19" s="9"/>
      <c r="PP19" s="9"/>
      <c r="PQ19" s="9"/>
      <c r="PR19" s="9"/>
      <c r="PS19" s="9"/>
      <c r="PT19" s="9"/>
      <c r="PU19" s="9"/>
      <c r="PV19" s="9"/>
      <c r="PW19" s="9"/>
      <c r="PX19" s="9"/>
      <c r="PY19" s="9"/>
      <c r="PZ19" s="9"/>
      <c r="QA19" s="9"/>
      <c r="QB19" s="9"/>
      <c r="QC19" s="9"/>
      <c r="QD19" s="9"/>
      <c r="QE19" s="9"/>
      <c r="QF19" s="9"/>
      <c r="QG19" s="9"/>
      <c r="QH19" s="9"/>
      <c r="QI19" s="9"/>
      <c r="QJ19" s="9"/>
      <c r="QK19" s="9"/>
      <c r="QL19" s="9"/>
      <c r="QM19" s="9"/>
      <c r="QN19" s="9"/>
      <c r="QO19" s="9"/>
      <c r="QP19" s="9"/>
      <c r="QQ19" s="9"/>
      <c r="QR19" s="9"/>
      <c r="QS19" s="9"/>
      <c r="QT19" s="9"/>
      <c r="QU19" s="9"/>
      <c r="QV19" s="9"/>
      <c r="QW19" s="9"/>
      <c r="QX19" s="9"/>
      <c r="QY19" s="9"/>
      <c r="QZ19" s="9"/>
      <c r="RA19" s="9"/>
      <c r="RB19" s="9"/>
      <c r="RC19" s="9"/>
      <c r="RD19" s="9"/>
      <c r="RE19" s="9"/>
      <c r="RF19" s="9"/>
      <c r="RG19" s="9"/>
      <c r="RH19" s="9"/>
      <c r="RI19" s="9"/>
      <c r="RJ19" s="9"/>
      <c r="RK19" s="9"/>
      <c r="RL19" s="9"/>
      <c r="RM19" s="9"/>
      <c r="RN19" s="9"/>
      <c r="RO19" s="9"/>
      <c r="RP19" s="9"/>
      <c r="RQ19" s="9"/>
      <c r="RR19" s="9"/>
      <c r="RS19" s="9"/>
      <c r="RT19" s="9"/>
      <c r="RU19" s="9"/>
      <c r="RV19" s="9"/>
      <c r="RW19" s="9"/>
      <c r="RX19" s="9"/>
      <c r="RY19" s="9"/>
      <c r="RZ19" s="9"/>
      <c r="SA19" s="9"/>
      <c r="SB19" s="9"/>
      <c r="SC19" s="9"/>
      <c r="SD19" s="9"/>
      <c r="SE19" s="9"/>
      <c r="SF19" s="9"/>
      <c r="SG19" s="9"/>
      <c r="SH19" s="9"/>
      <c r="SI19" s="9"/>
      <c r="SJ19" s="9"/>
      <c r="SK19" s="9"/>
      <c r="SL19" s="9"/>
      <c r="SM19" s="9"/>
      <c r="SN19" s="9"/>
      <c r="SO19" s="9"/>
      <c r="SP19" s="9"/>
      <c r="SQ19" s="9"/>
      <c r="SR19" s="9"/>
      <c r="SS19" s="9"/>
      <c r="ST19" s="9"/>
      <c r="SU19" s="9"/>
      <c r="SV19" s="9"/>
      <c r="SW19" s="9"/>
      <c r="SX19" s="9"/>
      <c r="SY19" s="9"/>
      <c r="SZ19" s="9"/>
      <c r="TA19" s="9"/>
      <c r="TB19" s="9"/>
      <c r="TC19" s="9"/>
      <c r="TD19" s="9"/>
      <c r="TE19" s="9"/>
      <c r="TF19" s="9"/>
      <c r="TG19" s="9"/>
      <c r="TH19" s="9"/>
      <c r="TI19" s="9"/>
      <c r="TJ19" s="9"/>
      <c r="TK19" s="9"/>
      <c r="TL19" s="9"/>
      <c r="TM19" s="9"/>
      <c r="TN19" s="9"/>
      <c r="TO19" s="9"/>
      <c r="TP19" s="9"/>
      <c r="TQ19" s="9"/>
      <c r="TR19" s="9"/>
      <c r="TS19" s="9"/>
      <c r="TT19" s="9"/>
      <c r="TU19" s="9"/>
      <c r="TV19" s="9"/>
      <c r="TW19" s="9"/>
      <c r="TX19" s="9"/>
      <c r="TY19" s="9"/>
      <c r="TZ19" s="9"/>
      <c r="UA19" s="9"/>
      <c r="UB19" s="9"/>
      <c r="UC19" s="9"/>
      <c r="UD19" s="9"/>
      <c r="UE19" s="9"/>
      <c r="UF19" s="9"/>
      <c r="UG19" s="9"/>
      <c r="UH19" s="9"/>
      <c r="UI19" s="9"/>
      <c r="UJ19" s="9"/>
      <c r="UK19" s="9"/>
      <c r="UL19" s="9"/>
      <c r="UM19" s="9"/>
      <c r="UN19" s="9"/>
      <c r="UO19" s="9"/>
      <c r="UP19" s="9"/>
      <c r="UQ19" s="9"/>
      <c r="UR19" s="9"/>
      <c r="US19" s="9"/>
      <c r="UT19" s="9"/>
      <c r="UU19" s="9"/>
      <c r="UV19" s="9"/>
      <c r="UW19" s="9"/>
      <c r="UX19" s="9"/>
      <c r="UY19" s="9"/>
      <c r="UZ19" s="9"/>
      <c r="VA19" s="9"/>
      <c r="VB19" s="9"/>
      <c r="VC19" s="9"/>
      <c r="VD19" s="9"/>
      <c r="VE19" s="9"/>
      <c r="VF19" s="9"/>
      <c r="VG19" s="9"/>
      <c r="VH19" s="9"/>
      <c r="VI19" s="9"/>
      <c r="VJ19" s="9"/>
      <c r="VK19" s="9"/>
      <c r="VL19" s="9"/>
      <c r="VM19" s="9"/>
      <c r="VN19" s="9"/>
      <c r="VO19" s="9"/>
      <c r="VP19" s="9"/>
      <c r="VQ19" s="9"/>
      <c r="VR19" s="9"/>
      <c r="VS19" s="9"/>
      <c r="VT19" s="9"/>
      <c r="VU19" s="9"/>
      <c r="VV19" s="9"/>
      <c r="VW19" s="9"/>
      <c r="VX19" s="9"/>
      <c r="VY19" s="9"/>
      <c r="VZ19" s="9"/>
      <c r="WA19" s="9"/>
      <c r="WB19" s="9"/>
      <c r="WC19" s="9"/>
      <c r="WD19" s="9"/>
      <c r="WE19" s="9"/>
      <c r="WF19" s="9"/>
      <c r="WG19" s="9"/>
      <c r="WH19" s="9"/>
      <c r="WI19" s="9"/>
      <c r="WJ19" s="9"/>
      <c r="WK19" s="9"/>
      <c r="WL19" s="9"/>
      <c r="WM19" s="9"/>
      <c r="WN19" s="9"/>
      <c r="WO19" s="9"/>
      <c r="WP19" s="9"/>
      <c r="WQ19" s="9"/>
      <c r="WR19" s="9"/>
      <c r="WS19" s="9"/>
      <c r="WT19" s="9"/>
      <c r="WU19" s="9"/>
      <c r="WV19" s="9"/>
      <c r="WW19" s="9"/>
      <c r="WX19" s="9"/>
      <c r="WY19" s="9"/>
      <c r="WZ19" s="9"/>
      <c r="XA19" s="9"/>
      <c r="XB19" s="9"/>
      <c r="XC19" s="9"/>
      <c r="XD19" s="9"/>
      <c r="XE19" s="9"/>
      <c r="XF19" s="9"/>
      <c r="XG19" s="9"/>
      <c r="XH19" s="9"/>
      <c r="XI19" s="9"/>
      <c r="XJ19" s="9"/>
      <c r="XK19" s="9"/>
      <c r="XL19" s="9"/>
      <c r="XM19" s="9"/>
      <c r="XN19" s="9"/>
      <c r="XO19" s="9"/>
      <c r="XP19" s="9"/>
      <c r="XQ19" s="9"/>
      <c r="XR19" s="9"/>
      <c r="XS19" s="9"/>
      <c r="XT19" s="9"/>
      <c r="XU19" s="9"/>
      <c r="XV19" s="9"/>
      <c r="XW19" s="9"/>
      <c r="XX19" s="9"/>
      <c r="XY19" s="9"/>
      <c r="XZ19" s="9"/>
      <c r="YA19" s="9"/>
      <c r="YB19" s="9"/>
      <c r="YC19" s="9"/>
      <c r="YD19" s="9"/>
      <c r="YE19" s="9"/>
      <c r="YF19" s="9"/>
      <c r="YG19" s="9"/>
      <c r="YH19" s="9"/>
      <c r="YI19" s="9"/>
      <c r="YJ19" s="9"/>
      <c r="YK19" s="9"/>
      <c r="YL19" s="9"/>
      <c r="YM19" s="9"/>
      <c r="YN19" s="9"/>
      <c r="YO19" s="9"/>
      <c r="YP19" s="9"/>
      <c r="YQ19" s="9"/>
      <c r="YR19" s="9"/>
      <c r="YS19" s="9"/>
      <c r="YT19" s="9"/>
      <c r="YU19" s="9"/>
      <c r="YV19" s="9"/>
      <c r="YW19" s="9"/>
      <c r="YX19" s="9"/>
      <c r="YY19" s="9"/>
      <c r="YZ19" s="9"/>
      <c r="ZA19" s="9"/>
      <c r="ZB19" s="9"/>
      <c r="ZC19" s="9"/>
      <c r="ZD19" s="9"/>
      <c r="ZE19" s="9"/>
      <c r="ZF19" s="9"/>
      <c r="ZG19" s="9"/>
      <c r="ZH19" s="9"/>
      <c r="ZI19" s="9"/>
      <c r="ZJ19" s="9"/>
      <c r="ZK19" s="9"/>
      <c r="ZL19" s="9"/>
      <c r="ZM19" s="9"/>
      <c r="ZN19" s="9"/>
      <c r="ZO19" s="9"/>
      <c r="ZP19" s="9"/>
      <c r="ZQ19" s="9"/>
      <c r="ZR19" s="9"/>
      <c r="ZS19" s="9"/>
      <c r="ZT19" s="9"/>
      <c r="ZU19" s="9"/>
      <c r="ZV19" s="9"/>
      <c r="ZW19" s="9"/>
      <c r="ZX19" s="9"/>
      <c r="ZY19" s="9"/>
      <c r="ZZ19" s="9"/>
      <c r="AAA19" s="9"/>
      <c r="AAB19" s="9"/>
      <c r="AAC19" s="9"/>
      <c r="AAD19" s="9"/>
      <c r="AAE19" s="9"/>
      <c r="AAF19" s="9"/>
      <c r="AAG19" s="9"/>
      <c r="AAH19" s="9"/>
      <c r="AAI19" s="9"/>
      <c r="AAJ19" s="9"/>
      <c r="AAK19" s="9"/>
      <c r="AAL19" s="9"/>
      <c r="AAM19" s="9"/>
      <c r="AAN19" s="9"/>
      <c r="AAO19" s="9"/>
      <c r="AAP19" s="9"/>
      <c r="AAQ19" s="9"/>
      <c r="AAR19" s="9"/>
      <c r="AAS19" s="9"/>
      <c r="AAT19" s="9"/>
      <c r="AAU19" s="9"/>
      <c r="AAV19" s="9"/>
      <c r="AAW19" s="9"/>
      <c r="AAX19" s="9"/>
      <c r="AAY19" s="9"/>
      <c r="AAZ19" s="9"/>
      <c r="ABA19" s="9"/>
      <c r="ABB19" s="9"/>
      <c r="ABC19" s="9"/>
      <c r="ABD19" s="9"/>
      <c r="ABE19" s="9"/>
      <c r="ABF19" s="9"/>
      <c r="ABG19" s="9"/>
      <c r="ABH19" s="9"/>
      <c r="ABI19" s="9"/>
      <c r="ABJ19" s="9"/>
      <c r="ABK19" s="9"/>
      <c r="ABL19" s="9"/>
      <c r="ABM19" s="9"/>
      <c r="ABN19" s="9"/>
      <c r="ABO19" s="9"/>
      <c r="ABP19" s="9"/>
      <c r="ABQ19" s="9"/>
      <c r="ABR19" s="9"/>
      <c r="ABS19" s="9"/>
      <c r="ABT19" s="9"/>
      <c r="ABU19" s="9"/>
      <c r="ABV19" s="9"/>
      <c r="ABW19" s="9"/>
      <c r="ABX19" s="9"/>
      <c r="ABY19" s="9"/>
      <c r="ABZ19" s="9"/>
      <c r="ACA19" s="9"/>
      <c r="ACB19" s="9"/>
      <c r="ACC19" s="9"/>
      <c r="ACD19" s="9"/>
      <c r="ACE19" s="9"/>
      <c r="ACF19" s="9"/>
      <c r="ACG19" s="9"/>
      <c r="ACH19" s="9"/>
      <c r="ACI19" s="9"/>
      <c r="ACJ19" s="9"/>
      <c r="ACK19" s="9"/>
      <c r="ACL19" s="9"/>
      <c r="ACM19" s="9"/>
      <c r="ACN19" s="9"/>
      <c r="ACO19" s="9"/>
      <c r="ACP19" s="9"/>
      <c r="ACQ19" s="9"/>
      <c r="ACR19" s="9"/>
      <c r="ACS19" s="9"/>
      <c r="ACT19" s="9"/>
      <c r="ACU19" s="9"/>
      <c r="ACV19" s="9"/>
      <c r="ACW19" s="9"/>
      <c r="ACX19" s="9"/>
      <c r="ACY19" s="9"/>
      <c r="ACZ19" s="9"/>
      <c r="ADA19" s="9"/>
      <c r="ADB19" s="9"/>
      <c r="ADC19" s="9"/>
      <c r="ADD19" s="9"/>
      <c r="ADE19" s="9"/>
      <c r="ADF19" s="9"/>
      <c r="ADG19" s="9"/>
      <c r="ADH19" s="9"/>
      <c r="ADI19" s="9"/>
      <c r="ADJ19" s="9"/>
      <c r="ADK19" s="9"/>
      <c r="ADL19" s="9"/>
      <c r="ADM19" s="9"/>
      <c r="ADN19" s="9"/>
      <c r="ADO19" s="9"/>
      <c r="ADP19" s="9"/>
      <c r="ADQ19" s="9"/>
      <c r="ADR19" s="9"/>
      <c r="ADS19" s="9"/>
      <c r="ADT19" s="9"/>
      <c r="ADU19" s="9"/>
      <c r="ADV19" s="9"/>
      <c r="ADW19" s="9"/>
      <c r="ADX19" s="9"/>
      <c r="ADY19" s="9"/>
      <c r="ADZ19" s="9"/>
      <c r="AEA19" s="9"/>
      <c r="AEB19" s="9"/>
      <c r="AEC19" s="9"/>
      <c r="AED19" s="9"/>
      <c r="AEE19" s="9"/>
      <c r="AEF19" s="9"/>
      <c r="AEG19" s="9"/>
      <c r="AEH19" s="9"/>
      <c r="AEI19" s="9"/>
      <c r="AEJ19" s="9"/>
      <c r="AEK19" s="9"/>
      <c r="AEL19" s="9"/>
      <c r="AEM19" s="9"/>
      <c r="AEN19" s="9"/>
      <c r="AEO19" s="9"/>
      <c r="AEP19" s="9"/>
      <c r="AEQ19" s="9"/>
      <c r="AER19" s="9"/>
      <c r="AES19" s="9"/>
      <c r="AET19" s="9"/>
      <c r="AEU19" s="9"/>
      <c r="AEV19" s="9"/>
      <c r="AEW19" s="9"/>
      <c r="AEX19" s="9"/>
      <c r="AEY19" s="9"/>
      <c r="AEZ19" s="9"/>
      <c r="AFA19" s="9"/>
      <c r="AFB19" s="9"/>
      <c r="AFC19" s="9"/>
      <c r="AFD19" s="9"/>
      <c r="AFE19" s="9"/>
      <c r="AFF19" s="9"/>
      <c r="AFG19" s="9"/>
      <c r="AFH19" s="9"/>
      <c r="AFI19" s="9"/>
      <c r="AFJ19" s="9"/>
      <c r="AFK19" s="9"/>
      <c r="AFL19" s="9"/>
      <c r="AFM19" s="9"/>
      <c r="AFN19" s="9"/>
      <c r="AFO19" s="9"/>
      <c r="AFP19" s="9"/>
      <c r="AFQ19" s="9"/>
      <c r="AFR19" s="9"/>
      <c r="AFS19" s="9"/>
      <c r="AFT19" s="9"/>
      <c r="AFU19" s="9"/>
      <c r="AFV19" s="9"/>
      <c r="AFW19" s="9"/>
      <c r="AFX19" s="9"/>
      <c r="AFY19" s="9"/>
      <c r="AFZ19" s="9"/>
      <c r="AGA19" s="9"/>
      <c r="AGB19" s="9"/>
      <c r="AGC19" s="9"/>
      <c r="AGD19" s="9"/>
      <c r="AGE19" s="9"/>
      <c r="AGF19" s="9"/>
      <c r="AGG19" s="9"/>
      <c r="AGH19" s="9"/>
      <c r="AGI19" s="9"/>
      <c r="AGJ19" s="9"/>
      <c r="AGK19" s="9"/>
      <c r="AGL19" s="9"/>
      <c r="AGM19" s="9"/>
      <c r="AGN19" s="9"/>
      <c r="AGO19" s="9"/>
      <c r="AGP19" s="9"/>
      <c r="AGQ19" s="9"/>
      <c r="AGR19" s="9"/>
      <c r="AGS19" s="9"/>
      <c r="AGT19" s="9"/>
      <c r="AGU19" s="9"/>
      <c r="AGV19" s="9"/>
      <c r="AGW19" s="9"/>
      <c r="AGX19" s="9"/>
      <c r="AGY19" s="9"/>
      <c r="AGZ19" s="9"/>
      <c r="AHA19" s="9"/>
      <c r="AHB19" s="9"/>
      <c r="AHC19" s="9"/>
      <c r="AHD19" s="9"/>
      <c r="AHE19" s="9"/>
      <c r="AHF19" s="9"/>
      <c r="AHG19" s="9"/>
      <c r="AHH19" s="9"/>
      <c r="AHI19" s="9"/>
      <c r="AHJ19" s="9"/>
      <c r="AHK19" s="9"/>
      <c r="AHL19" s="9"/>
      <c r="AHM19" s="9"/>
      <c r="AHN19" s="9"/>
      <c r="AHO19" s="9"/>
      <c r="AHP19" s="9"/>
      <c r="AHQ19" s="9"/>
      <c r="AHR19" s="9"/>
      <c r="AHS19" s="9"/>
      <c r="AHT19" s="9"/>
      <c r="AHU19" s="9"/>
      <c r="AHV19" s="9"/>
      <c r="AHW19" s="9"/>
      <c r="AHX19" s="9"/>
      <c r="AHY19" s="9"/>
      <c r="AHZ19" s="9"/>
      <c r="AIA19" s="9"/>
      <c r="AIB19" s="9"/>
      <c r="AIC19" s="9"/>
      <c r="AID19" s="9"/>
      <c r="AIE19" s="9"/>
      <c r="AIF19" s="9"/>
      <c r="AIG19" s="9"/>
      <c r="AIH19" s="9"/>
      <c r="AII19" s="9"/>
      <c r="AIJ19" s="9"/>
      <c r="AIK19" s="9"/>
      <c r="AIL19" s="9"/>
      <c r="AIM19" s="9"/>
      <c r="AIN19" s="9"/>
      <c r="AIO19" s="9"/>
      <c r="AIP19" s="9"/>
      <c r="AIQ19" s="9"/>
      <c r="AIR19" s="9"/>
      <c r="AIS19" s="9"/>
      <c r="AIT19" s="9"/>
      <c r="AIU19" s="9"/>
      <c r="AIV19" s="9"/>
      <c r="AIW19" s="9"/>
      <c r="AIX19" s="9"/>
      <c r="AIY19" s="9"/>
      <c r="AIZ19" s="9"/>
      <c r="AJA19" s="9"/>
      <c r="AJB19" s="9"/>
      <c r="AJC19" s="9"/>
      <c r="AJD19" s="9"/>
      <c r="AJE19" s="9"/>
      <c r="AJF19" s="9"/>
      <c r="AJG19" s="9"/>
      <c r="AJH19" s="9"/>
      <c r="AJI19" s="9"/>
      <c r="AJJ19" s="9"/>
      <c r="AJK19" s="9"/>
      <c r="AJL19" s="9"/>
      <c r="AJM19" s="9"/>
      <c r="AJN19" s="9"/>
      <c r="AJO19" s="9"/>
      <c r="AJP19" s="9"/>
      <c r="AJQ19" s="9"/>
      <c r="AJR19" s="9"/>
      <c r="AJS19" s="9"/>
      <c r="AJT19" s="9"/>
      <c r="AJU19" s="9"/>
      <c r="AJV19" s="9"/>
      <c r="AJW19" s="9"/>
      <c r="AJX19" s="9"/>
      <c r="AJY19" s="9"/>
      <c r="AJZ19" s="9"/>
      <c r="AKA19" s="9"/>
      <c r="AKB19" s="9"/>
      <c r="AKC19" s="9"/>
      <c r="AKD19" s="9"/>
      <c r="AKE19" s="9"/>
      <c r="AKF19" s="9"/>
      <c r="AKG19" s="9"/>
      <c r="AKH19" s="9"/>
      <c r="AKI19" s="9"/>
      <c r="AKJ19" s="9"/>
      <c r="AKK19" s="9"/>
      <c r="AKL19" s="9"/>
      <c r="AKM19" s="9"/>
      <c r="AKN19" s="9"/>
      <c r="AKO19" s="9"/>
      <c r="AKP19" s="9"/>
      <c r="AKQ19" s="9"/>
      <c r="AKR19" s="9"/>
      <c r="AKS19" s="9"/>
      <c r="AKT19" s="9"/>
      <c r="AKU19" s="9"/>
      <c r="AKV19" s="9"/>
      <c r="AKW19" s="9"/>
      <c r="AKX19" s="9"/>
      <c r="AKY19" s="9"/>
      <c r="AKZ19" s="9"/>
      <c r="ALA19" s="9"/>
      <c r="ALB19" s="9"/>
      <c r="ALC19" s="9"/>
      <c r="ALD19" s="9"/>
      <c r="ALE19" s="9"/>
      <c r="ALF19" s="9"/>
      <c r="ALG19" s="9"/>
      <c r="ALH19" s="9"/>
      <c r="ALI19" s="9"/>
      <c r="ALJ19" s="9"/>
      <c r="ALK19" s="9"/>
      <c r="ALL19" s="9"/>
      <c r="ALM19" s="9"/>
      <c r="ALN19" s="9"/>
      <c r="ALO19" s="9"/>
      <c r="ALP19" s="9"/>
      <c r="ALQ19" s="9"/>
      <c r="ALR19" s="9"/>
      <c r="ALS19" s="9"/>
      <c r="ALT19" s="9"/>
      <c r="ALU19" s="9"/>
      <c r="ALV19" s="9"/>
      <c r="ALW19" s="9"/>
      <c r="ALX19" s="9"/>
      <c r="ALY19" s="9"/>
      <c r="ALZ19" s="9"/>
      <c r="AMA19" s="9"/>
      <c r="AMB19" s="9"/>
      <c r="AMC19" s="9"/>
      <c r="AMD19" s="9"/>
      <c r="AME19" s="9"/>
      <c r="AMF19" s="9"/>
      <c r="AMG19" s="9"/>
      <c r="AMH19" s="9"/>
      <c r="AMI19" s="9"/>
      <c r="AMJ19" s="9"/>
      <c r="AMK19" s="9"/>
      <c r="AML19" s="9"/>
      <c r="AMM19" s="9"/>
      <c r="AMN19" s="9"/>
      <c r="AMO19" s="9"/>
      <c r="AMP19" s="9"/>
      <c r="AMQ19" s="9"/>
      <c r="AMR19" s="9"/>
      <c r="AMS19" s="9"/>
      <c r="AMT19" s="9"/>
      <c r="AMU19" s="9"/>
      <c r="AMV19" s="9"/>
      <c r="AMW19" s="9"/>
      <c r="AMX19" s="9"/>
      <c r="AMY19" s="9"/>
      <c r="AMZ19" s="9"/>
      <c r="ANA19" s="9"/>
      <c r="ANB19" s="9"/>
      <c r="ANC19" s="9"/>
      <c r="AND19" s="9"/>
      <c r="ANE19" s="9"/>
      <c r="ANF19" s="9"/>
      <c r="ANG19" s="9"/>
      <c r="ANH19" s="9"/>
      <c r="ANI19" s="9"/>
      <c r="ANJ19" s="9"/>
      <c r="ANK19" s="9"/>
      <c r="ANL19" s="9"/>
      <c r="ANM19" s="9"/>
      <c r="ANN19" s="9"/>
      <c r="ANO19" s="9"/>
      <c r="ANP19" s="9"/>
      <c r="ANQ19" s="9"/>
      <c r="ANR19" s="9"/>
      <c r="ANS19" s="9"/>
      <c r="ANT19" s="9"/>
      <c r="ANU19" s="9"/>
      <c r="ANV19" s="9"/>
      <c r="ANW19" s="9"/>
      <c r="ANX19" s="9"/>
      <c r="ANY19" s="9"/>
      <c r="ANZ19" s="9"/>
      <c r="AOA19" s="9"/>
      <c r="AOB19" s="9"/>
      <c r="AOC19" s="9"/>
      <c r="AOD19" s="9"/>
      <c r="AOE19" s="9"/>
      <c r="AOF19" s="9"/>
      <c r="AOG19" s="9"/>
      <c r="AOH19" s="9"/>
      <c r="AOI19" s="9"/>
      <c r="AOJ19" s="9"/>
      <c r="AOK19" s="9"/>
      <c r="AOL19" s="9"/>
      <c r="AOM19" s="9"/>
      <c r="AON19" s="9"/>
      <c r="AOO19" s="9"/>
      <c r="AOP19" s="9"/>
      <c r="AOQ19" s="9"/>
      <c r="AOR19" s="9"/>
      <c r="AOS19" s="9"/>
      <c r="AOT19" s="9"/>
      <c r="AOU19" s="9"/>
      <c r="AOV19" s="9"/>
      <c r="AOW19" s="9"/>
      <c r="AOX19" s="9"/>
      <c r="AOY19" s="9"/>
      <c r="AOZ19" s="9"/>
      <c r="APA19" s="9"/>
      <c r="APB19" s="9"/>
      <c r="APC19" s="9"/>
      <c r="APD19" s="9"/>
      <c r="APE19" s="9"/>
      <c r="APF19" s="9"/>
      <c r="APG19" s="9"/>
      <c r="APH19" s="9"/>
      <c r="API19" s="9"/>
      <c r="APJ19" s="9"/>
      <c r="APK19" s="9"/>
      <c r="APL19" s="9"/>
      <c r="APM19" s="9"/>
      <c r="APN19" s="9"/>
      <c r="APO19" s="9"/>
      <c r="APP19" s="9"/>
      <c r="APQ19" s="9"/>
      <c r="APR19" s="9"/>
      <c r="APS19" s="9"/>
      <c r="APT19" s="9"/>
      <c r="APU19" s="9"/>
      <c r="APV19" s="9"/>
      <c r="APW19" s="9"/>
      <c r="APX19" s="9"/>
      <c r="APY19" s="9"/>
      <c r="APZ19" s="9"/>
      <c r="AQA19" s="9"/>
      <c r="AQB19" s="9"/>
      <c r="AQC19" s="9"/>
      <c r="AQD19" s="9"/>
      <c r="AQE19" s="9"/>
      <c r="AQF19" s="9"/>
      <c r="AQG19" s="9"/>
      <c r="AQH19" s="9"/>
      <c r="AQI19" s="9"/>
      <c r="AQJ19" s="9"/>
      <c r="AQK19" s="9"/>
      <c r="AQL19" s="9"/>
      <c r="AQM19" s="9"/>
      <c r="AQN19" s="9"/>
      <c r="AQO19" s="9"/>
      <c r="AQP19" s="9"/>
      <c r="AQQ19" s="9"/>
      <c r="AQR19" s="9"/>
      <c r="AQS19" s="9"/>
      <c r="AQT19" s="9"/>
      <c r="AQU19" s="9"/>
      <c r="AQV19" s="9"/>
      <c r="AQW19" s="9"/>
      <c r="AQX19" s="9"/>
      <c r="AQY19" s="9"/>
      <c r="AQZ19" s="9"/>
      <c r="ARA19" s="9"/>
      <c r="ARB19" s="9"/>
      <c r="ARC19" s="9"/>
      <c r="ARD19" s="9"/>
      <c r="ARE19" s="9"/>
      <c r="ARF19" s="9"/>
      <c r="ARG19" s="9"/>
      <c r="ARH19" s="9"/>
      <c r="ARI19" s="9"/>
      <c r="ARJ19" s="9"/>
      <c r="ARK19" s="9"/>
      <c r="ARL19" s="9"/>
      <c r="ARM19" s="9"/>
      <c r="ARN19" s="9"/>
      <c r="ARO19" s="9"/>
      <c r="ARP19" s="9"/>
      <c r="ARQ19" s="9"/>
      <c r="ARR19" s="9"/>
      <c r="ARS19" s="9"/>
      <c r="ART19" s="9"/>
      <c r="ARU19" s="9"/>
      <c r="ARV19" s="9"/>
      <c r="ARW19" s="9"/>
      <c r="ARX19" s="9"/>
      <c r="ARY19" s="9"/>
      <c r="ARZ19" s="9"/>
      <c r="ASA19" s="9"/>
      <c r="ASB19" s="9"/>
      <c r="ASC19" s="9"/>
      <c r="ASD19" s="9"/>
      <c r="ASE19" s="9"/>
      <c r="ASF19" s="9"/>
      <c r="ASG19" s="9"/>
      <c r="ASH19" s="9"/>
      <c r="ASI19" s="9"/>
      <c r="ASJ19" s="9"/>
      <c r="ASK19" s="9"/>
      <c r="ASL19" s="9"/>
      <c r="ASM19" s="9"/>
      <c r="ASN19" s="9"/>
      <c r="ASO19" s="9"/>
      <c r="ASP19" s="9"/>
      <c r="ASQ19" s="9"/>
      <c r="ASR19" s="9"/>
      <c r="ASS19" s="9"/>
      <c r="AST19" s="9"/>
      <c r="ASU19" s="9"/>
      <c r="ASV19" s="9"/>
      <c r="ASW19" s="9"/>
      <c r="ASX19" s="9"/>
      <c r="ASY19" s="9"/>
      <c r="ASZ19" s="9"/>
      <c r="ATA19" s="9"/>
      <c r="ATB19" s="9"/>
      <c r="ATC19" s="9"/>
      <c r="ATD19" s="9"/>
      <c r="ATE19" s="9"/>
      <c r="ATF19" s="9"/>
      <c r="ATG19" s="9"/>
      <c r="ATH19" s="9"/>
      <c r="ATI19" s="9"/>
      <c r="ATJ19" s="9"/>
      <c r="ATK19" s="9"/>
      <c r="ATL19" s="9"/>
      <c r="ATM19" s="9"/>
      <c r="ATN19" s="9"/>
      <c r="ATO19" s="9"/>
      <c r="ATP19" s="9"/>
      <c r="ATQ19" s="9"/>
      <c r="ATR19" s="9"/>
      <c r="ATS19" s="9"/>
      <c r="ATT19" s="9"/>
      <c r="ATU19" s="9"/>
      <c r="ATV19" s="9"/>
      <c r="ATW19" s="9"/>
      <c r="ATX19" s="9"/>
      <c r="ATY19" s="9"/>
      <c r="ATZ19" s="9"/>
      <c r="AUA19" s="9"/>
      <c r="AUB19" s="9"/>
      <c r="AUC19" s="9"/>
      <c r="AUD19" s="9"/>
      <c r="AUE19" s="9"/>
      <c r="AUF19" s="9"/>
      <c r="AUG19" s="9"/>
      <c r="AUH19" s="9"/>
      <c r="AUI19" s="9"/>
      <c r="AUJ19" s="9"/>
      <c r="AUK19" s="9"/>
      <c r="AUL19" s="9"/>
      <c r="AUM19" s="9"/>
      <c r="AUN19" s="9"/>
      <c r="AUO19" s="9"/>
      <c r="AUP19" s="9"/>
      <c r="AUQ19" s="9"/>
      <c r="AUR19" s="9"/>
      <c r="AUS19" s="9"/>
      <c r="AUT19" s="9"/>
      <c r="AUU19" s="9"/>
      <c r="AUV19" s="9"/>
      <c r="AUW19" s="9"/>
      <c r="AUX19" s="9"/>
      <c r="AUY19" s="9"/>
      <c r="AUZ19" s="9"/>
      <c r="AVA19" s="9"/>
      <c r="AVB19" s="9"/>
      <c r="AVC19" s="9"/>
      <c r="AVD19" s="9"/>
      <c r="AVE19" s="9"/>
      <c r="AVF19" s="9"/>
      <c r="AVG19" s="9"/>
      <c r="AVH19" s="9"/>
      <c r="AVI19" s="9"/>
      <c r="AVJ19" s="9"/>
      <c r="AVK19" s="9"/>
      <c r="AVL19" s="9"/>
      <c r="AVM19" s="9"/>
      <c r="AVN19" s="9"/>
      <c r="AVO19" s="9"/>
      <c r="AVP19" s="9"/>
      <c r="AVQ19" s="9"/>
      <c r="AVR19" s="9"/>
      <c r="AVS19" s="9"/>
      <c r="AVT19" s="9"/>
      <c r="AVU19" s="9"/>
      <c r="AVV19" s="9"/>
      <c r="AVW19" s="9"/>
      <c r="AVX19" s="9"/>
      <c r="AVY19" s="9"/>
      <c r="AVZ19" s="9"/>
      <c r="AWA19" s="9"/>
      <c r="AWB19" s="9"/>
      <c r="AWC19" s="9"/>
      <c r="AWD19" s="9"/>
      <c r="AWE19" s="9"/>
      <c r="AWF19" s="9"/>
      <c r="AWG19" s="9"/>
      <c r="AWH19" s="9"/>
      <c r="AWI19" s="9"/>
      <c r="AWJ19" s="9"/>
      <c r="AWK19" s="9"/>
      <c r="AWL19" s="9"/>
      <c r="AWM19" s="9"/>
      <c r="AWN19" s="9"/>
      <c r="AWO19" s="9"/>
      <c r="AWP19" s="9"/>
      <c r="AWQ19" s="9"/>
      <c r="AWR19" s="9"/>
      <c r="AWS19" s="9"/>
      <c r="AWT19" s="9"/>
      <c r="AWU19" s="9"/>
      <c r="AWV19" s="9"/>
      <c r="AWW19" s="9"/>
      <c r="AWX19" s="9"/>
      <c r="AWY19" s="9"/>
      <c r="AWZ19" s="9"/>
      <c r="AXA19" s="9"/>
      <c r="AXB19" s="9"/>
      <c r="AXC19" s="9"/>
      <c r="AXD19" s="9"/>
      <c r="AXE19" s="9"/>
      <c r="AXF19" s="9"/>
      <c r="AXG19" s="9"/>
      <c r="AXH19" s="9"/>
      <c r="AXI19" s="9"/>
      <c r="AXJ19" s="9"/>
      <c r="AXK19" s="9"/>
      <c r="AXL19" s="9"/>
      <c r="AXM19" s="9"/>
      <c r="AXN19" s="9"/>
      <c r="AXO19" s="9"/>
      <c r="AXP19" s="9"/>
      <c r="AXQ19" s="9"/>
      <c r="AXR19" s="9"/>
      <c r="AXS19" s="9"/>
      <c r="AXT19" s="9"/>
      <c r="AXU19" s="9"/>
      <c r="AXV19" s="9"/>
      <c r="AXW19" s="9"/>
      <c r="AXX19" s="9"/>
      <c r="AXY19" s="9"/>
      <c r="AXZ19" s="9"/>
      <c r="AYA19" s="9"/>
      <c r="AYB19" s="9"/>
      <c r="AYC19" s="9"/>
      <c r="AYD19" s="9"/>
      <c r="AYE19" s="9"/>
      <c r="AYF19" s="9"/>
      <c r="AYG19" s="9"/>
      <c r="AYH19" s="9"/>
      <c r="AYI19" s="9"/>
      <c r="AYJ19" s="9"/>
      <c r="AYK19" s="9"/>
      <c r="AYL19" s="9"/>
      <c r="AYM19" s="9"/>
      <c r="AYN19" s="9"/>
      <c r="AYO19" s="9"/>
      <c r="AYP19" s="9"/>
      <c r="AYQ19" s="9"/>
      <c r="AYR19" s="9"/>
      <c r="AYS19" s="9"/>
      <c r="AYT19" s="9"/>
      <c r="AYU19" s="9"/>
      <c r="AYV19" s="9"/>
      <c r="AYW19" s="9"/>
      <c r="AYX19" s="9"/>
      <c r="AYY19" s="9"/>
      <c r="AYZ19" s="9"/>
      <c r="AZA19" s="9"/>
      <c r="AZB19" s="9"/>
      <c r="AZC19" s="9"/>
      <c r="AZD19" s="9"/>
      <c r="AZE19" s="9"/>
      <c r="AZF19" s="9"/>
      <c r="AZG19" s="9"/>
      <c r="AZH19" s="9"/>
      <c r="AZI19" s="9"/>
      <c r="AZJ19" s="9"/>
      <c r="AZK19" s="9"/>
      <c r="AZL19" s="9"/>
      <c r="AZM19" s="9"/>
      <c r="AZN19" s="9"/>
      <c r="AZO19" s="9"/>
      <c r="AZP19" s="9"/>
      <c r="AZQ19" s="9"/>
      <c r="AZR19" s="9"/>
      <c r="AZS19" s="9"/>
      <c r="AZT19" s="9"/>
      <c r="AZU19" s="9"/>
      <c r="AZV19" s="9"/>
      <c r="AZW19" s="9"/>
      <c r="AZX19" s="9"/>
      <c r="AZY19" s="9"/>
      <c r="AZZ19" s="9"/>
      <c r="BAA19" s="9"/>
      <c r="BAB19" s="9"/>
      <c r="BAC19" s="9"/>
      <c r="BAD19" s="9"/>
      <c r="BAE19" s="9"/>
      <c r="BAF19" s="9"/>
      <c r="BAG19" s="9"/>
      <c r="BAH19" s="9"/>
      <c r="BAI19" s="9"/>
      <c r="BAJ19" s="9"/>
      <c r="BAK19" s="9"/>
      <c r="BAL19" s="9"/>
      <c r="BAM19" s="9"/>
      <c r="BAN19" s="9"/>
      <c r="BAO19" s="9"/>
      <c r="BAP19" s="9"/>
      <c r="BAQ19" s="9"/>
      <c r="BAR19" s="9"/>
      <c r="BAS19" s="9"/>
      <c r="BAT19" s="9"/>
      <c r="BAU19" s="9"/>
      <c r="BAV19" s="9"/>
      <c r="BAW19" s="9"/>
      <c r="BAX19" s="9"/>
      <c r="BAY19" s="9"/>
      <c r="BAZ19" s="9"/>
      <c r="BBA19" s="9"/>
      <c r="BBB19" s="9"/>
      <c r="BBC19" s="9"/>
      <c r="BBD19" s="9"/>
      <c r="BBE19" s="9"/>
      <c r="BBF19" s="9"/>
      <c r="BBG19" s="9"/>
      <c r="BBH19" s="9"/>
      <c r="BBI19" s="9"/>
      <c r="BBJ19" s="9"/>
      <c r="BBK19" s="9"/>
      <c r="BBL19" s="9"/>
      <c r="BBM19" s="9"/>
      <c r="BBN19" s="9"/>
      <c r="BBO19" s="9"/>
      <c r="BBP19" s="9"/>
      <c r="BBQ19" s="9"/>
      <c r="BBR19" s="9"/>
      <c r="BBS19" s="9"/>
      <c r="BBT19" s="9"/>
      <c r="BBU19" s="9"/>
      <c r="BBV19" s="9"/>
      <c r="BBW19" s="9"/>
      <c r="BBX19" s="9"/>
      <c r="BBY19" s="9"/>
      <c r="BBZ19" s="9"/>
      <c r="BCA19" s="9"/>
      <c r="BCB19" s="9"/>
      <c r="BCC19" s="9"/>
      <c r="BCD19" s="9"/>
      <c r="BCE19" s="9"/>
      <c r="BCF19" s="9"/>
      <c r="BCG19" s="9"/>
      <c r="BCH19" s="9"/>
      <c r="BCI19" s="9"/>
      <c r="BCJ19" s="9"/>
      <c r="BCK19" s="9"/>
      <c r="BCL19" s="9"/>
      <c r="BCM19" s="9"/>
      <c r="BCN19" s="9"/>
      <c r="BCO19" s="9"/>
      <c r="BCP19" s="9"/>
      <c r="BCQ19" s="9"/>
      <c r="BCR19" s="9"/>
      <c r="BCS19" s="9"/>
      <c r="BCT19" s="9"/>
      <c r="BCU19" s="9"/>
      <c r="BCV19" s="9"/>
      <c r="BCW19" s="9"/>
      <c r="BCX19" s="9"/>
      <c r="BCY19" s="9"/>
      <c r="BCZ19" s="9"/>
      <c r="BDA19" s="9"/>
      <c r="BDB19" s="9"/>
      <c r="BDC19" s="9"/>
      <c r="BDD19" s="9"/>
      <c r="BDE19" s="9"/>
      <c r="BDF19" s="9"/>
      <c r="BDG19" s="9"/>
      <c r="BDH19" s="9"/>
      <c r="BDI19" s="9"/>
      <c r="BDJ19" s="9"/>
      <c r="BDK19" s="9"/>
      <c r="BDL19" s="9"/>
      <c r="BDM19" s="9"/>
      <c r="BDN19" s="9"/>
      <c r="BDO19" s="9"/>
      <c r="BDP19" s="9"/>
      <c r="BDQ19" s="9"/>
      <c r="BDR19" s="9"/>
      <c r="BDS19" s="9"/>
      <c r="BDT19" s="9"/>
      <c r="BDU19" s="9"/>
      <c r="BDV19" s="9"/>
      <c r="BDW19" s="9"/>
      <c r="BDX19" s="9"/>
      <c r="BDY19" s="9"/>
      <c r="BDZ19" s="9"/>
      <c r="BEA19" s="9"/>
      <c r="BEB19" s="9"/>
      <c r="BEC19" s="9"/>
      <c r="BED19" s="9"/>
      <c r="BEE19" s="9"/>
      <c r="BEF19" s="9"/>
      <c r="BEG19" s="9"/>
      <c r="BEH19" s="9"/>
      <c r="BEI19" s="9"/>
      <c r="BEJ19" s="9"/>
      <c r="BEK19" s="9"/>
      <c r="BEL19" s="9"/>
      <c r="BEM19" s="9"/>
      <c r="BEN19" s="9"/>
      <c r="BEO19" s="9"/>
      <c r="BEP19" s="9"/>
      <c r="BEQ19" s="9"/>
      <c r="BER19" s="9"/>
      <c r="BES19" s="9"/>
      <c r="BET19" s="9"/>
      <c r="BEU19" s="9"/>
      <c r="BEV19" s="9"/>
      <c r="BEW19" s="9"/>
      <c r="BEX19" s="9"/>
      <c r="BEY19" s="9"/>
      <c r="BEZ19" s="9"/>
      <c r="BFA19" s="9"/>
      <c r="BFB19" s="9"/>
      <c r="BFC19" s="9"/>
      <c r="BFD19" s="9"/>
      <c r="BFE19" s="9"/>
      <c r="BFF19" s="9"/>
      <c r="BFG19" s="9"/>
      <c r="BFH19" s="9"/>
      <c r="BFI19" s="9"/>
      <c r="BFJ19" s="9"/>
      <c r="BFK19" s="9"/>
      <c r="BFL19" s="9"/>
      <c r="BFM19" s="9"/>
      <c r="BFN19" s="9"/>
      <c r="BFO19" s="9"/>
      <c r="BFP19" s="9"/>
      <c r="BFQ19" s="9"/>
      <c r="BFR19" s="9"/>
      <c r="BFS19" s="9"/>
      <c r="BFT19" s="9"/>
      <c r="BFU19" s="9"/>
      <c r="BFV19" s="9"/>
      <c r="BFW19" s="9"/>
      <c r="BFX19" s="9"/>
      <c r="BFY19" s="9"/>
      <c r="BFZ19" s="9"/>
      <c r="BGA19" s="9"/>
      <c r="BGB19" s="9"/>
      <c r="BGC19" s="9"/>
      <c r="BGD19" s="9"/>
      <c r="BGE19" s="9"/>
      <c r="BGF19" s="9"/>
      <c r="BGG19" s="9"/>
      <c r="BGH19" s="9"/>
      <c r="BGI19" s="9"/>
      <c r="BGJ19" s="9"/>
      <c r="BGK19" s="9"/>
      <c r="BGL19" s="9"/>
      <c r="BGM19" s="9"/>
      <c r="BGN19" s="9"/>
      <c r="BGO19" s="9"/>
      <c r="BGP19" s="9"/>
      <c r="BGQ19" s="9"/>
      <c r="BGR19" s="9"/>
      <c r="BGS19" s="9"/>
      <c r="BGT19" s="9"/>
      <c r="BGU19" s="9"/>
      <c r="BGV19" s="9"/>
      <c r="BGW19" s="9"/>
      <c r="BGX19" s="9"/>
      <c r="BGY19" s="9"/>
      <c r="BGZ19" s="9"/>
      <c r="BHA19" s="9"/>
      <c r="BHB19" s="9"/>
      <c r="BHC19" s="9"/>
      <c r="BHD19" s="9"/>
      <c r="BHE19" s="9"/>
      <c r="BHF19" s="9"/>
      <c r="BHG19" s="9"/>
      <c r="BHH19" s="9"/>
      <c r="BHI19" s="9"/>
      <c r="BHJ19" s="9"/>
      <c r="BHK19" s="9"/>
      <c r="BHL19" s="9"/>
      <c r="BHM19" s="9"/>
      <c r="BHN19" s="9"/>
      <c r="BHO19" s="9"/>
      <c r="BHP19" s="9"/>
      <c r="BHQ19" s="9"/>
      <c r="BHR19" s="9"/>
      <c r="BHS19" s="9"/>
      <c r="BHT19" s="9"/>
      <c r="BHU19" s="9"/>
      <c r="BHV19" s="9"/>
      <c r="BHW19" s="9"/>
      <c r="BHX19" s="9"/>
      <c r="BHY19" s="9"/>
      <c r="BHZ19" s="9"/>
      <c r="BIA19" s="9"/>
      <c r="BIB19" s="9"/>
      <c r="BIC19" s="9"/>
      <c r="BID19" s="9"/>
      <c r="BIE19" s="9"/>
      <c r="BIF19" s="9"/>
      <c r="BIG19" s="9"/>
      <c r="BIH19" s="9"/>
      <c r="BII19" s="9"/>
      <c r="BIJ19" s="9"/>
      <c r="BIK19" s="9"/>
      <c r="BIL19" s="9"/>
      <c r="BIM19" s="9"/>
      <c r="BIN19" s="9"/>
      <c r="BIO19" s="9"/>
      <c r="BIP19" s="9"/>
      <c r="BIQ19" s="9"/>
      <c r="BIR19" s="9"/>
      <c r="BIS19" s="9"/>
      <c r="BIT19" s="9"/>
      <c r="BIU19" s="9"/>
      <c r="BIV19" s="9"/>
      <c r="BIW19" s="9"/>
      <c r="BIX19" s="9"/>
      <c r="BIY19" s="9"/>
      <c r="BIZ19" s="9"/>
      <c r="BJA19" s="9"/>
      <c r="BJB19" s="9"/>
      <c r="BJC19" s="9"/>
      <c r="BJD19" s="9"/>
      <c r="BJE19" s="9"/>
      <c r="BJF19" s="9"/>
      <c r="BJG19" s="9"/>
      <c r="BJH19" s="9"/>
      <c r="BJI19" s="9"/>
      <c r="BJJ19" s="9"/>
      <c r="BJK19" s="9"/>
      <c r="BJL19" s="9"/>
      <c r="BJM19" s="9"/>
      <c r="BJN19" s="9"/>
      <c r="BJO19" s="9"/>
      <c r="BJP19" s="9"/>
      <c r="BJQ19" s="9"/>
      <c r="BJR19" s="9"/>
      <c r="BJS19" s="9"/>
      <c r="BJT19" s="9"/>
      <c r="BJU19" s="9"/>
      <c r="BJV19" s="9"/>
      <c r="BJW19" s="9"/>
      <c r="BJX19" s="9"/>
      <c r="BJY19" s="9"/>
      <c r="BJZ19" s="9"/>
      <c r="BKA19" s="9"/>
      <c r="BKB19" s="9"/>
      <c r="BKC19" s="9"/>
      <c r="BKD19" s="9"/>
      <c r="BKE19" s="9"/>
      <c r="BKF19" s="9"/>
      <c r="BKG19" s="9"/>
      <c r="BKH19" s="9"/>
      <c r="BKI19" s="9"/>
      <c r="BKJ19" s="9"/>
      <c r="BKK19" s="9"/>
      <c r="BKL19" s="9"/>
      <c r="BKM19" s="9"/>
      <c r="BKN19" s="9"/>
      <c r="BKO19" s="9"/>
      <c r="BKP19" s="9"/>
      <c r="BKQ19" s="9"/>
      <c r="BKR19" s="9"/>
      <c r="BKS19" s="9"/>
      <c r="BKT19" s="9"/>
      <c r="BKU19" s="9"/>
      <c r="BKV19" s="9"/>
      <c r="BKW19" s="9"/>
      <c r="BKX19" s="9"/>
      <c r="BKY19" s="9"/>
      <c r="BKZ19" s="9"/>
      <c r="BLA19" s="9"/>
      <c r="BLB19" s="9"/>
      <c r="BLC19" s="9"/>
      <c r="BLD19" s="9"/>
      <c r="BLE19" s="9"/>
      <c r="BLF19" s="9"/>
      <c r="BLG19" s="9"/>
      <c r="BLH19" s="9"/>
      <c r="BLI19" s="9"/>
      <c r="BLJ19" s="9"/>
      <c r="BLK19" s="9"/>
      <c r="BLL19" s="9"/>
      <c r="BLM19" s="9"/>
      <c r="BLN19" s="9"/>
      <c r="BLO19" s="9"/>
      <c r="BLP19" s="9"/>
      <c r="BLQ19" s="9"/>
      <c r="BLR19" s="9"/>
      <c r="BLS19" s="9"/>
      <c r="BLT19" s="9"/>
      <c r="BLU19" s="9"/>
      <c r="BLV19" s="9"/>
      <c r="BLW19" s="9"/>
      <c r="BLX19" s="9"/>
      <c r="BLY19" s="9"/>
      <c r="BLZ19" s="9"/>
      <c r="BMA19" s="9"/>
      <c r="BMB19" s="9"/>
      <c r="BMC19" s="9"/>
      <c r="BMD19" s="9"/>
      <c r="BME19" s="9"/>
      <c r="BMF19" s="9"/>
      <c r="BMG19" s="9"/>
      <c r="BMH19" s="9"/>
      <c r="BMI19" s="9"/>
      <c r="BMJ19" s="9"/>
      <c r="BMK19" s="9"/>
      <c r="BML19" s="9"/>
      <c r="BMM19" s="9"/>
      <c r="BMN19" s="9"/>
      <c r="BMO19" s="9"/>
      <c r="BMP19" s="9"/>
      <c r="BMQ19" s="9"/>
      <c r="BMR19" s="9"/>
      <c r="BMS19" s="9"/>
      <c r="BMT19" s="9"/>
      <c r="BMU19" s="9"/>
      <c r="BMV19" s="9"/>
      <c r="BMW19" s="9"/>
      <c r="BMX19" s="9"/>
      <c r="BMY19" s="9"/>
      <c r="BMZ19" s="9"/>
      <c r="BNA19" s="9"/>
      <c r="BNB19" s="9"/>
      <c r="BNC19" s="9"/>
      <c r="BND19" s="9"/>
      <c r="BNE19" s="9"/>
      <c r="BNF19" s="9"/>
      <c r="BNG19" s="9"/>
      <c r="BNH19" s="9"/>
      <c r="BNI19" s="9"/>
      <c r="BNJ19" s="9"/>
      <c r="BNK19" s="9"/>
      <c r="BNL19" s="9"/>
      <c r="BNM19" s="9"/>
      <c r="BNN19" s="9"/>
      <c r="BNO19" s="9"/>
      <c r="BNP19" s="9"/>
      <c r="BNQ19" s="9"/>
      <c r="BNR19" s="9"/>
      <c r="BNS19" s="9"/>
      <c r="BNT19" s="9"/>
      <c r="BNU19" s="9"/>
      <c r="BNV19" s="9"/>
      <c r="BNW19" s="9"/>
      <c r="BNX19" s="9"/>
      <c r="BNY19" s="9"/>
      <c r="BNZ19" s="9"/>
      <c r="BOA19" s="9"/>
      <c r="BOB19" s="9"/>
      <c r="BOC19" s="9"/>
      <c r="BOD19" s="9"/>
      <c r="BOE19" s="9"/>
      <c r="BOF19" s="9"/>
      <c r="BOG19" s="9"/>
      <c r="BOH19" s="9"/>
      <c r="BOI19" s="9"/>
      <c r="BOJ19" s="9"/>
      <c r="BOK19" s="9"/>
      <c r="BOL19" s="9"/>
      <c r="BOM19" s="9"/>
      <c r="BON19" s="9"/>
      <c r="BOO19" s="9"/>
      <c r="BOP19" s="9"/>
      <c r="BOQ19" s="9"/>
      <c r="BOR19" s="9"/>
      <c r="BOS19" s="9"/>
      <c r="BOT19" s="9"/>
      <c r="BOU19" s="9"/>
      <c r="BOV19" s="9"/>
      <c r="BOW19" s="9"/>
      <c r="BOX19" s="9"/>
      <c r="BOY19" s="9"/>
      <c r="BOZ19" s="9"/>
      <c r="BPA19" s="9"/>
      <c r="BPB19" s="9"/>
      <c r="BPC19" s="9"/>
      <c r="BPD19" s="9"/>
      <c r="BPE19" s="9"/>
      <c r="BPF19" s="9"/>
      <c r="BPG19" s="9"/>
      <c r="BPH19" s="9"/>
      <c r="BPI19" s="9"/>
      <c r="BPJ19" s="9"/>
      <c r="BPK19" s="9"/>
      <c r="BPL19" s="9"/>
      <c r="BPM19" s="9"/>
      <c r="BPN19" s="9"/>
      <c r="BPO19" s="9"/>
      <c r="BPP19" s="9"/>
      <c r="BPQ19" s="9"/>
      <c r="BPR19" s="9"/>
      <c r="BPS19" s="9"/>
      <c r="BPT19" s="9"/>
      <c r="BPU19" s="9"/>
      <c r="BPV19" s="9"/>
      <c r="BPW19" s="9"/>
      <c r="BPX19" s="9"/>
      <c r="BPY19" s="9"/>
      <c r="BPZ19" s="9"/>
      <c r="BQA19" s="9"/>
      <c r="BQB19" s="9"/>
      <c r="BQC19" s="9"/>
      <c r="BQD19" s="9"/>
      <c r="BQE19" s="9"/>
      <c r="BQF19" s="9"/>
      <c r="BQG19" s="9"/>
      <c r="BQH19" s="9"/>
      <c r="BQI19" s="9"/>
      <c r="BQJ19" s="9"/>
      <c r="BQK19" s="9"/>
      <c r="BQL19" s="9"/>
      <c r="BQM19" s="9"/>
      <c r="BQN19" s="9"/>
      <c r="BQO19" s="9"/>
      <c r="BQP19" s="9"/>
      <c r="BQQ19" s="9"/>
      <c r="BQR19" s="9"/>
      <c r="BQS19" s="9"/>
      <c r="BQT19" s="9"/>
      <c r="BQU19" s="9"/>
      <c r="BQV19" s="9"/>
      <c r="BQW19" s="9"/>
      <c r="BQX19" s="9"/>
      <c r="BQY19" s="9"/>
      <c r="BQZ19" s="9"/>
      <c r="BRA19" s="9"/>
      <c r="BRB19" s="9"/>
      <c r="BRC19" s="9"/>
      <c r="BRD19" s="9"/>
      <c r="BRE19" s="9"/>
      <c r="BRF19" s="9"/>
      <c r="BRG19" s="9"/>
      <c r="BRH19" s="9"/>
      <c r="BRI19" s="9"/>
      <c r="BRJ19" s="9"/>
      <c r="BRK19" s="9"/>
      <c r="BRL19" s="9"/>
      <c r="BRM19" s="9"/>
      <c r="BRN19" s="9"/>
      <c r="BRO19" s="9"/>
      <c r="BRP19" s="9"/>
      <c r="BRQ19" s="9"/>
      <c r="BRR19" s="9"/>
      <c r="BRS19" s="9"/>
      <c r="BRT19" s="9"/>
      <c r="BRU19" s="9"/>
      <c r="BRV19" s="9"/>
      <c r="BRW19" s="9"/>
      <c r="BRX19" s="9"/>
      <c r="BRY19" s="9"/>
      <c r="BRZ19" s="9"/>
      <c r="BSA19" s="9"/>
      <c r="BSB19" s="9"/>
      <c r="BSC19" s="9"/>
      <c r="BSD19" s="9"/>
      <c r="BSE19" s="9"/>
      <c r="BSF19" s="9"/>
      <c r="BSG19" s="9"/>
      <c r="BSH19" s="9"/>
      <c r="BSI19" s="9"/>
      <c r="BSJ19" s="9"/>
      <c r="BSK19" s="9"/>
      <c r="BSL19" s="9"/>
      <c r="BSM19" s="9"/>
      <c r="BSN19" s="9"/>
      <c r="BSO19" s="9"/>
      <c r="BSP19" s="9"/>
      <c r="BSQ19" s="9"/>
      <c r="BSR19" s="9"/>
      <c r="BSS19" s="9"/>
      <c r="BST19" s="9"/>
      <c r="BSU19" s="9"/>
      <c r="BSV19" s="9"/>
      <c r="BSW19" s="9"/>
      <c r="BSX19" s="9"/>
      <c r="BSY19" s="9"/>
      <c r="BSZ19" s="9"/>
      <c r="BTA19" s="9"/>
      <c r="BTB19" s="9"/>
      <c r="BTC19" s="9"/>
      <c r="BTD19" s="9"/>
      <c r="BTE19" s="9"/>
      <c r="BTF19" s="9"/>
      <c r="BTG19" s="9"/>
      <c r="BTH19" s="9"/>
      <c r="BTI19" s="9"/>
      <c r="BTJ19" s="9"/>
      <c r="BTK19" s="9"/>
      <c r="BTL19" s="9"/>
      <c r="BTM19" s="9"/>
      <c r="BTN19" s="9"/>
      <c r="BTO19" s="9"/>
      <c r="BTP19" s="9"/>
      <c r="BTQ19" s="9"/>
      <c r="BTR19" s="9"/>
      <c r="BTS19" s="9"/>
      <c r="BTT19" s="9"/>
      <c r="BTU19" s="9"/>
      <c r="BTV19" s="9"/>
      <c r="BTW19" s="9"/>
      <c r="BTX19" s="9"/>
      <c r="BTY19" s="9"/>
      <c r="BTZ19" s="9"/>
      <c r="BUA19" s="9"/>
      <c r="BUB19" s="9"/>
      <c r="BUC19" s="9"/>
      <c r="BUD19" s="9"/>
      <c r="BUE19" s="9"/>
      <c r="BUF19" s="9"/>
      <c r="BUG19" s="9"/>
      <c r="BUH19" s="9"/>
      <c r="BUI19" s="9"/>
      <c r="BUJ19" s="9"/>
      <c r="BUK19" s="9"/>
      <c r="BUL19" s="9"/>
      <c r="BUM19" s="9"/>
      <c r="BUN19" s="9"/>
      <c r="BUO19" s="9"/>
      <c r="BUP19" s="9"/>
      <c r="BUQ19" s="9"/>
      <c r="BUR19" s="9"/>
      <c r="BUS19" s="9"/>
      <c r="BUT19" s="9"/>
      <c r="BUU19" s="9"/>
      <c r="BUV19" s="9"/>
      <c r="BUW19" s="9"/>
      <c r="BUX19" s="9"/>
      <c r="BUY19" s="9"/>
      <c r="BUZ19" s="9"/>
      <c r="BVA19" s="9"/>
      <c r="BVB19" s="9"/>
      <c r="BVC19" s="9"/>
      <c r="BVD19" s="9"/>
      <c r="BVE19" s="9"/>
      <c r="BVF19" s="9"/>
      <c r="BVG19" s="9"/>
      <c r="BVH19" s="9"/>
      <c r="BVI19" s="9"/>
      <c r="BVJ19" s="9"/>
      <c r="BVK19" s="9"/>
      <c r="BVL19" s="9"/>
      <c r="BVM19" s="9"/>
      <c r="BVN19" s="9"/>
      <c r="BVO19" s="9"/>
      <c r="BVP19" s="9"/>
      <c r="BVQ19" s="9"/>
      <c r="BVR19" s="9"/>
      <c r="BVS19" s="9"/>
      <c r="BVT19" s="9"/>
      <c r="BVU19" s="9"/>
      <c r="BVV19" s="9"/>
      <c r="BVW19" s="9"/>
      <c r="BVX19" s="9"/>
      <c r="BVY19" s="9"/>
      <c r="BVZ19" s="9"/>
      <c r="BWA19" s="9"/>
      <c r="BWB19" s="9"/>
      <c r="BWC19" s="9"/>
      <c r="BWD19" s="9"/>
      <c r="BWE19" s="9"/>
      <c r="BWF19" s="9"/>
      <c r="BWG19" s="9"/>
      <c r="BWH19" s="9"/>
      <c r="BWI19" s="9"/>
      <c r="BWJ19" s="9"/>
      <c r="BWK19" s="9"/>
      <c r="BWL19" s="9"/>
      <c r="BWM19" s="9"/>
      <c r="BWN19" s="9"/>
      <c r="BWO19" s="9"/>
      <c r="BWP19" s="9"/>
      <c r="BWQ19" s="9"/>
      <c r="BWR19" s="9"/>
      <c r="BWS19" s="9"/>
      <c r="BWT19" s="9"/>
      <c r="BWU19" s="9"/>
      <c r="BWV19" s="9"/>
      <c r="BWW19" s="9"/>
      <c r="BWX19" s="9"/>
      <c r="BWY19" s="9"/>
      <c r="BWZ19" s="9"/>
      <c r="BXA19" s="9"/>
      <c r="BXB19" s="9"/>
      <c r="BXC19" s="9"/>
      <c r="BXD19" s="9"/>
      <c r="BXE19" s="9"/>
      <c r="BXF19" s="9"/>
      <c r="BXG19" s="9"/>
      <c r="BXH19" s="9"/>
      <c r="BXI19" s="9"/>
      <c r="BXJ19" s="9"/>
      <c r="BXK19" s="9"/>
      <c r="BXL19" s="9"/>
      <c r="BXM19" s="9"/>
      <c r="BXN19" s="9"/>
      <c r="BXO19" s="9"/>
      <c r="BXP19" s="9"/>
      <c r="BXQ19" s="9"/>
      <c r="BXR19" s="9"/>
      <c r="BXS19" s="9"/>
      <c r="BXT19" s="9"/>
      <c r="BXU19" s="9"/>
      <c r="BXV19" s="9"/>
      <c r="BXW19" s="9"/>
      <c r="BXX19" s="9"/>
      <c r="BXY19" s="9"/>
      <c r="BXZ19" s="9"/>
      <c r="BYA19" s="9"/>
      <c r="BYB19" s="9"/>
      <c r="BYC19" s="9"/>
      <c r="BYD19" s="9"/>
      <c r="BYE19" s="9"/>
      <c r="BYF19" s="9"/>
      <c r="BYG19" s="9"/>
      <c r="BYH19" s="9"/>
      <c r="BYI19" s="9"/>
      <c r="BYJ19" s="9"/>
      <c r="BYK19" s="9"/>
      <c r="BYL19" s="9"/>
      <c r="BYM19" s="9"/>
      <c r="BYN19" s="9"/>
      <c r="BYO19" s="9"/>
      <c r="BYP19" s="9"/>
      <c r="BYQ19" s="9"/>
      <c r="BYR19" s="9"/>
      <c r="BYS19" s="9"/>
      <c r="BYT19" s="9"/>
      <c r="BYU19" s="9"/>
      <c r="BYV19" s="9"/>
      <c r="BYW19" s="9"/>
      <c r="BYX19" s="9"/>
      <c r="BYY19" s="9"/>
      <c r="BYZ19" s="9"/>
      <c r="BZA19" s="9"/>
      <c r="BZB19" s="9"/>
      <c r="BZC19" s="9"/>
      <c r="BZD19" s="9"/>
      <c r="BZE19" s="9"/>
      <c r="BZF19" s="9"/>
      <c r="BZG19" s="9"/>
      <c r="BZH19" s="9"/>
      <c r="BZI19" s="9"/>
      <c r="BZJ19" s="9"/>
      <c r="BZK19" s="9"/>
      <c r="BZL19" s="9"/>
      <c r="BZM19" s="9"/>
      <c r="BZN19" s="9"/>
      <c r="BZO19" s="9"/>
      <c r="BZP19" s="9"/>
      <c r="BZQ19" s="9"/>
      <c r="BZR19" s="9"/>
      <c r="BZS19" s="9"/>
      <c r="BZT19" s="9"/>
      <c r="BZU19" s="9"/>
      <c r="BZV19" s="9"/>
      <c r="BZW19" s="9"/>
      <c r="BZX19" s="9"/>
      <c r="BZY19" s="9"/>
      <c r="BZZ19" s="9"/>
      <c r="CAA19" s="9"/>
      <c r="CAB19" s="9"/>
      <c r="CAC19" s="9"/>
      <c r="CAD19" s="9"/>
      <c r="CAE19" s="9"/>
      <c r="CAF19" s="9"/>
      <c r="CAG19" s="9"/>
      <c r="CAH19" s="9"/>
      <c r="CAI19" s="9"/>
      <c r="CAJ19" s="9"/>
      <c r="CAK19" s="9"/>
      <c r="CAL19" s="9"/>
      <c r="CAM19" s="9"/>
      <c r="CAN19" s="9"/>
      <c r="CAO19" s="9"/>
      <c r="CAP19" s="9"/>
      <c r="CAQ19" s="9"/>
      <c r="CAR19" s="9"/>
      <c r="CAS19" s="9"/>
      <c r="CAT19" s="9"/>
      <c r="CAU19" s="9"/>
      <c r="CAV19" s="9"/>
      <c r="CAW19" s="9"/>
      <c r="CAX19" s="9"/>
      <c r="CAY19" s="9"/>
      <c r="CAZ19" s="9"/>
      <c r="CBA19" s="9"/>
      <c r="CBB19" s="9"/>
      <c r="CBC19" s="9"/>
      <c r="CBD19" s="9"/>
      <c r="CBE19" s="9"/>
      <c r="CBF19" s="9"/>
      <c r="CBG19" s="9"/>
      <c r="CBH19" s="9"/>
      <c r="CBI19" s="9"/>
      <c r="CBJ19" s="9"/>
      <c r="CBK19" s="9"/>
      <c r="CBL19" s="9"/>
      <c r="CBM19" s="9"/>
      <c r="CBN19" s="9"/>
      <c r="CBO19" s="9"/>
      <c r="CBP19" s="9"/>
      <c r="CBQ19" s="9"/>
      <c r="CBR19" s="9"/>
      <c r="CBS19" s="9"/>
      <c r="CBT19" s="9"/>
      <c r="CBU19" s="9"/>
      <c r="CBV19" s="9"/>
      <c r="CBW19" s="9"/>
      <c r="CBX19" s="9"/>
      <c r="CBY19" s="9"/>
      <c r="CBZ19" s="9"/>
      <c r="CCA19" s="9"/>
      <c r="CCB19" s="9"/>
      <c r="CCC19" s="9"/>
      <c r="CCD19" s="9"/>
      <c r="CCE19" s="9"/>
      <c r="CCF19" s="9"/>
      <c r="CCG19" s="9"/>
      <c r="CCH19" s="9"/>
      <c r="CCI19" s="9"/>
      <c r="CCJ19" s="9"/>
      <c r="CCK19" s="9"/>
      <c r="CCL19" s="9"/>
      <c r="CCM19" s="9"/>
      <c r="CCN19" s="9"/>
      <c r="CCO19" s="9"/>
      <c r="CCP19" s="9"/>
      <c r="CCQ19" s="9"/>
      <c r="CCR19" s="9"/>
      <c r="CCS19" s="9"/>
      <c r="CCT19" s="9"/>
      <c r="CCU19" s="9"/>
      <c r="CCV19" s="9"/>
      <c r="CCW19" s="9"/>
      <c r="CCX19" s="9"/>
      <c r="CCY19" s="9"/>
      <c r="CCZ19" s="9"/>
      <c r="CDA19" s="9"/>
      <c r="CDB19" s="9"/>
      <c r="CDC19" s="9"/>
      <c r="CDD19" s="9"/>
      <c r="CDE19" s="9"/>
      <c r="CDF19" s="9"/>
      <c r="CDG19" s="9"/>
      <c r="CDH19" s="9"/>
      <c r="CDI19" s="9"/>
      <c r="CDJ19" s="9"/>
      <c r="CDK19" s="9"/>
      <c r="CDL19" s="9"/>
      <c r="CDM19" s="9"/>
      <c r="CDN19" s="9"/>
      <c r="CDO19" s="9"/>
      <c r="CDP19" s="9"/>
      <c r="CDQ19" s="9"/>
      <c r="CDR19" s="9"/>
      <c r="CDS19" s="9"/>
      <c r="CDT19" s="9"/>
      <c r="CDU19" s="9"/>
      <c r="CDV19" s="9"/>
      <c r="CDW19" s="9"/>
      <c r="CDX19" s="9"/>
      <c r="CDY19" s="9"/>
      <c r="CDZ19" s="9"/>
      <c r="CEA19" s="9"/>
      <c r="CEB19" s="9"/>
      <c r="CEC19" s="9"/>
      <c r="CED19" s="9"/>
      <c r="CEE19" s="9"/>
      <c r="CEF19" s="9"/>
      <c r="CEG19" s="9"/>
      <c r="CEH19" s="9"/>
      <c r="CEI19" s="9"/>
      <c r="CEJ19" s="9"/>
      <c r="CEK19" s="9"/>
      <c r="CEL19" s="9"/>
      <c r="CEM19" s="9"/>
      <c r="CEN19" s="9"/>
      <c r="CEO19" s="9"/>
      <c r="CEP19" s="9"/>
      <c r="CEQ19" s="9"/>
      <c r="CER19" s="9"/>
      <c r="CES19" s="9"/>
      <c r="CET19" s="9"/>
      <c r="CEU19" s="9"/>
      <c r="CEV19" s="9"/>
      <c r="CEW19" s="9"/>
      <c r="CEX19" s="9"/>
      <c r="CEY19" s="9"/>
      <c r="CEZ19" s="9"/>
      <c r="CFA19" s="9"/>
      <c r="CFB19" s="9"/>
      <c r="CFC19" s="9"/>
      <c r="CFD19" s="9"/>
      <c r="CFE19" s="9"/>
      <c r="CFF19" s="9"/>
      <c r="CFG19" s="9"/>
      <c r="CFH19" s="9"/>
      <c r="CFI19" s="9"/>
      <c r="CFJ19" s="9"/>
      <c r="CFK19" s="9"/>
      <c r="CFL19" s="9"/>
      <c r="CFM19" s="9"/>
      <c r="CFN19" s="9"/>
      <c r="CFO19" s="9"/>
      <c r="CFP19" s="9"/>
      <c r="CFQ19" s="9"/>
      <c r="CFR19" s="9"/>
      <c r="CFS19" s="9"/>
      <c r="CFT19" s="9"/>
      <c r="CFU19" s="9"/>
      <c r="CFV19" s="9"/>
      <c r="CFW19" s="9"/>
      <c r="CFX19" s="9"/>
      <c r="CFY19" s="9"/>
      <c r="CFZ19" s="9"/>
      <c r="CGA19" s="9"/>
      <c r="CGB19" s="9"/>
      <c r="CGC19" s="9"/>
      <c r="CGD19" s="9"/>
      <c r="CGE19" s="9"/>
      <c r="CGF19" s="9"/>
      <c r="CGG19" s="9"/>
      <c r="CGH19" s="9"/>
      <c r="CGI19" s="9"/>
      <c r="CGJ19" s="9"/>
      <c r="CGK19" s="9"/>
      <c r="CGL19" s="9"/>
      <c r="CGM19" s="9"/>
      <c r="CGN19" s="9"/>
      <c r="CGO19" s="9"/>
      <c r="CGP19" s="9"/>
      <c r="CGQ19" s="9"/>
      <c r="CGR19" s="9"/>
      <c r="CGS19" s="9"/>
      <c r="CGT19" s="9"/>
      <c r="CGU19" s="9"/>
      <c r="CGV19" s="9"/>
      <c r="CGW19" s="9"/>
      <c r="CGX19" s="9"/>
      <c r="CGY19" s="9"/>
      <c r="CGZ19" s="9"/>
      <c r="CHA19" s="9"/>
      <c r="CHB19" s="9"/>
      <c r="CHC19" s="9"/>
      <c r="CHD19" s="9"/>
      <c r="CHE19" s="9"/>
      <c r="CHF19" s="9"/>
      <c r="CHG19" s="9"/>
      <c r="CHH19" s="9"/>
      <c r="CHI19" s="9"/>
      <c r="CHJ19" s="9"/>
      <c r="CHK19" s="9"/>
      <c r="CHL19" s="9"/>
      <c r="CHM19" s="9"/>
      <c r="CHN19" s="9"/>
      <c r="CHO19" s="9"/>
      <c r="CHP19" s="9"/>
      <c r="CHQ19" s="9"/>
      <c r="CHR19" s="9"/>
      <c r="CHS19" s="9"/>
      <c r="CHT19" s="9"/>
      <c r="CHU19" s="9"/>
      <c r="CHV19" s="9"/>
      <c r="CHW19" s="9"/>
      <c r="CHX19" s="9"/>
      <c r="CHY19" s="9"/>
      <c r="CHZ19" s="9"/>
      <c r="CIA19" s="9"/>
      <c r="CIB19" s="9"/>
      <c r="CIC19" s="9"/>
      <c r="CID19" s="9"/>
      <c r="CIE19" s="9"/>
      <c r="CIF19" s="9"/>
      <c r="CIG19" s="9"/>
      <c r="CIH19" s="9"/>
      <c r="CII19" s="9"/>
      <c r="CIJ19" s="9"/>
      <c r="CIK19" s="9"/>
      <c r="CIL19" s="9"/>
      <c r="CIM19" s="9"/>
      <c r="CIN19" s="9"/>
      <c r="CIO19" s="9"/>
      <c r="CIP19" s="9"/>
      <c r="CIQ19" s="9"/>
      <c r="CIR19" s="9"/>
      <c r="CIS19" s="9"/>
      <c r="CIT19" s="9"/>
      <c r="CIU19" s="9"/>
      <c r="CIV19" s="9"/>
      <c r="CIW19" s="9"/>
      <c r="CIX19" s="9"/>
      <c r="CIY19" s="9"/>
      <c r="CIZ19" s="9"/>
      <c r="CJA19" s="9"/>
      <c r="CJB19" s="9"/>
      <c r="CJC19" s="9"/>
      <c r="CJD19" s="9"/>
      <c r="CJE19" s="9"/>
      <c r="CJF19" s="9"/>
      <c r="CJG19" s="9"/>
      <c r="CJH19" s="9"/>
      <c r="CJI19" s="9"/>
      <c r="CJJ19" s="9"/>
      <c r="CJK19" s="9"/>
      <c r="CJL19" s="9"/>
      <c r="CJM19" s="9"/>
      <c r="CJN19" s="9"/>
      <c r="CJO19" s="9"/>
      <c r="CJP19" s="9"/>
      <c r="CJQ19" s="9"/>
      <c r="CJR19" s="9"/>
      <c r="CJS19" s="9"/>
      <c r="CJT19" s="9"/>
      <c r="CJU19" s="9"/>
      <c r="CJV19" s="9"/>
      <c r="CJW19" s="9"/>
      <c r="CJX19" s="9"/>
      <c r="CJY19" s="9"/>
      <c r="CJZ19" s="9"/>
      <c r="CKA19" s="9"/>
      <c r="CKB19" s="9"/>
      <c r="CKC19" s="9"/>
      <c r="CKD19" s="9"/>
      <c r="CKE19" s="9"/>
      <c r="CKF19" s="9"/>
      <c r="CKG19" s="9"/>
      <c r="CKH19" s="9"/>
      <c r="CKI19" s="9"/>
      <c r="CKJ19" s="9"/>
      <c r="CKK19" s="9"/>
      <c r="CKL19" s="9"/>
      <c r="CKM19" s="9"/>
      <c r="CKN19" s="9"/>
      <c r="CKO19" s="9"/>
      <c r="CKP19" s="9"/>
      <c r="CKQ19" s="9"/>
      <c r="CKR19" s="9"/>
      <c r="CKS19" s="9"/>
      <c r="CKT19" s="9"/>
      <c r="CKU19" s="9"/>
      <c r="CKV19" s="9"/>
      <c r="CKW19" s="9"/>
      <c r="CKX19" s="9"/>
      <c r="CKY19" s="9"/>
      <c r="CKZ19" s="9"/>
      <c r="CLA19" s="9"/>
      <c r="CLB19" s="9"/>
      <c r="CLC19" s="9"/>
      <c r="CLD19" s="9"/>
      <c r="CLE19" s="9"/>
      <c r="CLF19" s="9"/>
      <c r="CLG19" s="9"/>
      <c r="CLH19" s="9"/>
      <c r="CLI19" s="9"/>
      <c r="CLJ19" s="9"/>
      <c r="CLK19" s="9"/>
      <c r="CLL19" s="9"/>
      <c r="CLM19" s="9"/>
      <c r="CLN19" s="9"/>
      <c r="CLO19" s="9"/>
      <c r="CLP19" s="9"/>
      <c r="CLQ19" s="9"/>
      <c r="CLR19" s="9"/>
      <c r="CLS19" s="9"/>
      <c r="CLT19" s="9"/>
      <c r="CLU19" s="9"/>
      <c r="CLV19" s="9"/>
      <c r="CLW19" s="9"/>
      <c r="CLX19" s="9"/>
      <c r="CLY19" s="9"/>
      <c r="CLZ19" s="9"/>
      <c r="CMA19" s="9"/>
      <c r="CMB19" s="9"/>
      <c r="CMC19" s="9"/>
      <c r="CMD19" s="9"/>
      <c r="CME19" s="9"/>
      <c r="CMF19" s="9"/>
      <c r="CMG19" s="9"/>
      <c r="CMH19" s="9"/>
      <c r="CMI19" s="9"/>
      <c r="CMJ19" s="9"/>
      <c r="CMK19" s="9"/>
      <c r="CML19" s="9"/>
      <c r="CMM19" s="9"/>
      <c r="CMN19" s="9"/>
      <c r="CMO19" s="9"/>
      <c r="CMP19" s="9"/>
      <c r="CMQ19" s="9"/>
      <c r="CMR19" s="9"/>
      <c r="CMS19" s="9"/>
      <c r="CMT19" s="9"/>
      <c r="CMU19" s="9"/>
      <c r="CMV19" s="9"/>
      <c r="CMW19" s="9"/>
      <c r="CMX19" s="9"/>
      <c r="CMY19" s="9"/>
      <c r="CMZ19" s="9"/>
      <c r="CNA19" s="9"/>
      <c r="CNB19" s="9"/>
      <c r="CNC19" s="9"/>
      <c r="CND19" s="9"/>
      <c r="CNE19" s="9"/>
      <c r="CNF19" s="9"/>
      <c r="CNG19" s="9"/>
      <c r="CNH19" s="9"/>
      <c r="CNI19" s="9"/>
      <c r="CNJ19" s="9"/>
      <c r="CNK19" s="9"/>
      <c r="CNL19" s="9"/>
      <c r="CNM19" s="9"/>
      <c r="CNN19" s="9"/>
      <c r="CNO19" s="9"/>
      <c r="CNP19" s="9"/>
      <c r="CNQ19" s="9"/>
      <c r="CNR19" s="9"/>
      <c r="CNS19" s="9"/>
      <c r="CNT19" s="9"/>
      <c r="CNU19" s="9"/>
      <c r="CNV19" s="9"/>
      <c r="CNW19" s="9"/>
      <c r="CNX19" s="9"/>
      <c r="CNY19" s="9"/>
      <c r="CNZ19" s="9"/>
      <c r="COA19" s="9"/>
      <c r="COB19" s="9"/>
      <c r="COC19" s="9"/>
      <c r="COD19" s="9"/>
      <c r="COE19" s="9"/>
      <c r="COF19" s="9"/>
      <c r="COG19" s="9"/>
      <c r="COH19" s="9"/>
      <c r="COI19" s="9"/>
      <c r="COJ19" s="9"/>
      <c r="COK19" s="9"/>
      <c r="COL19" s="9"/>
      <c r="COM19" s="9"/>
      <c r="CON19" s="9"/>
      <c r="COO19" s="9"/>
      <c r="COP19" s="9"/>
      <c r="COQ19" s="9"/>
      <c r="COR19" s="9"/>
      <c r="COS19" s="9"/>
      <c r="COT19" s="9"/>
      <c r="COU19" s="9"/>
      <c r="COV19" s="9"/>
      <c r="COW19" s="9"/>
      <c r="COX19" s="9"/>
      <c r="COY19" s="9"/>
      <c r="COZ19" s="9"/>
      <c r="CPA19" s="9"/>
      <c r="CPB19" s="9"/>
      <c r="CPC19" s="9"/>
      <c r="CPD19" s="9"/>
      <c r="CPE19" s="9"/>
      <c r="CPF19" s="9"/>
      <c r="CPG19" s="9"/>
      <c r="CPH19" s="9"/>
      <c r="CPI19" s="9"/>
      <c r="CPJ19" s="9"/>
      <c r="CPK19" s="9"/>
      <c r="CPL19" s="9"/>
      <c r="CPM19" s="9"/>
      <c r="CPN19" s="9"/>
      <c r="CPO19" s="9"/>
      <c r="CPP19" s="9"/>
      <c r="CPQ19" s="9"/>
      <c r="CPR19" s="9"/>
      <c r="CPS19" s="9"/>
      <c r="CPT19" s="9"/>
      <c r="CPU19" s="9"/>
      <c r="CPV19" s="9"/>
      <c r="CPW19" s="9"/>
      <c r="CPX19" s="9"/>
      <c r="CPY19" s="9"/>
      <c r="CPZ19" s="9"/>
      <c r="CQA19" s="9"/>
      <c r="CQB19" s="9"/>
      <c r="CQC19" s="9"/>
      <c r="CQD19" s="9"/>
      <c r="CQE19" s="9"/>
      <c r="CQF19" s="9"/>
      <c r="CQG19" s="9"/>
      <c r="CQH19" s="9"/>
      <c r="CQI19" s="9"/>
      <c r="CQJ19" s="9"/>
      <c r="CQK19" s="9"/>
      <c r="CQL19" s="9"/>
      <c r="CQM19" s="9"/>
      <c r="CQN19" s="9"/>
      <c r="CQO19" s="9"/>
      <c r="CQP19" s="9"/>
      <c r="CQQ19" s="9"/>
      <c r="CQR19" s="9"/>
      <c r="CQS19" s="9"/>
      <c r="CQT19" s="9"/>
      <c r="CQU19" s="9"/>
      <c r="CQV19" s="9"/>
      <c r="CQW19" s="9"/>
      <c r="CQX19" s="9"/>
      <c r="CQY19" s="9"/>
      <c r="CQZ19" s="9"/>
      <c r="CRA19" s="9"/>
      <c r="CRB19" s="9"/>
      <c r="CRC19" s="9"/>
      <c r="CRD19" s="9"/>
      <c r="CRE19" s="9"/>
      <c r="CRF19" s="9"/>
      <c r="CRG19" s="9"/>
      <c r="CRH19" s="9"/>
      <c r="CRI19" s="9"/>
      <c r="CRJ19" s="9"/>
      <c r="CRK19" s="9"/>
      <c r="CRL19" s="9"/>
      <c r="CRM19" s="9"/>
      <c r="CRN19" s="9"/>
      <c r="CRO19" s="9"/>
      <c r="CRP19" s="9"/>
      <c r="CRQ19" s="9"/>
      <c r="CRR19" s="9"/>
      <c r="CRS19" s="9"/>
      <c r="CRT19" s="9"/>
      <c r="CRU19" s="9"/>
      <c r="CRV19" s="9"/>
      <c r="CRW19" s="9"/>
      <c r="CRX19" s="9"/>
      <c r="CRY19" s="9"/>
      <c r="CRZ19" s="9"/>
      <c r="CSA19" s="9"/>
      <c r="CSB19" s="9"/>
      <c r="CSC19" s="9"/>
      <c r="CSD19" s="9"/>
      <c r="CSE19" s="9"/>
      <c r="CSF19" s="9"/>
      <c r="CSG19" s="9"/>
      <c r="CSH19" s="9"/>
      <c r="CSI19" s="9"/>
      <c r="CSJ19" s="9"/>
      <c r="CSK19" s="9"/>
      <c r="CSL19" s="9"/>
      <c r="CSM19" s="9"/>
      <c r="CSN19" s="9"/>
      <c r="CSO19" s="9"/>
      <c r="CSP19" s="9"/>
      <c r="CSQ19" s="9"/>
      <c r="CSR19" s="9"/>
      <c r="CSS19" s="9"/>
      <c r="CST19" s="9"/>
      <c r="CSU19" s="9"/>
      <c r="CSV19" s="9"/>
      <c r="CSW19" s="9"/>
      <c r="CSX19" s="9"/>
      <c r="CSY19" s="9"/>
      <c r="CSZ19" s="9"/>
      <c r="CTA19" s="9"/>
      <c r="CTB19" s="9"/>
      <c r="CTC19" s="9"/>
      <c r="CTD19" s="9"/>
      <c r="CTE19" s="9"/>
      <c r="CTF19" s="9"/>
      <c r="CTG19" s="9"/>
      <c r="CTH19" s="9"/>
      <c r="CTI19" s="9"/>
      <c r="CTJ19" s="9"/>
      <c r="CTK19" s="9"/>
      <c r="CTL19" s="9"/>
      <c r="CTM19" s="9"/>
      <c r="CTN19" s="9"/>
      <c r="CTO19" s="9"/>
      <c r="CTP19" s="9"/>
      <c r="CTQ19" s="9"/>
      <c r="CTR19" s="9"/>
      <c r="CTS19" s="9"/>
      <c r="CTT19" s="9"/>
      <c r="CTU19" s="9"/>
      <c r="CTV19" s="9"/>
      <c r="CTW19" s="9"/>
      <c r="CTX19" s="9"/>
      <c r="CTY19" s="9"/>
      <c r="CTZ19" s="9"/>
      <c r="CUA19" s="9"/>
      <c r="CUB19" s="9"/>
      <c r="CUC19" s="9"/>
      <c r="CUD19" s="9"/>
      <c r="CUE19" s="9"/>
      <c r="CUF19" s="9"/>
      <c r="CUG19" s="9"/>
      <c r="CUH19" s="9"/>
      <c r="CUI19" s="9"/>
      <c r="CUJ19" s="9"/>
      <c r="CUK19" s="9"/>
      <c r="CUL19" s="9"/>
      <c r="CUM19" s="9"/>
      <c r="CUN19" s="9"/>
      <c r="CUO19" s="9"/>
      <c r="CUP19" s="9"/>
      <c r="CUQ19" s="9"/>
      <c r="CUR19" s="9"/>
      <c r="CUS19" s="9"/>
      <c r="CUT19" s="9"/>
      <c r="CUU19" s="9"/>
      <c r="CUV19" s="9"/>
      <c r="CUW19" s="9"/>
      <c r="CUX19" s="9"/>
    </row>
    <row r="20" spans="1:2598" s="127" customFormat="1" ht="15" customHeight="1" x14ac:dyDescent="0.15">
      <c r="A20" s="400">
        <v>3</v>
      </c>
      <c r="B20" s="125" t="s">
        <v>76</v>
      </c>
      <c r="C20" s="126" t="s">
        <v>188</v>
      </c>
      <c r="D20" s="756">
        <v>0</v>
      </c>
      <c r="E20" s="756">
        <v>233.36796000000001</v>
      </c>
      <c r="F20" s="756">
        <v>365.33521710000002</v>
      </c>
      <c r="G20" s="756">
        <v>0</v>
      </c>
      <c r="H20" s="756">
        <v>256.48050000000001</v>
      </c>
      <c r="I20" s="756">
        <v>307.2965628</v>
      </c>
      <c r="J20" s="754">
        <v>0</v>
      </c>
      <c r="K20" s="754">
        <v>14.164</v>
      </c>
      <c r="L20" s="754">
        <v>14.875763769999999</v>
      </c>
      <c r="M20" s="754">
        <v>0</v>
      </c>
      <c r="N20" s="754">
        <v>0.154</v>
      </c>
      <c r="O20" s="770">
        <v>1.6021533729999999</v>
      </c>
      <c r="P20" s="180"/>
      <c r="Q20" s="180"/>
      <c r="R20" s="1069">
        <f t="shared" si="0"/>
        <v>3</v>
      </c>
      <c r="S20" s="128" t="str">
        <f t="shared" si="2"/>
        <v>WOOD CHIPS, PARTICLES AND RESIDUES</v>
      </c>
      <c r="T20" s="126" t="s">
        <v>191</v>
      </c>
      <c r="U20" s="294">
        <f>D20-(D21+D22)</f>
        <v>0</v>
      </c>
      <c r="V20" s="170">
        <f>F20-(F21+F22)</f>
        <v>0</v>
      </c>
      <c r="W20" s="170">
        <f>G20-(G21+G22)</f>
        <v>0</v>
      </c>
      <c r="X20" s="170">
        <f>I20-(I21+I22)</f>
        <v>0</v>
      </c>
      <c r="Y20" s="170">
        <f>J20-(J21+J22)</f>
        <v>0</v>
      </c>
      <c r="Z20" s="170">
        <f>L20-(L21+L22)</f>
        <v>0</v>
      </c>
      <c r="AA20" s="170">
        <f>M20-(M21+M22)</f>
        <v>0</v>
      </c>
      <c r="AB20" s="171">
        <f t="shared" ref="AB20" si="8">O20-(O21+O22)</f>
        <v>0</v>
      </c>
      <c r="AC20" s="180"/>
      <c r="AD20" s="300">
        <f t="shared" si="1"/>
        <v>3</v>
      </c>
      <c r="AE20" s="128" t="str">
        <f t="shared" si="4"/>
        <v>WOOD CHIPS, PARTICLES AND RESIDUES</v>
      </c>
      <c r="AF20" s="126" t="s">
        <v>191</v>
      </c>
      <c r="AG20" s="217" t="str">
        <f>IF(ISNUMBER(#REF!+D20-J20),#REF!+D20-J20,IF(ISNUMBER(J20-D20),"NT " &amp; J20-D20,"…"))</f>
        <v>NT 0</v>
      </c>
      <c r="AH20" s="218" t="str">
        <f>IF(ISNUMBER(#REF!+G20-M20),#REF!+G20-M20,IF(ISNUMBER(M20-G20),"NT " &amp; M20-G20,"…"))</f>
        <v>NT 0</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c r="NP20" s="9"/>
      <c r="NQ20" s="9"/>
      <c r="NR20" s="9"/>
      <c r="NS20" s="9"/>
      <c r="NT20" s="9"/>
      <c r="NU20" s="9"/>
      <c r="NV20" s="9"/>
      <c r="NW20" s="9"/>
      <c r="NX20" s="9"/>
      <c r="NY20" s="9"/>
      <c r="NZ20" s="9"/>
      <c r="OA20" s="9"/>
      <c r="OB20" s="9"/>
      <c r="OC20" s="9"/>
      <c r="OD20" s="9"/>
      <c r="OE20" s="9"/>
      <c r="OF20" s="9"/>
      <c r="OG20" s="9"/>
      <c r="OH20" s="9"/>
      <c r="OI20" s="9"/>
      <c r="OJ20" s="9"/>
      <c r="OK20" s="9"/>
      <c r="OL20" s="9"/>
      <c r="OM20" s="9"/>
      <c r="ON20" s="9"/>
      <c r="OO20" s="9"/>
      <c r="OP20" s="9"/>
      <c r="OQ20" s="9"/>
      <c r="OR20" s="9"/>
      <c r="OS20" s="9"/>
      <c r="OT20" s="9"/>
      <c r="OU20" s="9"/>
      <c r="OV20" s="9"/>
      <c r="OW20" s="9"/>
      <c r="OX20" s="9"/>
      <c r="OY20" s="9"/>
      <c r="OZ20" s="9"/>
      <c r="PA20" s="9"/>
      <c r="PB20" s="9"/>
      <c r="PC20" s="9"/>
      <c r="PD20" s="9"/>
      <c r="PE20" s="9"/>
      <c r="PF20" s="9"/>
      <c r="PG20" s="9"/>
      <c r="PH20" s="9"/>
      <c r="PI20" s="9"/>
      <c r="PJ20" s="9"/>
      <c r="PK20" s="9"/>
      <c r="PL20" s="9"/>
      <c r="PM20" s="9"/>
      <c r="PN20" s="9"/>
      <c r="PO20" s="9"/>
      <c r="PP20" s="9"/>
      <c r="PQ20" s="9"/>
      <c r="PR20" s="9"/>
      <c r="PS20" s="9"/>
      <c r="PT20" s="9"/>
      <c r="PU20" s="9"/>
      <c r="PV20" s="9"/>
      <c r="PW20" s="9"/>
      <c r="PX20" s="9"/>
      <c r="PY20" s="9"/>
      <c r="PZ20" s="9"/>
      <c r="QA20" s="9"/>
      <c r="QB20" s="9"/>
      <c r="QC20" s="9"/>
      <c r="QD20" s="9"/>
      <c r="QE20" s="9"/>
      <c r="QF20" s="9"/>
      <c r="QG20" s="9"/>
      <c r="QH20" s="9"/>
      <c r="QI20" s="9"/>
      <c r="QJ20" s="9"/>
      <c r="QK20" s="9"/>
      <c r="QL20" s="9"/>
      <c r="QM20" s="9"/>
      <c r="QN20" s="9"/>
      <c r="QO20" s="9"/>
      <c r="QP20" s="9"/>
      <c r="QQ20" s="9"/>
      <c r="QR20" s="9"/>
      <c r="QS20" s="9"/>
      <c r="QT20" s="9"/>
      <c r="QU20" s="9"/>
      <c r="QV20" s="9"/>
      <c r="QW20" s="9"/>
      <c r="QX20" s="9"/>
      <c r="QY20" s="9"/>
      <c r="QZ20" s="9"/>
      <c r="RA20" s="9"/>
      <c r="RB20" s="9"/>
      <c r="RC20" s="9"/>
      <c r="RD20" s="9"/>
      <c r="RE20" s="9"/>
      <c r="RF20" s="9"/>
      <c r="RG20" s="9"/>
      <c r="RH20" s="9"/>
      <c r="RI20" s="9"/>
      <c r="RJ20" s="9"/>
      <c r="RK20" s="9"/>
      <c r="RL20" s="9"/>
      <c r="RM20" s="9"/>
      <c r="RN20" s="9"/>
      <c r="RO20" s="9"/>
      <c r="RP20" s="9"/>
      <c r="RQ20" s="9"/>
      <c r="RR20" s="9"/>
      <c r="RS20" s="9"/>
      <c r="RT20" s="9"/>
      <c r="RU20" s="9"/>
      <c r="RV20" s="9"/>
      <c r="RW20" s="9"/>
      <c r="RX20" s="9"/>
      <c r="RY20" s="9"/>
      <c r="RZ20" s="9"/>
      <c r="SA20" s="9"/>
      <c r="SB20" s="9"/>
      <c r="SC20" s="9"/>
      <c r="SD20" s="9"/>
      <c r="SE20" s="9"/>
      <c r="SF20" s="9"/>
      <c r="SG20" s="9"/>
      <c r="SH20" s="9"/>
      <c r="SI20" s="9"/>
      <c r="SJ20" s="9"/>
      <c r="SK20" s="9"/>
      <c r="SL20" s="9"/>
      <c r="SM20" s="9"/>
      <c r="SN20" s="9"/>
      <c r="SO20" s="9"/>
      <c r="SP20" s="9"/>
      <c r="SQ20" s="9"/>
      <c r="SR20" s="9"/>
      <c r="SS20" s="9"/>
      <c r="ST20" s="9"/>
      <c r="SU20" s="9"/>
      <c r="SV20" s="9"/>
      <c r="SW20" s="9"/>
      <c r="SX20" s="9"/>
      <c r="SY20" s="9"/>
      <c r="SZ20" s="9"/>
      <c r="TA20" s="9"/>
      <c r="TB20" s="9"/>
      <c r="TC20" s="9"/>
      <c r="TD20" s="9"/>
      <c r="TE20" s="9"/>
      <c r="TF20" s="9"/>
      <c r="TG20" s="9"/>
      <c r="TH20" s="9"/>
      <c r="TI20" s="9"/>
      <c r="TJ20" s="9"/>
      <c r="TK20" s="9"/>
      <c r="TL20" s="9"/>
      <c r="TM20" s="9"/>
      <c r="TN20" s="9"/>
      <c r="TO20" s="9"/>
      <c r="TP20" s="9"/>
      <c r="TQ20" s="9"/>
      <c r="TR20" s="9"/>
      <c r="TS20" s="9"/>
      <c r="TT20" s="9"/>
      <c r="TU20" s="9"/>
      <c r="TV20" s="9"/>
      <c r="TW20" s="9"/>
      <c r="TX20" s="9"/>
      <c r="TY20" s="9"/>
      <c r="TZ20" s="9"/>
      <c r="UA20" s="9"/>
      <c r="UB20" s="9"/>
      <c r="UC20" s="9"/>
      <c r="UD20" s="9"/>
      <c r="UE20" s="9"/>
      <c r="UF20" s="9"/>
      <c r="UG20" s="9"/>
      <c r="UH20" s="9"/>
      <c r="UI20" s="9"/>
      <c r="UJ20" s="9"/>
      <c r="UK20" s="9"/>
      <c r="UL20" s="9"/>
      <c r="UM20" s="9"/>
      <c r="UN20" s="9"/>
      <c r="UO20" s="9"/>
      <c r="UP20" s="9"/>
      <c r="UQ20" s="9"/>
      <c r="UR20" s="9"/>
      <c r="US20" s="9"/>
      <c r="UT20" s="9"/>
      <c r="UU20" s="9"/>
      <c r="UV20" s="9"/>
      <c r="UW20" s="9"/>
      <c r="UX20" s="9"/>
      <c r="UY20" s="9"/>
      <c r="UZ20" s="9"/>
      <c r="VA20" s="9"/>
      <c r="VB20" s="9"/>
      <c r="VC20" s="9"/>
      <c r="VD20" s="9"/>
      <c r="VE20" s="9"/>
      <c r="VF20" s="9"/>
      <c r="VG20" s="9"/>
      <c r="VH20" s="9"/>
      <c r="VI20" s="9"/>
      <c r="VJ20" s="9"/>
      <c r="VK20" s="9"/>
      <c r="VL20" s="9"/>
      <c r="VM20" s="9"/>
      <c r="VN20" s="9"/>
      <c r="VO20" s="9"/>
      <c r="VP20" s="9"/>
      <c r="VQ20" s="9"/>
      <c r="VR20" s="9"/>
      <c r="VS20" s="9"/>
      <c r="VT20" s="9"/>
      <c r="VU20" s="9"/>
      <c r="VV20" s="9"/>
      <c r="VW20" s="9"/>
      <c r="VX20" s="9"/>
      <c r="VY20" s="9"/>
      <c r="VZ20" s="9"/>
      <c r="WA20" s="9"/>
      <c r="WB20" s="9"/>
      <c r="WC20" s="9"/>
      <c r="WD20" s="9"/>
      <c r="WE20" s="9"/>
      <c r="WF20" s="9"/>
      <c r="WG20" s="9"/>
      <c r="WH20" s="9"/>
      <c r="WI20" s="9"/>
      <c r="WJ20" s="9"/>
      <c r="WK20" s="9"/>
      <c r="WL20" s="9"/>
      <c r="WM20" s="9"/>
      <c r="WN20" s="9"/>
      <c r="WO20" s="9"/>
      <c r="WP20" s="9"/>
      <c r="WQ20" s="9"/>
      <c r="WR20" s="9"/>
      <c r="WS20" s="9"/>
      <c r="WT20" s="9"/>
      <c r="WU20" s="9"/>
      <c r="WV20" s="9"/>
      <c r="WW20" s="9"/>
      <c r="WX20" s="9"/>
      <c r="WY20" s="9"/>
      <c r="WZ20" s="9"/>
      <c r="XA20" s="9"/>
      <c r="XB20" s="9"/>
      <c r="XC20" s="9"/>
      <c r="XD20" s="9"/>
      <c r="XE20" s="9"/>
      <c r="XF20" s="9"/>
      <c r="XG20" s="9"/>
      <c r="XH20" s="9"/>
      <c r="XI20" s="9"/>
      <c r="XJ20" s="9"/>
      <c r="XK20" s="9"/>
      <c r="XL20" s="9"/>
      <c r="XM20" s="9"/>
      <c r="XN20" s="9"/>
      <c r="XO20" s="9"/>
      <c r="XP20" s="9"/>
      <c r="XQ20" s="9"/>
      <c r="XR20" s="9"/>
      <c r="XS20" s="9"/>
      <c r="XT20" s="9"/>
      <c r="XU20" s="9"/>
      <c r="XV20" s="9"/>
      <c r="XW20" s="9"/>
      <c r="XX20" s="9"/>
      <c r="XY20" s="9"/>
      <c r="XZ20" s="9"/>
      <c r="YA20" s="9"/>
      <c r="YB20" s="9"/>
      <c r="YC20" s="9"/>
      <c r="YD20" s="9"/>
      <c r="YE20" s="9"/>
      <c r="YF20" s="9"/>
      <c r="YG20" s="9"/>
      <c r="YH20" s="9"/>
      <c r="YI20" s="9"/>
      <c r="YJ20" s="9"/>
      <c r="YK20" s="9"/>
      <c r="YL20" s="9"/>
      <c r="YM20" s="9"/>
      <c r="YN20" s="9"/>
      <c r="YO20" s="9"/>
      <c r="YP20" s="9"/>
      <c r="YQ20" s="9"/>
      <c r="YR20" s="9"/>
      <c r="YS20" s="9"/>
      <c r="YT20" s="9"/>
      <c r="YU20" s="9"/>
      <c r="YV20" s="9"/>
      <c r="YW20" s="9"/>
      <c r="YX20" s="9"/>
      <c r="YY20" s="9"/>
      <c r="YZ20" s="9"/>
      <c r="ZA20" s="9"/>
      <c r="ZB20" s="9"/>
      <c r="ZC20" s="9"/>
      <c r="ZD20" s="9"/>
      <c r="ZE20" s="9"/>
      <c r="ZF20" s="9"/>
      <c r="ZG20" s="9"/>
      <c r="ZH20" s="9"/>
      <c r="ZI20" s="9"/>
      <c r="ZJ20" s="9"/>
      <c r="ZK20" s="9"/>
      <c r="ZL20" s="9"/>
      <c r="ZM20" s="9"/>
      <c r="ZN20" s="9"/>
      <c r="ZO20" s="9"/>
      <c r="ZP20" s="9"/>
      <c r="ZQ20" s="9"/>
      <c r="ZR20" s="9"/>
      <c r="ZS20" s="9"/>
      <c r="ZT20" s="9"/>
      <c r="ZU20" s="9"/>
      <c r="ZV20" s="9"/>
      <c r="ZW20" s="9"/>
      <c r="ZX20" s="9"/>
      <c r="ZY20" s="9"/>
      <c r="ZZ20" s="9"/>
      <c r="AAA20" s="9"/>
      <c r="AAB20" s="9"/>
      <c r="AAC20" s="9"/>
      <c r="AAD20" s="9"/>
      <c r="AAE20" s="9"/>
      <c r="AAF20" s="9"/>
      <c r="AAG20" s="9"/>
      <c r="AAH20" s="9"/>
      <c r="AAI20" s="9"/>
      <c r="AAJ20" s="9"/>
      <c r="AAK20" s="9"/>
      <c r="AAL20" s="9"/>
      <c r="AAM20" s="9"/>
      <c r="AAN20" s="9"/>
      <c r="AAO20" s="9"/>
      <c r="AAP20" s="9"/>
      <c r="AAQ20" s="9"/>
      <c r="AAR20" s="9"/>
      <c r="AAS20" s="9"/>
      <c r="AAT20" s="9"/>
      <c r="AAU20" s="9"/>
      <c r="AAV20" s="9"/>
      <c r="AAW20" s="9"/>
      <c r="AAX20" s="9"/>
      <c r="AAY20" s="9"/>
      <c r="AAZ20" s="9"/>
      <c r="ABA20" s="9"/>
      <c r="ABB20" s="9"/>
      <c r="ABC20" s="9"/>
      <c r="ABD20" s="9"/>
      <c r="ABE20" s="9"/>
      <c r="ABF20" s="9"/>
      <c r="ABG20" s="9"/>
      <c r="ABH20" s="9"/>
      <c r="ABI20" s="9"/>
      <c r="ABJ20" s="9"/>
      <c r="ABK20" s="9"/>
      <c r="ABL20" s="9"/>
      <c r="ABM20" s="9"/>
      <c r="ABN20" s="9"/>
      <c r="ABO20" s="9"/>
      <c r="ABP20" s="9"/>
      <c r="ABQ20" s="9"/>
      <c r="ABR20" s="9"/>
      <c r="ABS20" s="9"/>
      <c r="ABT20" s="9"/>
      <c r="ABU20" s="9"/>
      <c r="ABV20" s="9"/>
      <c r="ABW20" s="9"/>
      <c r="ABX20" s="9"/>
      <c r="ABY20" s="9"/>
      <c r="ABZ20" s="9"/>
      <c r="ACA20" s="9"/>
      <c r="ACB20" s="9"/>
      <c r="ACC20" s="9"/>
      <c r="ACD20" s="9"/>
      <c r="ACE20" s="9"/>
      <c r="ACF20" s="9"/>
      <c r="ACG20" s="9"/>
      <c r="ACH20" s="9"/>
      <c r="ACI20" s="9"/>
      <c r="ACJ20" s="9"/>
      <c r="ACK20" s="9"/>
      <c r="ACL20" s="9"/>
      <c r="ACM20" s="9"/>
      <c r="ACN20" s="9"/>
      <c r="ACO20" s="9"/>
      <c r="ACP20" s="9"/>
      <c r="ACQ20" s="9"/>
      <c r="ACR20" s="9"/>
      <c r="ACS20" s="9"/>
      <c r="ACT20" s="9"/>
      <c r="ACU20" s="9"/>
      <c r="ACV20" s="9"/>
      <c r="ACW20" s="9"/>
      <c r="ACX20" s="9"/>
      <c r="ACY20" s="9"/>
      <c r="ACZ20" s="9"/>
      <c r="ADA20" s="9"/>
      <c r="ADB20" s="9"/>
      <c r="ADC20" s="9"/>
      <c r="ADD20" s="9"/>
      <c r="ADE20" s="9"/>
      <c r="ADF20" s="9"/>
      <c r="ADG20" s="9"/>
      <c r="ADH20" s="9"/>
      <c r="ADI20" s="9"/>
      <c r="ADJ20" s="9"/>
      <c r="ADK20" s="9"/>
      <c r="ADL20" s="9"/>
      <c r="ADM20" s="9"/>
      <c r="ADN20" s="9"/>
      <c r="ADO20" s="9"/>
      <c r="ADP20" s="9"/>
      <c r="ADQ20" s="9"/>
      <c r="ADR20" s="9"/>
      <c r="ADS20" s="9"/>
      <c r="ADT20" s="9"/>
      <c r="ADU20" s="9"/>
      <c r="ADV20" s="9"/>
      <c r="ADW20" s="9"/>
      <c r="ADX20" s="9"/>
      <c r="ADY20" s="9"/>
      <c r="ADZ20" s="9"/>
      <c r="AEA20" s="9"/>
      <c r="AEB20" s="9"/>
      <c r="AEC20" s="9"/>
      <c r="AED20" s="9"/>
      <c r="AEE20" s="9"/>
      <c r="AEF20" s="9"/>
      <c r="AEG20" s="9"/>
      <c r="AEH20" s="9"/>
      <c r="AEI20" s="9"/>
      <c r="AEJ20" s="9"/>
      <c r="AEK20" s="9"/>
      <c r="AEL20" s="9"/>
      <c r="AEM20" s="9"/>
      <c r="AEN20" s="9"/>
      <c r="AEO20" s="9"/>
      <c r="AEP20" s="9"/>
      <c r="AEQ20" s="9"/>
      <c r="AER20" s="9"/>
      <c r="AES20" s="9"/>
      <c r="AET20" s="9"/>
      <c r="AEU20" s="9"/>
      <c r="AEV20" s="9"/>
      <c r="AEW20" s="9"/>
      <c r="AEX20" s="9"/>
      <c r="AEY20" s="9"/>
      <c r="AEZ20" s="9"/>
      <c r="AFA20" s="9"/>
      <c r="AFB20" s="9"/>
      <c r="AFC20" s="9"/>
      <c r="AFD20" s="9"/>
      <c r="AFE20" s="9"/>
      <c r="AFF20" s="9"/>
      <c r="AFG20" s="9"/>
      <c r="AFH20" s="9"/>
      <c r="AFI20" s="9"/>
      <c r="AFJ20" s="9"/>
      <c r="AFK20" s="9"/>
      <c r="AFL20" s="9"/>
      <c r="AFM20" s="9"/>
      <c r="AFN20" s="9"/>
      <c r="AFO20" s="9"/>
      <c r="AFP20" s="9"/>
      <c r="AFQ20" s="9"/>
      <c r="AFR20" s="9"/>
      <c r="AFS20" s="9"/>
      <c r="AFT20" s="9"/>
      <c r="AFU20" s="9"/>
      <c r="AFV20" s="9"/>
      <c r="AFW20" s="9"/>
      <c r="AFX20" s="9"/>
      <c r="AFY20" s="9"/>
      <c r="AFZ20" s="9"/>
      <c r="AGA20" s="9"/>
      <c r="AGB20" s="9"/>
      <c r="AGC20" s="9"/>
      <c r="AGD20" s="9"/>
      <c r="AGE20" s="9"/>
      <c r="AGF20" s="9"/>
      <c r="AGG20" s="9"/>
      <c r="AGH20" s="9"/>
      <c r="AGI20" s="9"/>
      <c r="AGJ20" s="9"/>
      <c r="AGK20" s="9"/>
      <c r="AGL20" s="9"/>
      <c r="AGM20" s="9"/>
      <c r="AGN20" s="9"/>
      <c r="AGO20" s="9"/>
      <c r="AGP20" s="9"/>
      <c r="AGQ20" s="9"/>
      <c r="AGR20" s="9"/>
      <c r="AGS20" s="9"/>
      <c r="AGT20" s="9"/>
      <c r="AGU20" s="9"/>
      <c r="AGV20" s="9"/>
      <c r="AGW20" s="9"/>
      <c r="AGX20" s="9"/>
      <c r="AGY20" s="9"/>
      <c r="AGZ20" s="9"/>
      <c r="AHA20" s="9"/>
      <c r="AHB20" s="9"/>
      <c r="AHC20" s="9"/>
      <c r="AHD20" s="9"/>
      <c r="AHE20" s="9"/>
      <c r="AHF20" s="9"/>
      <c r="AHG20" s="9"/>
      <c r="AHH20" s="9"/>
      <c r="AHI20" s="9"/>
      <c r="AHJ20" s="9"/>
      <c r="AHK20" s="9"/>
      <c r="AHL20" s="9"/>
      <c r="AHM20" s="9"/>
      <c r="AHN20" s="9"/>
      <c r="AHO20" s="9"/>
      <c r="AHP20" s="9"/>
      <c r="AHQ20" s="9"/>
      <c r="AHR20" s="9"/>
      <c r="AHS20" s="9"/>
      <c r="AHT20" s="9"/>
      <c r="AHU20" s="9"/>
      <c r="AHV20" s="9"/>
      <c r="AHW20" s="9"/>
      <c r="AHX20" s="9"/>
      <c r="AHY20" s="9"/>
      <c r="AHZ20" s="9"/>
      <c r="AIA20" s="9"/>
      <c r="AIB20" s="9"/>
      <c r="AIC20" s="9"/>
      <c r="AID20" s="9"/>
      <c r="AIE20" s="9"/>
      <c r="AIF20" s="9"/>
      <c r="AIG20" s="9"/>
      <c r="AIH20" s="9"/>
      <c r="AII20" s="9"/>
      <c r="AIJ20" s="9"/>
      <c r="AIK20" s="9"/>
      <c r="AIL20" s="9"/>
      <c r="AIM20" s="9"/>
      <c r="AIN20" s="9"/>
      <c r="AIO20" s="9"/>
      <c r="AIP20" s="9"/>
      <c r="AIQ20" s="9"/>
      <c r="AIR20" s="9"/>
      <c r="AIS20" s="9"/>
      <c r="AIT20" s="9"/>
      <c r="AIU20" s="9"/>
      <c r="AIV20" s="9"/>
      <c r="AIW20" s="9"/>
      <c r="AIX20" s="9"/>
      <c r="AIY20" s="9"/>
      <c r="AIZ20" s="9"/>
      <c r="AJA20" s="9"/>
      <c r="AJB20" s="9"/>
      <c r="AJC20" s="9"/>
      <c r="AJD20" s="9"/>
      <c r="AJE20" s="9"/>
      <c r="AJF20" s="9"/>
      <c r="AJG20" s="9"/>
      <c r="AJH20" s="9"/>
      <c r="AJI20" s="9"/>
      <c r="AJJ20" s="9"/>
      <c r="AJK20" s="9"/>
      <c r="AJL20" s="9"/>
      <c r="AJM20" s="9"/>
      <c r="AJN20" s="9"/>
      <c r="AJO20" s="9"/>
      <c r="AJP20" s="9"/>
      <c r="AJQ20" s="9"/>
      <c r="AJR20" s="9"/>
      <c r="AJS20" s="9"/>
      <c r="AJT20" s="9"/>
      <c r="AJU20" s="9"/>
      <c r="AJV20" s="9"/>
      <c r="AJW20" s="9"/>
      <c r="AJX20" s="9"/>
      <c r="AJY20" s="9"/>
      <c r="AJZ20" s="9"/>
      <c r="AKA20" s="9"/>
      <c r="AKB20" s="9"/>
      <c r="AKC20" s="9"/>
      <c r="AKD20" s="9"/>
      <c r="AKE20" s="9"/>
      <c r="AKF20" s="9"/>
      <c r="AKG20" s="9"/>
      <c r="AKH20" s="9"/>
      <c r="AKI20" s="9"/>
      <c r="AKJ20" s="9"/>
      <c r="AKK20" s="9"/>
      <c r="AKL20" s="9"/>
      <c r="AKM20" s="9"/>
      <c r="AKN20" s="9"/>
      <c r="AKO20" s="9"/>
      <c r="AKP20" s="9"/>
      <c r="AKQ20" s="9"/>
      <c r="AKR20" s="9"/>
      <c r="AKS20" s="9"/>
      <c r="AKT20" s="9"/>
      <c r="AKU20" s="9"/>
      <c r="AKV20" s="9"/>
      <c r="AKW20" s="9"/>
      <c r="AKX20" s="9"/>
      <c r="AKY20" s="9"/>
      <c r="AKZ20" s="9"/>
      <c r="ALA20" s="9"/>
      <c r="ALB20" s="9"/>
      <c r="ALC20" s="9"/>
      <c r="ALD20" s="9"/>
      <c r="ALE20" s="9"/>
      <c r="ALF20" s="9"/>
      <c r="ALG20" s="9"/>
      <c r="ALH20" s="9"/>
      <c r="ALI20" s="9"/>
      <c r="ALJ20" s="9"/>
      <c r="ALK20" s="9"/>
      <c r="ALL20" s="9"/>
      <c r="ALM20" s="9"/>
      <c r="ALN20" s="9"/>
      <c r="ALO20" s="9"/>
      <c r="ALP20" s="9"/>
      <c r="ALQ20" s="9"/>
      <c r="ALR20" s="9"/>
      <c r="ALS20" s="9"/>
      <c r="ALT20" s="9"/>
      <c r="ALU20" s="9"/>
      <c r="ALV20" s="9"/>
      <c r="ALW20" s="9"/>
      <c r="ALX20" s="9"/>
      <c r="ALY20" s="9"/>
      <c r="ALZ20" s="9"/>
      <c r="AMA20" s="9"/>
      <c r="AMB20" s="9"/>
      <c r="AMC20" s="9"/>
      <c r="AMD20" s="9"/>
      <c r="AME20" s="9"/>
      <c r="AMF20" s="9"/>
      <c r="AMG20" s="9"/>
      <c r="AMH20" s="9"/>
      <c r="AMI20" s="9"/>
      <c r="AMJ20" s="9"/>
      <c r="AMK20" s="9"/>
      <c r="AML20" s="9"/>
      <c r="AMM20" s="9"/>
      <c r="AMN20" s="9"/>
      <c r="AMO20" s="9"/>
      <c r="AMP20" s="9"/>
      <c r="AMQ20" s="9"/>
      <c r="AMR20" s="9"/>
      <c r="AMS20" s="9"/>
      <c r="AMT20" s="9"/>
      <c r="AMU20" s="9"/>
      <c r="AMV20" s="9"/>
      <c r="AMW20" s="9"/>
      <c r="AMX20" s="9"/>
      <c r="AMY20" s="9"/>
      <c r="AMZ20" s="9"/>
      <c r="ANA20" s="9"/>
      <c r="ANB20" s="9"/>
      <c r="ANC20" s="9"/>
      <c r="AND20" s="9"/>
      <c r="ANE20" s="9"/>
      <c r="ANF20" s="9"/>
      <c r="ANG20" s="9"/>
      <c r="ANH20" s="9"/>
      <c r="ANI20" s="9"/>
      <c r="ANJ20" s="9"/>
      <c r="ANK20" s="9"/>
      <c r="ANL20" s="9"/>
      <c r="ANM20" s="9"/>
      <c r="ANN20" s="9"/>
      <c r="ANO20" s="9"/>
      <c r="ANP20" s="9"/>
      <c r="ANQ20" s="9"/>
      <c r="ANR20" s="9"/>
      <c r="ANS20" s="9"/>
      <c r="ANT20" s="9"/>
      <c r="ANU20" s="9"/>
      <c r="ANV20" s="9"/>
      <c r="ANW20" s="9"/>
      <c r="ANX20" s="9"/>
      <c r="ANY20" s="9"/>
      <c r="ANZ20" s="9"/>
      <c r="AOA20" s="9"/>
      <c r="AOB20" s="9"/>
      <c r="AOC20" s="9"/>
      <c r="AOD20" s="9"/>
      <c r="AOE20" s="9"/>
      <c r="AOF20" s="9"/>
      <c r="AOG20" s="9"/>
      <c r="AOH20" s="9"/>
      <c r="AOI20" s="9"/>
      <c r="AOJ20" s="9"/>
      <c r="AOK20" s="9"/>
      <c r="AOL20" s="9"/>
      <c r="AOM20" s="9"/>
      <c r="AON20" s="9"/>
      <c r="AOO20" s="9"/>
      <c r="AOP20" s="9"/>
      <c r="AOQ20" s="9"/>
      <c r="AOR20" s="9"/>
      <c r="AOS20" s="9"/>
      <c r="AOT20" s="9"/>
      <c r="AOU20" s="9"/>
      <c r="AOV20" s="9"/>
      <c r="AOW20" s="9"/>
      <c r="AOX20" s="9"/>
      <c r="AOY20" s="9"/>
      <c r="AOZ20" s="9"/>
      <c r="APA20" s="9"/>
      <c r="APB20" s="9"/>
      <c r="APC20" s="9"/>
      <c r="APD20" s="9"/>
      <c r="APE20" s="9"/>
      <c r="APF20" s="9"/>
      <c r="APG20" s="9"/>
      <c r="APH20" s="9"/>
      <c r="API20" s="9"/>
      <c r="APJ20" s="9"/>
      <c r="APK20" s="9"/>
      <c r="APL20" s="9"/>
      <c r="APM20" s="9"/>
      <c r="APN20" s="9"/>
      <c r="APO20" s="9"/>
      <c r="APP20" s="9"/>
      <c r="APQ20" s="9"/>
      <c r="APR20" s="9"/>
      <c r="APS20" s="9"/>
      <c r="APT20" s="9"/>
      <c r="APU20" s="9"/>
      <c r="APV20" s="9"/>
      <c r="APW20" s="9"/>
      <c r="APX20" s="9"/>
      <c r="APY20" s="9"/>
      <c r="APZ20" s="9"/>
      <c r="AQA20" s="9"/>
      <c r="AQB20" s="9"/>
      <c r="AQC20" s="9"/>
      <c r="AQD20" s="9"/>
      <c r="AQE20" s="9"/>
      <c r="AQF20" s="9"/>
      <c r="AQG20" s="9"/>
      <c r="AQH20" s="9"/>
      <c r="AQI20" s="9"/>
      <c r="AQJ20" s="9"/>
      <c r="AQK20" s="9"/>
      <c r="AQL20" s="9"/>
      <c r="AQM20" s="9"/>
      <c r="AQN20" s="9"/>
      <c r="AQO20" s="9"/>
      <c r="AQP20" s="9"/>
      <c r="AQQ20" s="9"/>
      <c r="AQR20" s="9"/>
      <c r="AQS20" s="9"/>
      <c r="AQT20" s="9"/>
      <c r="AQU20" s="9"/>
      <c r="AQV20" s="9"/>
      <c r="AQW20" s="9"/>
      <c r="AQX20" s="9"/>
      <c r="AQY20" s="9"/>
      <c r="AQZ20" s="9"/>
      <c r="ARA20" s="9"/>
      <c r="ARB20" s="9"/>
      <c r="ARC20" s="9"/>
      <c r="ARD20" s="9"/>
      <c r="ARE20" s="9"/>
      <c r="ARF20" s="9"/>
      <c r="ARG20" s="9"/>
      <c r="ARH20" s="9"/>
      <c r="ARI20" s="9"/>
      <c r="ARJ20" s="9"/>
      <c r="ARK20" s="9"/>
      <c r="ARL20" s="9"/>
      <c r="ARM20" s="9"/>
      <c r="ARN20" s="9"/>
      <c r="ARO20" s="9"/>
      <c r="ARP20" s="9"/>
      <c r="ARQ20" s="9"/>
      <c r="ARR20" s="9"/>
      <c r="ARS20" s="9"/>
      <c r="ART20" s="9"/>
      <c r="ARU20" s="9"/>
      <c r="ARV20" s="9"/>
      <c r="ARW20" s="9"/>
      <c r="ARX20" s="9"/>
      <c r="ARY20" s="9"/>
      <c r="ARZ20" s="9"/>
      <c r="ASA20" s="9"/>
      <c r="ASB20" s="9"/>
      <c r="ASC20" s="9"/>
      <c r="ASD20" s="9"/>
      <c r="ASE20" s="9"/>
      <c r="ASF20" s="9"/>
      <c r="ASG20" s="9"/>
      <c r="ASH20" s="9"/>
      <c r="ASI20" s="9"/>
      <c r="ASJ20" s="9"/>
      <c r="ASK20" s="9"/>
      <c r="ASL20" s="9"/>
      <c r="ASM20" s="9"/>
      <c r="ASN20" s="9"/>
      <c r="ASO20" s="9"/>
      <c r="ASP20" s="9"/>
      <c r="ASQ20" s="9"/>
      <c r="ASR20" s="9"/>
      <c r="ASS20" s="9"/>
      <c r="AST20" s="9"/>
      <c r="ASU20" s="9"/>
      <c r="ASV20" s="9"/>
      <c r="ASW20" s="9"/>
      <c r="ASX20" s="9"/>
      <c r="ASY20" s="9"/>
      <c r="ASZ20" s="9"/>
      <c r="ATA20" s="9"/>
      <c r="ATB20" s="9"/>
      <c r="ATC20" s="9"/>
      <c r="ATD20" s="9"/>
      <c r="ATE20" s="9"/>
      <c r="ATF20" s="9"/>
      <c r="ATG20" s="9"/>
      <c r="ATH20" s="9"/>
      <c r="ATI20" s="9"/>
      <c r="ATJ20" s="9"/>
      <c r="ATK20" s="9"/>
      <c r="ATL20" s="9"/>
      <c r="ATM20" s="9"/>
      <c r="ATN20" s="9"/>
      <c r="ATO20" s="9"/>
      <c r="ATP20" s="9"/>
      <c r="ATQ20" s="9"/>
      <c r="ATR20" s="9"/>
      <c r="ATS20" s="9"/>
      <c r="ATT20" s="9"/>
      <c r="ATU20" s="9"/>
      <c r="ATV20" s="9"/>
      <c r="ATW20" s="9"/>
      <c r="ATX20" s="9"/>
      <c r="ATY20" s="9"/>
      <c r="ATZ20" s="9"/>
      <c r="AUA20" s="9"/>
      <c r="AUB20" s="9"/>
      <c r="AUC20" s="9"/>
      <c r="AUD20" s="9"/>
      <c r="AUE20" s="9"/>
      <c r="AUF20" s="9"/>
      <c r="AUG20" s="9"/>
      <c r="AUH20" s="9"/>
      <c r="AUI20" s="9"/>
      <c r="AUJ20" s="9"/>
      <c r="AUK20" s="9"/>
      <c r="AUL20" s="9"/>
      <c r="AUM20" s="9"/>
      <c r="AUN20" s="9"/>
      <c r="AUO20" s="9"/>
      <c r="AUP20" s="9"/>
      <c r="AUQ20" s="9"/>
      <c r="AUR20" s="9"/>
      <c r="AUS20" s="9"/>
      <c r="AUT20" s="9"/>
      <c r="AUU20" s="9"/>
      <c r="AUV20" s="9"/>
      <c r="AUW20" s="9"/>
      <c r="AUX20" s="9"/>
      <c r="AUY20" s="9"/>
      <c r="AUZ20" s="9"/>
      <c r="AVA20" s="9"/>
      <c r="AVB20" s="9"/>
      <c r="AVC20" s="9"/>
      <c r="AVD20" s="9"/>
      <c r="AVE20" s="9"/>
      <c r="AVF20" s="9"/>
      <c r="AVG20" s="9"/>
      <c r="AVH20" s="9"/>
      <c r="AVI20" s="9"/>
      <c r="AVJ20" s="9"/>
      <c r="AVK20" s="9"/>
      <c r="AVL20" s="9"/>
      <c r="AVM20" s="9"/>
      <c r="AVN20" s="9"/>
      <c r="AVO20" s="9"/>
      <c r="AVP20" s="9"/>
      <c r="AVQ20" s="9"/>
      <c r="AVR20" s="9"/>
      <c r="AVS20" s="9"/>
      <c r="AVT20" s="9"/>
      <c r="AVU20" s="9"/>
      <c r="AVV20" s="9"/>
      <c r="AVW20" s="9"/>
      <c r="AVX20" s="9"/>
      <c r="AVY20" s="9"/>
      <c r="AVZ20" s="9"/>
      <c r="AWA20" s="9"/>
      <c r="AWB20" s="9"/>
      <c r="AWC20" s="9"/>
      <c r="AWD20" s="9"/>
      <c r="AWE20" s="9"/>
      <c r="AWF20" s="9"/>
      <c r="AWG20" s="9"/>
      <c r="AWH20" s="9"/>
      <c r="AWI20" s="9"/>
      <c r="AWJ20" s="9"/>
      <c r="AWK20" s="9"/>
      <c r="AWL20" s="9"/>
      <c r="AWM20" s="9"/>
      <c r="AWN20" s="9"/>
      <c r="AWO20" s="9"/>
      <c r="AWP20" s="9"/>
      <c r="AWQ20" s="9"/>
      <c r="AWR20" s="9"/>
      <c r="AWS20" s="9"/>
      <c r="AWT20" s="9"/>
      <c r="AWU20" s="9"/>
      <c r="AWV20" s="9"/>
      <c r="AWW20" s="9"/>
      <c r="AWX20" s="9"/>
      <c r="AWY20" s="9"/>
      <c r="AWZ20" s="9"/>
      <c r="AXA20" s="9"/>
      <c r="AXB20" s="9"/>
      <c r="AXC20" s="9"/>
      <c r="AXD20" s="9"/>
      <c r="AXE20" s="9"/>
      <c r="AXF20" s="9"/>
      <c r="AXG20" s="9"/>
      <c r="AXH20" s="9"/>
      <c r="AXI20" s="9"/>
      <c r="AXJ20" s="9"/>
      <c r="AXK20" s="9"/>
      <c r="AXL20" s="9"/>
      <c r="AXM20" s="9"/>
      <c r="AXN20" s="9"/>
      <c r="AXO20" s="9"/>
      <c r="AXP20" s="9"/>
      <c r="AXQ20" s="9"/>
      <c r="AXR20" s="9"/>
      <c r="AXS20" s="9"/>
      <c r="AXT20" s="9"/>
      <c r="AXU20" s="9"/>
      <c r="AXV20" s="9"/>
      <c r="AXW20" s="9"/>
      <c r="AXX20" s="9"/>
      <c r="AXY20" s="9"/>
      <c r="AXZ20" s="9"/>
      <c r="AYA20" s="9"/>
      <c r="AYB20" s="9"/>
      <c r="AYC20" s="9"/>
      <c r="AYD20" s="9"/>
      <c r="AYE20" s="9"/>
      <c r="AYF20" s="9"/>
      <c r="AYG20" s="9"/>
      <c r="AYH20" s="9"/>
      <c r="AYI20" s="9"/>
      <c r="AYJ20" s="9"/>
      <c r="AYK20" s="9"/>
      <c r="AYL20" s="9"/>
      <c r="AYM20" s="9"/>
      <c r="AYN20" s="9"/>
      <c r="AYO20" s="9"/>
      <c r="AYP20" s="9"/>
      <c r="AYQ20" s="9"/>
      <c r="AYR20" s="9"/>
      <c r="AYS20" s="9"/>
      <c r="AYT20" s="9"/>
      <c r="AYU20" s="9"/>
      <c r="AYV20" s="9"/>
      <c r="AYW20" s="9"/>
      <c r="AYX20" s="9"/>
      <c r="AYY20" s="9"/>
      <c r="AYZ20" s="9"/>
      <c r="AZA20" s="9"/>
      <c r="AZB20" s="9"/>
      <c r="AZC20" s="9"/>
      <c r="AZD20" s="9"/>
      <c r="AZE20" s="9"/>
      <c r="AZF20" s="9"/>
      <c r="AZG20" s="9"/>
      <c r="AZH20" s="9"/>
      <c r="AZI20" s="9"/>
      <c r="AZJ20" s="9"/>
      <c r="AZK20" s="9"/>
      <c r="AZL20" s="9"/>
      <c r="AZM20" s="9"/>
      <c r="AZN20" s="9"/>
      <c r="AZO20" s="9"/>
      <c r="AZP20" s="9"/>
      <c r="AZQ20" s="9"/>
      <c r="AZR20" s="9"/>
      <c r="AZS20" s="9"/>
      <c r="AZT20" s="9"/>
      <c r="AZU20" s="9"/>
      <c r="AZV20" s="9"/>
      <c r="AZW20" s="9"/>
      <c r="AZX20" s="9"/>
      <c r="AZY20" s="9"/>
      <c r="AZZ20" s="9"/>
      <c r="BAA20" s="9"/>
      <c r="BAB20" s="9"/>
      <c r="BAC20" s="9"/>
      <c r="BAD20" s="9"/>
      <c r="BAE20" s="9"/>
      <c r="BAF20" s="9"/>
      <c r="BAG20" s="9"/>
      <c r="BAH20" s="9"/>
      <c r="BAI20" s="9"/>
      <c r="BAJ20" s="9"/>
      <c r="BAK20" s="9"/>
      <c r="BAL20" s="9"/>
      <c r="BAM20" s="9"/>
      <c r="BAN20" s="9"/>
      <c r="BAO20" s="9"/>
      <c r="BAP20" s="9"/>
      <c r="BAQ20" s="9"/>
      <c r="BAR20" s="9"/>
      <c r="BAS20" s="9"/>
      <c r="BAT20" s="9"/>
      <c r="BAU20" s="9"/>
      <c r="BAV20" s="9"/>
      <c r="BAW20" s="9"/>
      <c r="BAX20" s="9"/>
      <c r="BAY20" s="9"/>
      <c r="BAZ20" s="9"/>
      <c r="BBA20" s="9"/>
      <c r="BBB20" s="9"/>
      <c r="BBC20" s="9"/>
      <c r="BBD20" s="9"/>
      <c r="BBE20" s="9"/>
      <c r="BBF20" s="9"/>
      <c r="BBG20" s="9"/>
      <c r="BBH20" s="9"/>
      <c r="BBI20" s="9"/>
      <c r="BBJ20" s="9"/>
      <c r="BBK20" s="9"/>
      <c r="BBL20" s="9"/>
      <c r="BBM20" s="9"/>
      <c r="BBN20" s="9"/>
      <c r="BBO20" s="9"/>
      <c r="BBP20" s="9"/>
      <c r="BBQ20" s="9"/>
      <c r="BBR20" s="9"/>
      <c r="BBS20" s="9"/>
      <c r="BBT20" s="9"/>
      <c r="BBU20" s="9"/>
      <c r="BBV20" s="9"/>
      <c r="BBW20" s="9"/>
      <c r="BBX20" s="9"/>
      <c r="BBY20" s="9"/>
      <c r="BBZ20" s="9"/>
      <c r="BCA20" s="9"/>
      <c r="BCB20" s="9"/>
      <c r="BCC20" s="9"/>
      <c r="BCD20" s="9"/>
      <c r="BCE20" s="9"/>
      <c r="BCF20" s="9"/>
      <c r="BCG20" s="9"/>
      <c r="BCH20" s="9"/>
      <c r="BCI20" s="9"/>
      <c r="BCJ20" s="9"/>
      <c r="BCK20" s="9"/>
      <c r="BCL20" s="9"/>
      <c r="BCM20" s="9"/>
      <c r="BCN20" s="9"/>
      <c r="BCO20" s="9"/>
      <c r="BCP20" s="9"/>
      <c r="BCQ20" s="9"/>
      <c r="BCR20" s="9"/>
      <c r="BCS20" s="9"/>
      <c r="BCT20" s="9"/>
      <c r="BCU20" s="9"/>
      <c r="BCV20" s="9"/>
      <c r="BCW20" s="9"/>
      <c r="BCX20" s="9"/>
      <c r="BCY20" s="9"/>
      <c r="BCZ20" s="9"/>
      <c r="BDA20" s="9"/>
      <c r="BDB20" s="9"/>
      <c r="BDC20" s="9"/>
      <c r="BDD20" s="9"/>
      <c r="BDE20" s="9"/>
      <c r="BDF20" s="9"/>
      <c r="BDG20" s="9"/>
      <c r="BDH20" s="9"/>
      <c r="BDI20" s="9"/>
      <c r="BDJ20" s="9"/>
      <c r="BDK20" s="9"/>
      <c r="BDL20" s="9"/>
      <c r="BDM20" s="9"/>
      <c r="BDN20" s="9"/>
      <c r="BDO20" s="9"/>
      <c r="BDP20" s="9"/>
      <c r="BDQ20" s="9"/>
      <c r="BDR20" s="9"/>
      <c r="BDS20" s="9"/>
      <c r="BDT20" s="9"/>
      <c r="BDU20" s="9"/>
      <c r="BDV20" s="9"/>
      <c r="BDW20" s="9"/>
      <c r="BDX20" s="9"/>
      <c r="BDY20" s="9"/>
      <c r="BDZ20" s="9"/>
      <c r="BEA20" s="9"/>
      <c r="BEB20" s="9"/>
      <c r="BEC20" s="9"/>
      <c r="BED20" s="9"/>
      <c r="BEE20" s="9"/>
      <c r="BEF20" s="9"/>
      <c r="BEG20" s="9"/>
      <c r="BEH20" s="9"/>
      <c r="BEI20" s="9"/>
      <c r="BEJ20" s="9"/>
      <c r="BEK20" s="9"/>
      <c r="BEL20" s="9"/>
      <c r="BEM20" s="9"/>
      <c r="BEN20" s="9"/>
      <c r="BEO20" s="9"/>
      <c r="BEP20" s="9"/>
      <c r="BEQ20" s="9"/>
      <c r="BER20" s="9"/>
      <c r="BES20" s="9"/>
      <c r="BET20" s="9"/>
      <c r="BEU20" s="9"/>
      <c r="BEV20" s="9"/>
      <c r="BEW20" s="9"/>
      <c r="BEX20" s="9"/>
      <c r="BEY20" s="9"/>
      <c r="BEZ20" s="9"/>
      <c r="BFA20" s="9"/>
      <c r="BFB20" s="9"/>
      <c r="BFC20" s="9"/>
      <c r="BFD20" s="9"/>
      <c r="BFE20" s="9"/>
      <c r="BFF20" s="9"/>
      <c r="BFG20" s="9"/>
      <c r="BFH20" s="9"/>
      <c r="BFI20" s="9"/>
      <c r="BFJ20" s="9"/>
      <c r="BFK20" s="9"/>
      <c r="BFL20" s="9"/>
      <c r="BFM20" s="9"/>
      <c r="BFN20" s="9"/>
      <c r="BFO20" s="9"/>
      <c r="BFP20" s="9"/>
      <c r="BFQ20" s="9"/>
      <c r="BFR20" s="9"/>
      <c r="BFS20" s="9"/>
      <c r="BFT20" s="9"/>
      <c r="BFU20" s="9"/>
      <c r="BFV20" s="9"/>
      <c r="BFW20" s="9"/>
      <c r="BFX20" s="9"/>
      <c r="BFY20" s="9"/>
      <c r="BFZ20" s="9"/>
      <c r="BGA20" s="9"/>
      <c r="BGB20" s="9"/>
      <c r="BGC20" s="9"/>
      <c r="BGD20" s="9"/>
      <c r="BGE20" s="9"/>
      <c r="BGF20" s="9"/>
      <c r="BGG20" s="9"/>
      <c r="BGH20" s="9"/>
      <c r="BGI20" s="9"/>
      <c r="BGJ20" s="9"/>
      <c r="BGK20" s="9"/>
      <c r="BGL20" s="9"/>
      <c r="BGM20" s="9"/>
      <c r="BGN20" s="9"/>
      <c r="BGO20" s="9"/>
      <c r="BGP20" s="9"/>
      <c r="BGQ20" s="9"/>
      <c r="BGR20" s="9"/>
      <c r="BGS20" s="9"/>
      <c r="BGT20" s="9"/>
      <c r="BGU20" s="9"/>
      <c r="BGV20" s="9"/>
      <c r="BGW20" s="9"/>
      <c r="BGX20" s="9"/>
      <c r="BGY20" s="9"/>
      <c r="BGZ20" s="9"/>
      <c r="BHA20" s="9"/>
      <c r="BHB20" s="9"/>
      <c r="BHC20" s="9"/>
      <c r="BHD20" s="9"/>
      <c r="BHE20" s="9"/>
      <c r="BHF20" s="9"/>
      <c r="BHG20" s="9"/>
      <c r="BHH20" s="9"/>
      <c r="BHI20" s="9"/>
      <c r="BHJ20" s="9"/>
      <c r="BHK20" s="9"/>
      <c r="BHL20" s="9"/>
      <c r="BHM20" s="9"/>
      <c r="BHN20" s="9"/>
      <c r="BHO20" s="9"/>
      <c r="BHP20" s="9"/>
      <c r="BHQ20" s="9"/>
      <c r="BHR20" s="9"/>
      <c r="BHS20" s="9"/>
      <c r="BHT20" s="9"/>
      <c r="BHU20" s="9"/>
      <c r="BHV20" s="9"/>
      <c r="BHW20" s="9"/>
      <c r="BHX20" s="9"/>
      <c r="BHY20" s="9"/>
      <c r="BHZ20" s="9"/>
      <c r="BIA20" s="9"/>
      <c r="BIB20" s="9"/>
      <c r="BIC20" s="9"/>
      <c r="BID20" s="9"/>
      <c r="BIE20" s="9"/>
      <c r="BIF20" s="9"/>
      <c r="BIG20" s="9"/>
      <c r="BIH20" s="9"/>
      <c r="BII20" s="9"/>
      <c r="BIJ20" s="9"/>
      <c r="BIK20" s="9"/>
      <c r="BIL20" s="9"/>
      <c r="BIM20" s="9"/>
      <c r="BIN20" s="9"/>
      <c r="BIO20" s="9"/>
      <c r="BIP20" s="9"/>
      <c r="BIQ20" s="9"/>
      <c r="BIR20" s="9"/>
      <c r="BIS20" s="9"/>
      <c r="BIT20" s="9"/>
      <c r="BIU20" s="9"/>
      <c r="BIV20" s="9"/>
      <c r="BIW20" s="9"/>
      <c r="BIX20" s="9"/>
      <c r="BIY20" s="9"/>
      <c r="BIZ20" s="9"/>
      <c r="BJA20" s="9"/>
      <c r="BJB20" s="9"/>
      <c r="BJC20" s="9"/>
      <c r="BJD20" s="9"/>
      <c r="BJE20" s="9"/>
      <c r="BJF20" s="9"/>
      <c r="BJG20" s="9"/>
      <c r="BJH20" s="9"/>
      <c r="BJI20" s="9"/>
      <c r="BJJ20" s="9"/>
      <c r="BJK20" s="9"/>
      <c r="BJL20" s="9"/>
      <c r="BJM20" s="9"/>
      <c r="BJN20" s="9"/>
      <c r="BJO20" s="9"/>
      <c r="BJP20" s="9"/>
      <c r="BJQ20" s="9"/>
      <c r="BJR20" s="9"/>
      <c r="BJS20" s="9"/>
      <c r="BJT20" s="9"/>
      <c r="BJU20" s="9"/>
      <c r="BJV20" s="9"/>
      <c r="BJW20" s="9"/>
      <c r="BJX20" s="9"/>
      <c r="BJY20" s="9"/>
      <c r="BJZ20" s="9"/>
      <c r="BKA20" s="9"/>
      <c r="BKB20" s="9"/>
      <c r="BKC20" s="9"/>
      <c r="BKD20" s="9"/>
      <c r="BKE20" s="9"/>
      <c r="BKF20" s="9"/>
      <c r="BKG20" s="9"/>
      <c r="BKH20" s="9"/>
      <c r="BKI20" s="9"/>
      <c r="BKJ20" s="9"/>
      <c r="BKK20" s="9"/>
      <c r="BKL20" s="9"/>
      <c r="BKM20" s="9"/>
      <c r="BKN20" s="9"/>
      <c r="BKO20" s="9"/>
      <c r="BKP20" s="9"/>
      <c r="BKQ20" s="9"/>
      <c r="BKR20" s="9"/>
      <c r="BKS20" s="9"/>
      <c r="BKT20" s="9"/>
      <c r="BKU20" s="9"/>
      <c r="BKV20" s="9"/>
      <c r="BKW20" s="9"/>
      <c r="BKX20" s="9"/>
      <c r="BKY20" s="9"/>
      <c r="BKZ20" s="9"/>
      <c r="BLA20" s="9"/>
      <c r="BLB20" s="9"/>
      <c r="BLC20" s="9"/>
      <c r="BLD20" s="9"/>
      <c r="BLE20" s="9"/>
      <c r="BLF20" s="9"/>
      <c r="BLG20" s="9"/>
      <c r="BLH20" s="9"/>
      <c r="BLI20" s="9"/>
      <c r="BLJ20" s="9"/>
      <c r="BLK20" s="9"/>
      <c r="BLL20" s="9"/>
      <c r="BLM20" s="9"/>
      <c r="BLN20" s="9"/>
      <c r="BLO20" s="9"/>
      <c r="BLP20" s="9"/>
      <c r="BLQ20" s="9"/>
      <c r="BLR20" s="9"/>
      <c r="BLS20" s="9"/>
      <c r="BLT20" s="9"/>
      <c r="BLU20" s="9"/>
      <c r="BLV20" s="9"/>
      <c r="BLW20" s="9"/>
      <c r="BLX20" s="9"/>
      <c r="BLY20" s="9"/>
      <c r="BLZ20" s="9"/>
      <c r="BMA20" s="9"/>
      <c r="BMB20" s="9"/>
      <c r="BMC20" s="9"/>
      <c r="BMD20" s="9"/>
      <c r="BME20" s="9"/>
      <c r="BMF20" s="9"/>
      <c r="BMG20" s="9"/>
      <c r="BMH20" s="9"/>
      <c r="BMI20" s="9"/>
      <c r="BMJ20" s="9"/>
      <c r="BMK20" s="9"/>
      <c r="BML20" s="9"/>
      <c r="BMM20" s="9"/>
      <c r="BMN20" s="9"/>
      <c r="BMO20" s="9"/>
      <c r="BMP20" s="9"/>
      <c r="BMQ20" s="9"/>
      <c r="BMR20" s="9"/>
      <c r="BMS20" s="9"/>
      <c r="BMT20" s="9"/>
      <c r="BMU20" s="9"/>
      <c r="BMV20" s="9"/>
      <c r="BMW20" s="9"/>
      <c r="BMX20" s="9"/>
      <c r="BMY20" s="9"/>
      <c r="BMZ20" s="9"/>
      <c r="BNA20" s="9"/>
      <c r="BNB20" s="9"/>
      <c r="BNC20" s="9"/>
      <c r="BND20" s="9"/>
      <c r="BNE20" s="9"/>
      <c r="BNF20" s="9"/>
      <c r="BNG20" s="9"/>
      <c r="BNH20" s="9"/>
      <c r="BNI20" s="9"/>
      <c r="BNJ20" s="9"/>
      <c r="BNK20" s="9"/>
      <c r="BNL20" s="9"/>
      <c r="BNM20" s="9"/>
      <c r="BNN20" s="9"/>
      <c r="BNO20" s="9"/>
      <c r="BNP20" s="9"/>
      <c r="BNQ20" s="9"/>
      <c r="BNR20" s="9"/>
      <c r="BNS20" s="9"/>
      <c r="BNT20" s="9"/>
      <c r="BNU20" s="9"/>
      <c r="BNV20" s="9"/>
      <c r="BNW20" s="9"/>
      <c r="BNX20" s="9"/>
      <c r="BNY20" s="9"/>
      <c r="BNZ20" s="9"/>
      <c r="BOA20" s="9"/>
      <c r="BOB20" s="9"/>
      <c r="BOC20" s="9"/>
      <c r="BOD20" s="9"/>
      <c r="BOE20" s="9"/>
      <c r="BOF20" s="9"/>
      <c r="BOG20" s="9"/>
      <c r="BOH20" s="9"/>
      <c r="BOI20" s="9"/>
      <c r="BOJ20" s="9"/>
      <c r="BOK20" s="9"/>
      <c r="BOL20" s="9"/>
      <c r="BOM20" s="9"/>
      <c r="BON20" s="9"/>
      <c r="BOO20" s="9"/>
      <c r="BOP20" s="9"/>
      <c r="BOQ20" s="9"/>
      <c r="BOR20" s="9"/>
      <c r="BOS20" s="9"/>
      <c r="BOT20" s="9"/>
      <c r="BOU20" s="9"/>
      <c r="BOV20" s="9"/>
      <c r="BOW20" s="9"/>
      <c r="BOX20" s="9"/>
      <c r="BOY20" s="9"/>
      <c r="BOZ20" s="9"/>
      <c r="BPA20" s="9"/>
      <c r="BPB20" s="9"/>
      <c r="BPC20" s="9"/>
      <c r="BPD20" s="9"/>
      <c r="BPE20" s="9"/>
      <c r="BPF20" s="9"/>
      <c r="BPG20" s="9"/>
      <c r="BPH20" s="9"/>
      <c r="BPI20" s="9"/>
      <c r="BPJ20" s="9"/>
      <c r="BPK20" s="9"/>
      <c r="BPL20" s="9"/>
      <c r="BPM20" s="9"/>
      <c r="BPN20" s="9"/>
      <c r="BPO20" s="9"/>
      <c r="BPP20" s="9"/>
      <c r="BPQ20" s="9"/>
      <c r="BPR20" s="9"/>
      <c r="BPS20" s="9"/>
      <c r="BPT20" s="9"/>
      <c r="BPU20" s="9"/>
      <c r="BPV20" s="9"/>
      <c r="BPW20" s="9"/>
      <c r="BPX20" s="9"/>
      <c r="BPY20" s="9"/>
      <c r="BPZ20" s="9"/>
      <c r="BQA20" s="9"/>
      <c r="BQB20" s="9"/>
      <c r="BQC20" s="9"/>
      <c r="BQD20" s="9"/>
      <c r="BQE20" s="9"/>
      <c r="BQF20" s="9"/>
      <c r="BQG20" s="9"/>
      <c r="BQH20" s="9"/>
      <c r="BQI20" s="9"/>
      <c r="BQJ20" s="9"/>
      <c r="BQK20" s="9"/>
      <c r="BQL20" s="9"/>
      <c r="BQM20" s="9"/>
      <c r="BQN20" s="9"/>
      <c r="BQO20" s="9"/>
      <c r="BQP20" s="9"/>
      <c r="BQQ20" s="9"/>
      <c r="BQR20" s="9"/>
      <c r="BQS20" s="9"/>
      <c r="BQT20" s="9"/>
      <c r="BQU20" s="9"/>
      <c r="BQV20" s="9"/>
      <c r="BQW20" s="9"/>
      <c r="BQX20" s="9"/>
      <c r="BQY20" s="9"/>
      <c r="BQZ20" s="9"/>
      <c r="BRA20" s="9"/>
      <c r="BRB20" s="9"/>
      <c r="BRC20" s="9"/>
      <c r="BRD20" s="9"/>
      <c r="BRE20" s="9"/>
      <c r="BRF20" s="9"/>
      <c r="BRG20" s="9"/>
      <c r="BRH20" s="9"/>
      <c r="BRI20" s="9"/>
      <c r="BRJ20" s="9"/>
      <c r="BRK20" s="9"/>
      <c r="BRL20" s="9"/>
      <c r="BRM20" s="9"/>
      <c r="BRN20" s="9"/>
      <c r="BRO20" s="9"/>
      <c r="BRP20" s="9"/>
      <c r="BRQ20" s="9"/>
      <c r="BRR20" s="9"/>
      <c r="BRS20" s="9"/>
      <c r="BRT20" s="9"/>
      <c r="BRU20" s="9"/>
      <c r="BRV20" s="9"/>
      <c r="BRW20" s="9"/>
      <c r="BRX20" s="9"/>
      <c r="BRY20" s="9"/>
      <c r="BRZ20" s="9"/>
      <c r="BSA20" s="9"/>
      <c r="BSB20" s="9"/>
      <c r="BSC20" s="9"/>
      <c r="BSD20" s="9"/>
      <c r="BSE20" s="9"/>
      <c r="BSF20" s="9"/>
      <c r="BSG20" s="9"/>
      <c r="BSH20" s="9"/>
      <c r="BSI20" s="9"/>
      <c r="BSJ20" s="9"/>
      <c r="BSK20" s="9"/>
      <c r="BSL20" s="9"/>
      <c r="BSM20" s="9"/>
      <c r="BSN20" s="9"/>
      <c r="BSO20" s="9"/>
      <c r="BSP20" s="9"/>
      <c r="BSQ20" s="9"/>
      <c r="BSR20" s="9"/>
      <c r="BSS20" s="9"/>
      <c r="BST20" s="9"/>
      <c r="BSU20" s="9"/>
      <c r="BSV20" s="9"/>
      <c r="BSW20" s="9"/>
      <c r="BSX20" s="9"/>
      <c r="BSY20" s="9"/>
      <c r="BSZ20" s="9"/>
      <c r="BTA20" s="9"/>
      <c r="BTB20" s="9"/>
      <c r="BTC20" s="9"/>
      <c r="BTD20" s="9"/>
      <c r="BTE20" s="9"/>
      <c r="BTF20" s="9"/>
      <c r="BTG20" s="9"/>
      <c r="BTH20" s="9"/>
      <c r="BTI20" s="9"/>
      <c r="BTJ20" s="9"/>
      <c r="BTK20" s="9"/>
      <c r="BTL20" s="9"/>
      <c r="BTM20" s="9"/>
      <c r="BTN20" s="9"/>
      <c r="BTO20" s="9"/>
      <c r="BTP20" s="9"/>
      <c r="BTQ20" s="9"/>
      <c r="BTR20" s="9"/>
      <c r="BTS20" s="9"/>
      <c r="BTT20" s="9"/>
      <c r="BTU20" s="9"/>
      <c r="BTV20" s="9"/>
      <c r="BTW20" s="9"/>
      <c r="BTX20" s="9"/>
      <c r="BTY20" s="9"/>
      <c r="BTZ20" s="9"/>
      <c r="BUA20" s="9"/>
      <c r="BUB20" s="9"/>
      <c r="BUC20" s="9"/>
      <c r="BUD20" s="9"/>
      <c r="BUE20" s="9"/>
      <c r="BUF20" s="9"/>
      <c r="BUG20" s="9"/>
      <c r="BUH20" s="9"/>
      <c r="BUI20" s="9"/>
      <c r="BUJ20" s="9"/>
      <c r="BUK20" s="9"/>
      <c r="BUL20" s="9"/>
      <c r="BUM20" s="9"/>
      <c r="BUN20" s="9"/>
      <c r="BUO20" s="9"/>
      <c r="BUP20" s="9"/>
      <c r="BUQ20" s="9"/>
      <c r="BUR20" s="9"/>
      <c r="BUS20" s="9"/>
      <c r="BUT20" s="9"/>
      <c r="BUU20" s="9"/>
      <c r="BUV20" s="9"/>
      <c r="BUW20" s="9"/>
      <c r="BUX20" s="9"/>
      <c r="BUY20" s="9"/>
      <c r="BUZ20" s="9"/>
      <c r="BVA20" s="9"/>
      <c r="BVB20" s="9"/>
      <c r="BVC20" s="9"/>
      <c r="BVD20" s="9"/>
      <c r="BVE20" s="9"/>
      <c r="BVF20" s="9"/>
      <c r="BVG20" s="9"/>
      <c r="BVH20" s="9"/>
      <c r="BVI20" s="9"/>
      <c r="BVJ20" s="9"/>
      <c r="BVK20" s="9"/>
      <c r="BVL20" s="9"/>
      <c r="BVM20" s="9"/>
      <c r="BVN20" s="9"/>
      <c r="BVO20" s="9"/>
      <c r="BVP20" s="9"/>
      <c r="BVQ20" s="9"/>
      <c r="BVR20" s="9"/>
      <c r="BVS20" s="9"/>
      <c r="BVT20" s="9"/>
      <c r="BVU20" s="9"/>
      <c r="BVV20" s="9"/>
      <c r="BVW20" s="9"/>
      <c r="BVX20" s="9"/>
      <c r="BVY20" s="9"/>
      <c r="BVZ20" s="9"/>
      <c r="BWA20" s="9"/>
      <c r="BWB20" s="9"/>
      <c r="BWC20" s="9"/>
      <c r="BWD20" s="9"/>
      <c r="BWE20" s="9"/>
      <c r="BWF20" s="9"/>
      <c r="BWG20" s="9"/>
      <c r="BWH20" s="9"/>
      <c r="BWI20" s="9"/>
      <c r="BWJ20" s="9"/>
      <c r="BWK20" s="9"/>
      <c r="BWL20" s="9"/>
      <c r="BWM20" s="9"/>
      <c r="BWN20" s="9"/>
      <c r="BWO20" s="9"/>
      <c r="BWP20" s="9"/>
      <c r="BWQ20" s="9"/>
      <c r="BWR20" s="9"/>
      <c r="BWS20" s="9"/>
      <c r="BWT20" s="9"/>
      <c r="BWU20" s="9"/>
      <c r="BWV20" s="9"/>
      <c r="BWW20" s="9"/>
      <c r="BWX20" s="9"/>
      <c r="BWY20" s="9"/>
      <c r="BWZ20" s="9"/>
      <c r="BXA20" s="9"/>
      <c r="BXB20" s="9"/>
      <c r="BXC20" s="9"/>
      <c r="BXD20" s="9"/>
      <c r="BXE20" s="9"/>
      <c r="BXF20" s="9"/>
      <c r="BXG20" s="9"/>
      <c r="BXH20" s="9"/>
      <c r="BXI20" s="9"/>
      <c r="BXJ20" s="9"/>
      <c r="BXK20" s="9"/>
      <c r="BXL20" s="9"/>
      <c r="BXM20" s="9"/>
      <c r="BXN20" s="9"/>
      <c r="BXO20" s="9"/>
      <c r="BXP20" s="9"/>
      <c r="BXQ20" s="9"/>
      <c r="BXR20" s="9"/>
      <c r="BXS20" s="9"/>
      <c r="BXT20" s="9"/>
      <c r="BXU20" s="9"/>
      <c r="BXV20" s="9"/>
      <c r="BXW20" s="9"/>
      <c r="BXX20" s="9"/>
      <c r="BXY20" s="9"/>
      <c r="BXZ20" s="9"/>
      <c r="BYA20" s="9"/>
      <c r="BYB20" s="9"/>
      <c r="BYC20" s="9"/>
      <c r="BYD20" s="9"/>
      <c r="BYE20" s="9"/>
      <c r="BYF20" s="9"/>
      <c r="BYG20" s="9"/>
      <c r="BYH20" s="9"/>
      <c r="BYI20" s="9"/>
      <c r="BYJ20" s="9"/>
      <c r="BYK20" s="9"/>
      <c r="BYL20" s="9"/>
      <c r="BYM20" s="9"/>
      <c r="BYN20" s="9"/>
      <c r="BYO20" s="9"/>
      <c r="BYP20" s="9"/>
      <c r="BYQ20" s="9"/>
      <c r="BYR20" s="9"/>
      <c r="BYS20" s="9"/>
      <c r="BYT20" s="9"/>
      <c r="BYU20" s="9"/>
      <c r="BYV20" s="9"/>
      <c r="BYW20" s="9"/>
      <c r="BYX20" s="9"/>
      <c r="BYY20" s="9"/>
      <c r="BYZ20" s="9"/>
      <c r="BZA20" s="9"/>
      <c r="BZB20" s="9"/>
      <c r="BZC20" s="9"/>
      <c r="BZD20" s="9"/>
      <c r="BZE20" s="9"/>
      <c r="BZF20" s="9"/>
      <c r="BZG20" s="9"/>
      <c r="BZH20" s="9"/>
      <c r="BZI20" s="9"/>
      <c r="BZJ20" s="9"/>
      <c r="BZK20" s="9"/>
      <c r="BZL20" s="9"/>
      <c r="BZM20" s="9"/>
      <c r="BZN20" s="9"/>
      <c r="BZO20" s="9"/>
      <c r="BZP20" s="9"/>
      <c r="BZQ20" s="9"/>
      <c r="BZR20" s="9"/>
      <c r="BZS20" s="9"/>
      <c r="BZT20" s="9"/>
      <c r="BZU20" s="9"/>
      <c r="BZV20" s="9"/>
      <c r="BZW20" s="9"/>
      <c r="BZX20" s="9"/>
      <c r="BZY20" s="9"/>
      <c r="BZZ20" s="9"/>
      <c r="CAA20" s="9"/>
      <c r="CAB20" s="9"/>
      <c r="CAC20" s="9"/>
      <c r="CAD20" s="9"/>
      <c r="CAE20" s="9"/>
      <c r="CAF20" s="9"/>
      <c r="CAG20" s="9"/>
      <c r="CAH20" s="9"/>
      <c r="CAI20" s="9"/>
      <c r="CAJ20" s="9"/>
      <c r="CAK20" s="9"/>
      <c r="CAL20" s="9"/>
      <c r="CAM20" s="9"/>
      <c r="CAN20" s="9"/>
      <c r="CAO20" s="9"/>
      <c r="CAP20" s="9"/>
      <c r="CAQ20" s="9"/>
      <c r="CAR20" s="9"/>
      <c r="CAS20" s="9"/>
      <c r="CAT20" s="9"/>
      <c r="CAU20" s="9"/>
      <c r="CAV20" s="9"/>
      <c r="CAW20" s="9"/>
      <c r="CAX20" s="9"/>
      <c r="CAY20" s="9"/>
      <c r="CAZ20" s="9"/>
      <c r="CBA20" s="9"/>
      <c r="CBB20" s="9"/>
      <c r="CBC20" s="9"/>
      <c r="CBD20" s="9"/>
      <c r="CBE20" s="9"/>
      <c r="CBF20" s="9"/>
      <c r="CBG20" s="9"/>
      <c r="CBH20" s="9"/>
      <c r="CBI20" s="9"/>
      <c r="CBJ20" s="9"/>
      <c r="CBK20" s="9"/>
      <c r="CBL20" s="9"/>
      <c r="CBM20" s="9"/>
      <c r="CBN20" s="9"/>
      <c r="CBO20" s="9"/>
      <c r="CBP20" s="9"/>
      <c r="CBQ20" s="9"/>
      <c r="CBR20" s="9"/>
      <c r="CBS20" s="9"/>
      <c r="CBT20" s="9"/>
      <c r="CBU20" s="9"/>
      <c r="CBV20" s="9"/>
      <c r="CBW20" s="9"/>
      <c r="CBX20" s="9"/>
      <c r="CBY20" s="9"/>
      <c r="CBZ20" s="9"/>
      <c r="CCA20" s="9"/>
      <c r="CCB20" s="9"/>
      <c r="CCC20" s="9"/>
      <c r="CCD20" s="9"/>
      <c r="CCE20" s="9"/>
      <c r="CCF20" s="9"/>
      <c r="CCG20" s="9"/>
      <c r="CCH20" s="9"/>
      <c r="CCI20" s="9"/>
      <c r="CCJ20" s="9"/>
      <c r="CCK20" s="9"/>
      <c r="CCL20" s="9"/>
      <c r="CCM20" s="9"/>
      <c r="CCN20" s="9"/>
      <c r="CCO20" s="9"/>
      <c r="CCP20" s="9"/>
      <c r="CCQ20" s="9"/>
      <c r="CCR20" s="9"/>
      <c r="CCS20" s="9"/>
      <c r="CCT20" s="9"/>
      <c r="CCU20" s="9"/>
      <c r="CCV20" s="9"/>
      <c r="CCW20" s="9"/>
      <c r="CCX20" s="9"/>
      <c r="CCY20" s="9"/>
      <c r="CCZ20" s="9"/>
      <c r="CDA20" s="9"/>
      <c r="CDB20" s="9"/>
      <c r="CDC20" s="9"/>
      <c r="CDD20" s="9"/>
      <c r="CDE20" s="9"/>
      <c r="CDF20" s="9"/>
      <c r="CDG20" s="9"/>
      <c r="CDH20" s="9"/>
      <c r="CDI20" s="9"/>
      <c r="CDJ20" s="9"/>
      <c r="CDK20" s="9"/>
      <c r="CDL20" s="9"/>
      <c r="CDM20" s="9"/>
      <c r="CDN20" s="9"/>
      <c r="CDO20" s="9"/>
      <c r="CDP20" s="9"/>
      <c r="CDQ20" s="9"/>
      <c r="CDR20" s="9"/>
      <c r="CDS20" s="9"/>
      <c r="CDT20" s="9"/>
      <c r="CDU20" s="9"/>
      <c r="CDV20" s="9"/>
      <c r="CDW20" s="9"/>
      <c r="CDX20" s="9"/>
      <c r="CDY20" s="9"/>
      <c r="CDZ20" s="9"/>
      <c r="CEA20" s="9"/>
      <c r="CEB20" s="9"/>
      <c r="CEC20" s="9"/>
      <c r="CED20" s="9"/>
      <c r="CEE20" s="9"/>
      <c r="CEF20" s="9"/>
      <c r="CEG20" s="9"/>
      <c r="CEH20" s="9"/>
      <c r="CEI20" s="9"/>
      <c r="CEJ20" s="9"/>
      <c r="CEK20" s="9"/>
      <c r="CEL20" s="9"/>
      <c r="CEM20" s="9"/>
      <c r="CEN20" s="9"/>
      <c r="CEO20" s="9"/>
      <c r="CEP20" s="9"/>
      <c r="CEQ20" s="9"/>
      <c r="CER20" s="9"/>
      <c r="CES20" s="9"/>
      <c r="CET20" s="9"/>
      <c r="CEU20" s="9"/>
      <c r="CEV20" s="9"/>
      <c r="CEW20" s="9"/>
      <c r="CEX20" s="9"/>
      <c r="CEY20" s="9"/>
      <c r="CEZ20" s="9"/>
      <c r="CFA20" s="9"/>
      <c r="CFB20" s="9"/>
      <c r="CFC20" s="9"/>
      <c r="CFD20" s="9"/>
      <c r="CFE20" s="9"/>
      <c r="CFF20" s="9"/>
      <c r="CFG20" s="9"/>
      <c r="CFH20" s="9"/>
      <c r="CFI20" s="9"/>
      <c r="CFJ20" s="9"/>
      <c r="CFK20" s="9"/>
      <c r="CFL20" s="9"/>
      <c r="CFM20" s="9"/>
      <c r="CFN20" s="9"/>
      <c r="CFO20" s="9"/>
      <c r="CFP20" s="9"/>
      <c r="CFQ20" s="9"/>
      <c r="CFR20" s="9"/>
      <c r="CFS20" s="9"/>
      <c r="CFT20" s="9"/>
      <c r="CFU20" s="9"/>
      <c r="CFV20" s="9"/>
      <c r="CFW20" s="9"/>
      <c r="CFX20" s="9"/>
      <c r="CFY20" s="9"/>
      <c r="CFZ20" s="9"/>
      <c r="CGA20" s="9"/>
      <c r="CGB20" s="9"/>
      <c r="CGC20" s="9"/>
      <c r="CGD20" s="9"/>
      <c r="CGE20" s="9"/>
      <c r="CGF20" s="9"/>
      <c r="CGG20" s="9"/>
      <c r="CGH20" s="9"/>
      <c r="CGI20" s="9"/>
      <c r="CGJ20" s="9"/>
      <c r="CGK20" s="9"/>
      <c r="CGL20" s="9"/>
      <c r="CGM20" s="9"/>
      <c r="CGN20" s="9"/>
      <c r="CGO20" s="9"/>
      <c r="CGP20" s="9"/>
      <c r="CGQ20" s="9"/>
      <c r="CGR20" s="9"/>
      <c r="CGS20" s="9"/>
      <c r="CGT20" s="9"/>
      <c r="CGU20" s="9"/>
      <c r="CGV20" s="9"/>
      <c r="CGW20" s="9"/>
      <c r="CGX20" s="9"/>
      <c r="CGY20" s="9"/>
      <c r="CGZ20" s="9"/>
      <c r="CHA20" s="9"/>
      <c r="CHB20" s="9"/>
      <c r="CHC20" s="9"/>
      <c r="CHD20" s="9"/>
      <c r="CHE20" s="9"/>
      <c r="CHF20" s="9"/>
      <c r="CHG20" s="9"/>
      <c r="CHH20" s="9"/>
      <c r="CHI20" s="9"/>
      <c r="CHJ20" s="9"/>
      <c r="CHK20" s="9"/>
      <c r="CHL20" s="9"/>
      <c r="CHM20" s="9"/>
      <c r="CHN20" s="9"/>
      <c r="CHO20" s="9"/>
      <c r="CHP20" s="9"/>
      <c r="CHQ20" s="9"/>
      <c r="CHR20" s="9"/>
      <c r="CHS20" s="9"/>
      <c r="CHT20" s="9"/>
      <c r="CHU20" s="9"/>
      <c r="CHV20" s="9"/>
      <c r="CHW20" s="9"/>
      <c r="CHX20" s="9"/>
      <c r="CHY20" s="9"/>
      <c r="CHZ20" s="9"/>
      <c r="CIA20" s="9"/>
      <c r="CIB20" s="9"/>
      <c r="CIC20" s="9"/>
      <c r="CID20" s="9"/>
      <c r="CIE20" s="9"/>
      <c r="CIF20" s="9"/>
      <c r="CIG20" s="9"/>
      <c r="CIH20" s="9"/>
      <c r="CII20" s="9"/>
      <c r="CIJ20" s="9"/>
      <c r="CIK20" s="9"/>
      <c r="CIL20" s="9"/>
      <c r="CIM20" s="9"/>
      <c r="CIN20" s="9"/>
      <c r="CIO20" s="9"/>
      <c r="CIP20" s="9"/>
      <c r="CIQ20" s="9"/>
      <c r="CIR20" s="9"/>
      <c r="CIS20" s="9"/>
      <c r="CIT20" s="9"/>
      <c r="CIU20" s="9"/>
      <c r="CIV20" s="9"/>
      <c r="CIW20" s="9"/>
      <c r="CIX20" s="9"/>
      <c r="CIY20" s="9"/>
      <c r="CIZ20" s="9"/>
      <c r="CJA20" s="9"/>
      <c r="CJB20" s="9"/>
      <c r="CJC20" s="9"/>
      <c r="CJD20" s="9"/>
      <c r="CJE20" s="9"/>
      <c r="CJF20" s="9"/>
      <c r="CJG20" s="9"/>
      <c r="CJH20" s="9"/>
      <c r="CJI20" s="9"/>
      <c r="CJJ20" s="9"/>
      <c r="CJK20" s="9"/>
      <c r="CJL20" s="9"/>
      <c r="CJM20" s="9"/>
      <c r="CJN20" s="9"/>
      <c r="CJO20" s="9"/>
      <c r="CJP20" s="9"/>
      <c r="CJQ20" s="9"/>
      <c r="CJR20" s="9"/>
      <c r="CJS20" s="9"/>
      <c r="CJT20" s="9"/>
      <c r="CJU20" s="9"/>
      <c r="CJV20" s="9"/>
      <c r="CJW20" s="9"/>
      <c r="CJX20" s="9"/>
      <c r="CJY20" s="9"/>
      <c r="CJZ20" s="9"/>
      <c r="CKA20" s="9"/>
      <c r="CKB20" s="9"/>
      <c r="CKC20" s="9"/>
      <c r="CKD20" s="9"/>
      <c r="CKE20" s="9"/>
      <c r="CKF20" s="9"/>
      <c r="CKG20" s="9"/>
      <c r="CKH20" s="9"/>
      <c r="CKI20" s="9"/>
      <c r="CKJ20" s="9"/>
      <c r="CKK20" s="9"/>
      <c r="CKL20" s="9"/>
      <c r="CKM20" s="9"/>
      <c r="CKN20" s="9"/>
      <c r="CKO20" s="9"/>
      <c r="CKP20" s="9"/>
      <c r="CKQ20" s="9"/>
      <c r="CKR20" s="9"/>
      <c r="CKS20" s="9"/>
      <c r="CKT20" s="9"/>
      <c r="CKU20" s="9"/>
      <c r="CKV20" s="9"/>
      <c r="CKW20" s="9"/>
      <c r="CKX20" s="9"/>
      <c r="CKY20" s="9"/>
      <c r="CKZ20" s="9"/>
      <c r="CLA20" s="9"/>
      <c r="CLB20" s="9"/>
      <c r="CLC20" s="9"/>
      <c r="CLD20" s="9"/>
      <c r="CLE20" s="9"/>
      <c r="CLF20" s="9"/>
      <c r="CLG20" s="9"/>
      <c r="CLH20" s="9"/>
      <c r="CLI20" s="9"/>
      <c r="CLJ20" s="9"/>
      <c r="CLK20" s="9"/>
      <c r="CLL20" s="9"/>
      <c r="CLM20" s="9"/>
      <c r="CLN20" s="9"/>
      <c r="CLO20" s="9"/>
      <c r="CLP20" s="9"/>
      <c r="CLQ20" s="9"/>
      <c r="CLR20" s="9"/>
      <c r="CLS20" s="9"/>
      <c r="CLT20" s="9"/>
      <c r="CLU20" s="9"/>
      <c r="CLV20" s="9"/>
      <c r="CLW20" s="9"/>
      <c r="CLX20" s="9"/>
      <c r="CLY20" s="9"/>
      <c r="CLZ20" s="9"/>
      <c r="CMA20" s="9"/>
      <c r="CMB20" s="9"/>
      <c r="CMC20" s="9"/>
      <c r="CMD20" s="9"/>
      <c r="CME20" s="9"/>
      <c r="CMF20" s="9"/>
      <c r="CMG20" s="9"/>
      <c r="CMH20" s="9"/>
      <c r="CMI20" s="9"/>
      <c r="CMJ20" s="9"/>
      <c r="CMK20" s="9"/>
      <c r="CML20" s="9"/>
      <c r="CMM20" s="9"/>
      <c r="CMN20" s="9"/>
      <c r="CMO20" s="9"/>
      <c r="CMP20" s="9"/>
      <c r="CMQ20" s="9"/>
      <c r="CMR20" s="9"/>
      <c r="CMS20" s="9"/>
      <c r="CMT20" s="9"/>
      <c r="CMU20" s="9"/>
      <c r="CMV20" s="9"/>
      <c r="CMW20" s="9"/>
      <c r="CMX20" s="9"/>
      <c r="CMY20" s="9"/>
      <c r="CMZ20" s="9"/>
      <c r="CNA20" s="9"/>
      <c r="CNB20" s="9"/>
      <c r="CNC20" s="9"/>
      <c r="CND20" s="9"/>
      <c r="CNE20" s="9"/>
      <c r="CNF20" s="9"/>
      <c r="CNG20" s="9"/>
      <c r="CNH20" s="9"/>
      <c r="CNI20" s="9"/>
      <c r="CNJ20" s="9"/>
      <c r="CNK20" s="9"/>
      <c r="CNL20" s="9"/>
      <c r="CNM20" s="9"/>
      <c r="CNN20" s="9"/>
      <c r="CNO20" s="9"/>
      <c r="CNP20" s="9"/>
      <c r="CNQ20" s="9"/>
      <c r="CNR20" s="9"/>
      <c r="CNS20" s="9"/>
      <c r="CNT20" s="9"/>
      <c r="CNU20" s="9"/>
      <c r="CNV20" s="9"/>
      <c r="CNW20" s="9"/>
      <c r="CNX20" s="9"/>
      <c r="CNY20" s="9"/>
      <c r="CNZ20" s="9"/>
      <c r="COA20" s="9"/>
      <c r="COB20" s="9"/>
      <c r="COC20" s="9"/>
      <c r="COD20" s="9"/>
      <c r="COE20" s="9"/>
      <c r="COF20" s="9"/>
      <c r="COG20" s="9"/>
      <c r="COH20" s="9"/>
      <c r="COI20" s="9"/>
      <c r="COJ20" s="9"/>
      <c r="COK20" s="9"/>
      <c r="COL20" s="9"/>
      <c r="COM20" s="9"/>
      <c r="CON20" s="9"/>
      <c r="COO20" s="9"/>
      <c r="COP20" s="9"/>
      <c r="COQ20" s="9"/>
      <c r="COR20" s="9"/>
      <c r="COS20" s="9"/>
      <c r="COT20" s="9"/>
      <c r="COU20" s="9"/>
      <c r="COV20" s="9"/>
      <c r="COW20" s="9"/>
      <c r="COX20" s="9"/>
      <c r="COY20" s="9"/>
      <c r="COZ20" s="9"/>
      <c r="CPA20" s="9"/>
      <c r="CPB20" s="9"/>
      <c r="CPC20" s="9"/>
      <c r="CPD20" s="9"/>
      <c r="CPE20" s="9"/>
      <c r="CPF20" s="9"/>
      <c r="CPG20" s="9"/>
      <c r="CPH20" s="9"/>
      <c r="CPI20" s="9"/>
      <c r="CPJ20" s="9"/>
      <c r="CPK20" s="9"/>
      <c r="CPL20" s="9"/>
      <c r="CPM20" s="9"/>
      <c r="CPN20" s="9"/>
      <c r="CPO20" s="9"/>
      <c r="CPP20" s="9"/>
      <c r="CPQ20" s="9"/>
      <c r="CPR20" s="9"/>
      <c r="CPS20" s="9"/>
      <c r="CPT20" s="9"/>
      <c r="CPU20" s="9"/>
      <c r="CPV20" s="9"/>
      <c r="CPW20" s="9"/>
      <c r="CPX20" s="9"/>
      <c r="CPY20" s="9"/>
      <c r="CPZ20" s="9"/>
      <c r="CQA20" s="9"/>
      <c r="CQB20" s="9"/>
      <c r="CQC20" s="9"/>
      <c r="CQD20" s="9"/>
      <c r="CQE20" s="9"/>
      <c r="CQF20" s="9"/>
      <c r="CQG20" s="9"/>
      <c r="CQH20" s="9"/>
      <c r="CQI20" s="9"/>
      <c r="CQJ20" s="9"/>
      <c r="CQK20" s="9"/>
      <c r="CQL20" s="9"/>
      <c r="CQM20" s="9"/>
      <c r="CQN20" s="9"/>
      <c r="CQO20" s="9"/>
      <c r="CQP20" s="9"/>
      <c r="CQQ20" s="9"/>
      <c r="CQR20" s="9"/>
      <c r="CQS20" s="9"/>
      <c r="CQT20" s="9"/>
      <c r="CQU20" s="9"/>
      <c r="CQV20" s="9"/>
      <c r="CQW20" s="9"/>
      <c r="CQX20" s="9"/>
      <c r="CQY20" s="9"/>
      <c r="CQZ20" s="9"/>
      <c r="CRA20" s="9"/>
      <c r="CRB20" s="9"/>
      <c r="CRC20" s="9"/>
      <c r="CRD20" s="9"/>
      <c r="CRE20" s="9"/>
      <c r="CRF20" s="9"/>
      <c r="CRG20" s="9"/>
      <c r="CRH20" s="9"/>
      <c r="CRI20" s="9"/>
      <c r="CRJ20" s="9"/>
      <c r="CRK20" s="9"/>
      <c r="CRL20" s="9"/>
      <c r="CRM20" s="9"/>
      <c r="CRN20" s="9"/>
      <c r="CRO20" s="9"/>
      <c r="CRP20" s="9"/>
      <c r="CRQ20" s="9"/>
      <c r="CRR20" s="9"/>
      <c r="CRS20" s="9"/>
      <c r="CRT20" s="9"/>
      <c r="CRU20" s="9"/>
      <c r="CRV20" s="9"/>
      <c r="CRW20" s="9"/>
      <c r="CRX20" s="9"/>
      <c r="CRY20" s="9"/>
      <c r="CRZ20" s="9"/>
      <c r="CSA20" s="9"/>
      <c r="CSB20" s="9"/>
      <c r="CSC20" s="9"/>
      <c r="CSD20" s="9"/>
      <c r="CSE20" s="9"/>
      <c r="CSF20" s="9"/>
      <c r="CSG20" s="9"/>
      <c r="CSH20" s="9"/>
      <c r="CSI20" s="9"/>
      <c r="CSJ20" s="9"/>
      <c r="CSK20" s="9"/>
      <c r="CSL20" s="9"/>
      <c r="CSM20" s="9"/>
      <c r="CSN20" s="9"/>
      <c r="CSO20" s="9"/>
      <c r="CSP20" s="9"/>
      <c r="CSQ20" s="9"/>
      <c r="CSR20" s="9"/>
      <c r="CSS20" s="9"/>
      <c r="CST20" s="9"/>
      <c r="CSU20" s="9"/>
      <c r="CSV20" s="9"/>
      <c r="CSW20" s="9"/>
      <c r="CSX20" s="9"/>
      <c r="CSY20" s="9"/>
      <c r="CSZ20" s="9"/>
      <c r="CTA20" s="9"/>
      <c r="CTB20" s="9"/>
      <c r="CTC20" s="9"/>
      <c r="CTD20" s="9"/>
      <c r="CTE20" s="9"/>
      <c r="CTF20" s="9"/>
      <c r="CTG20" s="9"/>
      <c r="CTH20" s="9"/>
      <c r="CTI20" s="9"/>
      <c r="CTJ20" s="9"/>
      <c r="CTK20" s="9"/>
      <c r="CTL20" s="9"/>
      <c r="CTM20" s="9"/>
      <c r="CTN20" s="9"/>
      <c r="CTO20" s="9"/>
      <c r="CTP20" s="9"/>
      <c r="CTQ20" s="9"/>
      <c r="CTR20" s="9"/>
      <c r="CTS20" s="9"/>
      <c r="CTT20" s="9"/>
      <c r="CTU20" s="9"/>
      <c r="CTV20" s="9"/>
      <c r="CTW20" s="9"/>
      <c r="CTX20" s="9"/>
      <c r="CTY20" s="9"/>
      <c r="CTZ20" s="9"/>
      <c r="CUA20" s="9"/>
      <c r="CUB20" s="9"/>
      <c r="CUC20" s="9"/>
      <c r="CUD20" s="9"/>
      <c r="CUE20" s="9"/>
      <c r="CUF20" s="9"/>
      <c r="CUG20" s="9"/>
      <c r="CUH20" s="9"/>
      <c r="CUI20" s="9"/>
      <c r="CUJ20" s="9"/>
      <c r="CUK20" s="9"/>
      <c r="CUL20" s="9"/>
      <c r="CUM20" s="9"/>
      <c r="CUN20" s="9"/>
      <c r="CUO20" s="9"/>
      <c r="CUP20" s="9"/>
      <c r="CUQ20" s="9"/>
      <c r="CUR20" s="9"/>
      <c r="CUS20" s="9"/>
      <c r="CUT20" s="9"/>
      <c r="CUU20" s="9"/>
      <c r="CUV20" s="9"/>
      <c r="CUW20" s="9"/>
      <c r="CUX20" s="9"/>
    </row>
    <row r="21" spans="1:2598" s="9" customFormat="1" ht="15" customHeight="1" x14ac:dyDescent="0.15">
      <c r="A21" s="398" t="s">
        <v>78</v>
      </c>
      <c r="B21" s="15" t="s">
        <v>79</v>
      </c>
      <c r="C21" s="22" t="s">
        <v>188</v>
      </c>
      <c r="D21" s="764">
        <v>0</v>
      </c>
      <c r="E21" s="764">
        <v>233.36796000000001</v>
      </c>
      <c r="F21" s="764">
        <v>365.33521710000002</v>
      </c>
      <c r="G21" s="764">
        <v>0</v>
      </c>
      <c r="H21" s="764">
        <v>256.48050000000001</v>
      </c>
      <c r="I21" s="764">
        <v>307.2965628</v>
      </c>
      <c r="J21" s="755">
        <v>0</v>
      </c>
      <c r="K21" s="755">
        <v>14.164</v>
      </c>
      <c r="L21" s="755">
        <v>14.875763769999999</v>
      </c>
      <c r="M21" s="755">
        <v>0</v>
      </c>
      <c r="N21" s="755">
        <v>0.154</v>
      </c>
      <c r="O21" s="773">
        <v>1.6021533729999999</v>
      </c>
      <c r="P21" s="180"/>
      <c r="Q21" s="180"/>
      <c r="R21" s="12" t="str">
        <f t="shared" si="0"/>
        <v>3.1</v>
      </c>
      <c r="S21" s="15" t="str">
        <f t="shared" si="2"/>
        <v>WOOD CHIPS AND PARTICLES</v>
      </c>
      <c r="T21" s="22" t="s">
        <v>191</v>
      </c>
      <c r="U21" s="164"/>
      <c r="V21" s="164"/>
      <c r="W21" s="164"/>
      <c r="X21" s="164"/>
      <c r="Y21" s="164"/>
      <c r="Z21" s="164"/>
      <c r="AA21" s="164"/>
      <c r="AB21" s="165"/>
      <c r="AC21" s="180" t="s">
        <v>0</v>
      </c>
      <c r="AD21" s="264" t="str">
        <f t="shared" si="1"/>
        <v>3.1</v>
      </c>
      <c r="AE21" s="15" t="str">
        <f t="shared" si="4"/>
        <v>WOOD CHIPS AND PARTICLES</v>
      </c>
      <c r="AF21" s="22" t="s">
        <v>191</v>
      </c>
      <c r="AG21" s="260" t="str">
        <f>IF(ISNUMBER(#REF!+D21-J21),#REF!+D21-J21,IF(ISNUMBER(J21-D21),"NT " &amp; J21-D21,"…"))</f>
        <v>NT 0</v>
      </c>
      <c r="AH21" s="239" t="str">
        <f>IF(ISNUMBER(#REF!+G21-M21),#REF!+G21-M21,IF(ISNUMBER(M21-G21),"NT " &amp; M21-G21,"…"))</f>
        <v>NT 0</v>
      </c>
    </row>
    <row r="22" spans="1:2598" s="9" customFormat="1" ht="15" customHeight="1" x14ac:dyDescent="0.15">
      <c r="A22" s="402" t="s">
        <v>80</v>
      </c>
      <c r="B22" s="19" t="s">
        <v>81</v>
      </c>
      <c r="C22" s="22" t="s">
        <v>188</v>
      </c>
      <c r="D22" s="764">
        <v>0</v>
      </c>
      <c r="E22" s="764">
        <v>0</v>
      </c>
      <c r="F22" s="764">
        <v>0</v>
      </c>
      <c r="G22" s="764">
        <v>0</v>
      </c>
      <c r="H22" s="764">
        <v>0</v>
      </c>
      <c r="I22" s="764">
        <v>0</v>
      </c>
      <c r="J22" s="755">
        <v>0</v>
      </c>
      <c r="K22" s="755">
        <v>0</v>
      </c>
      <c r="L22" s="755">
        <v>0</v>
      </c>
      <c r="M22" s="755">
        <v>0</v>
      </c>
      <c r="N22" s="755">
        <v>0</v>
      </c>
      <c r="O22" s="773">
        <v>0</v>
      </c>
      <c r="P22" s="180"/>
      <c r="Q22" s="180"/>
      <c r="R22" s="13" t="str">
        <f t="shared" si="0"/>
        <v>3.2</v>
      </c>
      <c r="S22" s="15" t="str">
        <f t="shared" si="2"/>
        <v>WOOD RESIDUES (INCLUDING WOOD FOR AGGLOMERATES)</v>
      </c>
      <c r="T22" s="22" t="s">
        <v>191</v>
      </c>
      <c r="U22" s="172"/>
      <c r="V22" s="172"/>
      <c r="W22" s="172"/>
      <c r="X22" s="172"/>
      <c r="Y22" s="172"/>
      <c r="Z22" s="172"/>
      <c r="AA22" s="172"/>
      <c r="AB22" s="173"/>
      <c r="AC22" s="180"/>
      <c r="AD22" s="264" t="str">
        <f t="shared" si="1"/>
        <v>3.2</v>
      </c>
      <c r="AE22" s="15" t="str">
        <f t="shared" si="4"/>
        <v>WOOD RESIDUES (INCLUDING WOOD FOR AGGLOMERATES)</v>
      </c>
      <c r="AF22" s="22" t="s">
        <v>191</v>
      </c>
      <c r="AG22" s="221" t="str">
        <f>IF(ISNUMBER(#REF!+D22-J22),#REF!+D22-J22,IF(ISNUMBER(J22-D22),"NT " &amp; J22-D22,"…"))</f>
        <v>NT 0</v>
      </c>
      <c r="AH22" s="239" t="str">
        <f>IF(ISNUMBER(#REF!+G22-M22),#REF!+G22-M22,IF(ISNUMBER(M22-G22),"NT " &amp; M22-G22,"…"))</f>
        <v>NT 0</v>
      </c>
    </row>
    <row r="23" spans="1:2598" s="127" customFormat="1" ht="15" customHeight="1" x14ac:dyDescent="0.15">
      <c r="A23" s="399" t="s">
        <v>192</v>
      </c>
      <c r="B23" s="130" t="s">
        <v>82</v>
      </c>
      <c r="C23" s="126" t="s">
        <v>188</v>
      </c>
      <c r="D23" s="756">
        <v>0</v>
      </c>
      <c r="E23" s="756">
        <v>0</v>
      </c>
      <c r="F23" s="756">
        <v>0</v>
      </c>
      <c r="G23" s="756">
        <v>0</v>
      </c>
      <c r="H23" s="756">
        <v>0</v>
      </c>
      <c r="I23" s="756">
        <v>0</v>
      </c>
      <c r="J23" s="754">
        <v>0</v>
      </c>
      <c r="K23" s="754">
        <v>0</v>
      </c>
      <c r="L23" s="754">
        <v>0</v>
      </c>
      <c r="M23" s="754">
        <v>0</v>
      </c>
      <c r="N23" s="754">
        <v>0</v>
      </c>
      <c r="O23" s="770">
        <v>0</v>
      </c>
      <c r="P23" s="180"/>
      <c r="Q23" s="180"/>
      <c r="R23" s="1070" t="str">
        <f t="shared" si="0"/>
        <v>4</v>
      </c>
      <c r="S23" s="128" t="str">
        <f t="shared" si="2"/>
        <v>RECOVERED POST-CONSUMER WOOD</v>
      </c>
      <c r="T23" s="126" t="s">
        <v>75</v>
      </c>
      <c r="U23" s="294"/>
      <c r="V23" s="170"/>
      <c r="W23" s="170"/>
      <c r="X23" s="170"/>
      <c r="Y23" s="170"/>
      <c r="Z23" s="170"/>
      <c r="AA23" s="170"/>
      <c r="AB23" s="171"/>
      <c r="AC23" s="180"/>
      <c r="AD23" s="300" t="str">
        <f t="shared" si="1"/>
        <v>4</v>
      </c>
      <c r="AE23" s="128" t="str">
        <f t="shared" si="4"/>
        <v>RECOVERED POST-CONSUMER WOOD</v>
      </c>
      <c r="AF23" s="510" t="s">
        <v>75</v>
      </c>
      <c r="AG23" s="217" t="str">
        <f>IF(ISNUMBER(#REF!+D23-J23),#REF!+D23-J23,IF(ISNUMBER(J23-D23),"NT " &amp; J23-D23,"…"))</f>
        <v>NT 0</v>
      </c>
      <c r="AH23" s="218" t="str">
        <f>IF(ISNUMBER(#REF!+G23-M23),#REF!+G23-M23,IF(ISNUMBER(M23-G23),"NT " &amp; M23-G23,"…"))</f>
        <v>NT 0</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c r="NP23" s="9"/>
      <c r="NQ23" s="9"/>
      <c r="NR23" s="9"/>
      <c r="NS23" s="9"/>
      <c r="NT23" s="9"/>
      <c r="NU23" s="9"/>
      <c r="NV23" s="9"/>
      <c r="NW23" s="9"/>
      <c r="NX23" s="9"/>
      <c r="NY23" s="9"/>
      <c r="NZ23" s="9"/>
      <c r="OA23" s="9"/>
      <c r="OB23" s="9"/>
      <c r="OC23" s="9"/>
      <c r="OD23" s="9"/>
      <c r="OE23" s="9"/>
      <c r="OF23" s="9"/>
      <c r="OG23" s="9"/>
      <c r="OH23" s="9"/>
      <c r="OI23" s="9"/>
      <c r="OJ23" s="9"/>
      <c r="OK23" s="9"/>
      <c r="OL23" s="9"/>
      <c r="OM23" s="9"/>
      <c r="ON23" s="9"/>
      <c r="OO23" s="9"/>
      <c r="OP23" s="9"/>
      <c r="OQ23" s="9"/>
      <c r="OR23" s="9"/>
      <c r="OS23" s="9"/>
      <c r="OT23" s="9"/>
      <c r="OU23" s="9"/>
      <c r="OV23" s="9"/>
      <c r="OW23" s="9"/>
      <c r="OX23" s="9"/>
      <c r="OY23" s="9"/>
      <c r="OZ23" s="9"/>
      <c r="PA23" s="9"/>
      <c r="PB23" s="9"/>
      <c r="PC23" s="9"/>
      <c r="PD23" s="9"/>
      <c r="PE23" s="9"/>
      <c r="PF23" s="9"/>
      <c r="PG23" s="9"/>
      <c r="PH23" s="9"/>
      <c r="PI23" s="9"/>
      <c r="PJ23" s="9"/>
      <c r="PK23" s="9"/>
      <c r="PL23" s="9"/>
      <c r="PM23" s="9"/>
      <c r="PN23" s="9"/>
      <c r="PO23" s="9"/>
      <c r="PP23" s="9"/>
      <c r="PQ23" s="9"/>
      <c r="PR23" s="9"/>
      <c r="PS23" s="9"/>
      <c r="PT23" s="9"/>
      <c r="PU23" s="9"/>
      <c r="PV23" s="9"/>
      <c r="PW23" s="9"/>
      <c r="PX23" s="9"/>
      <c r="PY23" s="9"/>
      <c r="PZ23" s="9"/>
      <c r="QA23" s="9"/>
      <c r="QB23" s="9"/>
      <c r="QC23" s="9"/>
      <c r="QD23" s="9"/>
      <c r="QE23" s="9"/>
      <c r="QF23" s="9"/>
      <c r="QG23" s="9"/>
      <c r="QH23" s="9"/>
      <c r="QI23" s="9"/>
      <c r="QJ23" s="9"/>
      <c r="QK23" s="9"/>
      <c r="QL23" s="9"/>
      <c r="QM23" s="9"/>
      <c r="QN23" s="9"/>
      <c r="QO23" s="9"/>
      <c r="QP23" s="9"/>
      <c r="QQ23" s="9"/>
      <c r="QR23" s="9"/>
      <c r="QS23" s="9"/>
      <c r="QT23" s="9"/>
      <c r="QU23" s="9"/>
      <c r="QV23" s="9"/>
      <c r="QW23" s="9"/>
      <c r="QX23" s="9"/>
      <c r="QY23" s="9"/>
      <c r="QZ23" s="9"/>
      <c r="RA23" s="9"/>
      <c r="RB23" s="9"/>
      <c r="RC23" s="9"/>
      <c r="RD23" s="9"/>
      <c r="RE23" s="9"/>
      <c r="RF23" s="9"/>
      <c r="RG23" s="9"/>
      <c r="RH23" s="9"/>
      <c r="RI23" s="9"/>
      <c r="RJ23" s="9"/>
      <c r="RK23" s="9"/>
      <c r="RL23" s="9"/>
      <c r="RM23" s="9"/>
      <c r="RN23" s="9"/>
      <c r="RO23" s="9"/>
      <c r="RP23" s="9"/>
      <c r="RQ23" s="9"/>
      <c r="RR23" s="9"/>
      <c r="RS23" s="9"/>
      <c r="RT23" s="9"/>
      <c r="RU23" s="9"/>
      <c r="RV23" s="9"/>
      <c r="RW23" s="9"/>
      <c r="RX23" s="9"/>
      <c r="RY23" s="9"/>
      <c r="RZ23" s="9"/>
      <c r="SA23" s="9"/>
      <c r="SB23" s="9"/>
      <c r="SC23" s="9"/>
      <c r="SD23" s="9"/>
      <c r="SE23" s="9"/>
      <c r="SF23" s="9"/>
      <c r="SG23" s="9"/>
      <c r="SH23" s="9"/>
      <c r="SI23" s="9"/>
      <c r="SJ23" s="9"/>
      <c r="SK23" s="9"/>
      <c r="SL23" s="9"/>
      <c r="SM23" s="9"/>
      <c r="SN23" s="9"/>
      <c r="SO23" s="9"/>
      <c r="SP23" s="9"/>
      <c r="SQ23" s="9"/>
      <c r="SR23" s="9"/>
      <c r="SS23" s="9"/>
      <c r="ST23" s="9"/>
      <c r="SU23" s="9"/>
      <c r="SV23" s="9"/>
      <c r="SW23" s="9"/>
      <c r="SX23" s="9"/>
      <c r="SY23" s="9"/>
      <c r="SZ23" s="9"/>
      <c r="TA23" s="9"/>
      <c r="TB23" s="9"/>
      <c r="TC23" s="9"/>
      <c r="TD23" s="9"/>
      <c r="TE23" s="9"/>
      <c r="TF23" s="9"/>
      <c r="TG23" s="9"/>
      <c r="TH23" s="9"/>
      <c r="TI23" s="9"/>
      <c r="TJ23" s="9"/>
      <c r="TK23" s="9"/>
      <c r="TL23" s="9"/>
      <c r="TM23" s="9"/>
      <c r="TN23" s="9"/>
      <c r="TO23" s="9"/>
      <c r="TP23" s="9"/>
      <c r="TQ23" s="9"/>
      <c r="TR23" s="9"/>
      <c r="TS23" s="9"/>
      <c r="TT23" s="9"/>
      <c r="TU23" s="9"/>
      <c r="TV23" s="9"/>
      <c r="TW23" s="9"/>
      <c r="TX23" s="9"/>
      <c r="TY23" s="9"/>
      <c r="TZ23" s="9"/>
      <c r="UA23" s="9"/>
      <c r="UB23" s="9"/>
      <c r="UC23" s="9"/>
      <c r="UD23" s="9"/>
      <c r="UE23" s="9"/>
      <c r="UF23" s="9"/>
      <c r="UG23" s="9"/>
      <c r="UH23" s="9"/>
      <c r="UI23" s="9"/>
      <c r="UJ23" s="9"/>
      <c r="UK23" s="9"/>
      <c r="UL23" s="9"/>
      <c r="UM23" s="9"/>
      <c r="UN23" s="9"/>
      <c r="UO23" s="9"/>
      <c r="UP23" s="9"/>
      <c r="UQ23" s="9"/>
      <c r="UR23" s="9"/>
      <c r="US23" s="9"/>
      <c r="UT23" s="9"/>
      <c r="UU23" s="9"/>
      <c r="UV23" s="9"/>
      <c r="UW23" s="9"/>
      <c r="UX23" s="9"/>
      <c r="UY23" s="9"/>
      <c r="UZ23" s="9"/>
      <c r="VA23" s="9"/>
      <c r="VB23" s="9"/>
      <c r="VC23" s="9"/>
      <c r="VD23" s="9"/>
      <c r="VE23" s="9"/>
      <c r="VF23" s="9"/>
      <c r="VG23" s="9"/>
      <c r="VH23" s="9"/>
      <c r="VI23" s="9"/>
      <c r="VJ23" s="9"/>
      <c r="VK23" s="9"/>
      <c r="VL23" s="9"/>
      <c r="VM23" s="9"/>
      <c r="VN23" s="9"/>
      <c r="VO23" s="9"/>
      <c r="VP23" s="9"/>
      <c r="VQ23" s="9"/>
      <c r="VR23" s="9"/>
      <c r="VS23" s="9"/>
      <c r="VT23" s="9"/>
      <c r="VU23" s="9"/>
      <c r="VV23" s="9"/>
      <c r="VW23" s="9"/>
      <c r="VX23" s="9"/>
      <c r="VY23" s="9"/>
      <c r="VZ23" s="9"/>
      <c r="WA23" s="9"/>
      <c r="WB23" s="9"/>
      <c r="WC23" s="9"/>
      <c r="WD23" s="9"/>
      <c r="WE23" s="9"/>
      <c r="WF23" s="9"/>
      <c r="WG23" s="9"/>
      <c r="WH23" s="9"/>
      <c r="WI23" s="9"/>
      <c r="WJ23" s="9"/>
      <c r="WK23" s="9"/>
      <c r="WL23" s="9"/>
      <c r="WM23" s="9"/>
      <c r="WN23" s="9"/>
      <c r="WO23" s="9"/>
      <c r="WP23" s="9"/>
      <c r="WQ23" s="9"/>
      <c r="WR23" s="9"/>
      <c r="WS23" s="9"/>
      <c r="WT23" s="9"/>
      <c r="WU23" s="9"/>
      <c r="WV23" s="9"/>
      <c r="WW23" s="9"/>
      <c r="WX23" s="9"/>
      <c r="WY23" s="9"/>
      <c r="WZ23" s="9"/>
      <c r="XA23" s="9"/>
      <c r="XB23" s="9"/>
      <c r="XC23" s="9"/>
      <c r="XD23" s="9"/>
      <c r="XE23" s="9"/>
      <c r="XF23" s="9"/>
      <c r="XG23" s="9"/>
      <c r="XH23" s="9"/>
      <c r="XI23" s="9"/>
      <c r="XJ23" s="9"/>
      <c r="XK23" s="9"/>
      <c r="XL23" s="9"/>
      <c r="XM23" s="9"/>
      <c r="XN23" s="9"/>
      <c r="XO23" s="9"/>
      <c r="XP23" s="9"/>
      <c r="XQ23" s="9"/>
      <c r="XR23" s="9"/>
      <c r="XS23" s="9"/>
      <c r="XT23" s="9"/>
      <c r="XU23" s="9"/>
      <c r="XV23" s="9"/>
      <c r="XW23" s="9"/>
      <c r="XX23" s="9"/>
      <c r="XY23" s="9"/>
      <c r="XZ23" s="9"/>
      <c r="YA23" s="9"/>
      <c r="YB23" s="9"/>
      <c r="YC23" s="9"/>
      <c r="YD23" s="9"/>
      <c r="YE23" s="9"/>
      <c r="YF23" s="9"/>
      <c r="YG23" s="9"/>
      <c r="YH23" s="9"/>
      <c r="YI23" s="9"/>
      <c r="YJ23" s="9"/>
      <c r="YK23" s="9"/>
      <c r="YL23" s="9"/>
      <c r="YM23" s="9"/>
      <c r="YN23" s="9"/>
      <c r="YO23" s="9"/>
      <c r="YP23" s="9"/>
      <c r="YQ23" s="9"/>
      <c r="YR23" s="9"/>
      <c r="YS23" s="9"/>
      <c r="YT23" s="9"/>
      <c r="YU23" s="9"/>
      <c r="YV23" s="9"/>
      <c r="YW23" s="9"/>
      <c r="YX23" s="9"/>
      <c r="YY23" s="9"/>
      <c r="YZ23" s="9"/>
      <c r="ZA23" s="9"/>
      <c r="ZB23" s="9"/>
      <c r="ZC23" s="9"/>
      <c r="ZD23" s="9"/>
      <c r="ZE23" s="9"/>
      <c r="ZF23" s="9"/>
      <c r="ZG23" s="9"/>
      <c r="ZH23" s="9"/>
      <c r="ZI23" s="9"/>
      <c r="ZJ23" s="9"/>
      <c r="ZK23" s="9"/>
      <c r="ZL23" s="9"/>
      <c r="ZM23" s="9"/>
      <c r="ZN23" s="9"/>
      <c r="ZO23" s="9"/>
      <c r="ZP23" s="9"/>
      <c r="ZQ23" s="9"/>
      <c r="ZR23" s="9"/>
      <c r="ZS23" s="9"/>
      <c r="ZT23" s="9"/>
      <c r="ZU23" s="9"/>
      <c r="ZV23" s="9"/>
      <c r="ZW23" s="9"/>
      <c r="ZX23" s="9"/>
      <c r="ZY23" s="9"/>
      <c r="ZZ23" s="9"/>
      <c r="AAA23" s="9"/>
      <c r="AAB23" s="9"/>
      <c r="AAC23" s="9"/>
      <c r="AAD23" s="9"/>
      <c r="AAE23" s="9"/>
      <c r="AAF23" s="9"/>
      <c r="AAG23" s="9"/>
      <c r="AAH23" s="9"/>
      <c r="AAI23" s="9"/>
      <c r="AAJ23" s="9"/>
      <c r="AAK23" s="9"/>
      <c r="AAL23" s="9"/>
      <c r="AAM23" s="9"/>
      <c r="AAN23" s="9"/>
      <c r="AAO23" s="9"/>
      <c r="AAP23" s="9"/>
      <c r="AAQ23" s="9"/>
      <c r="AAR23" s="9"/>
      <c r="AAS23" s="9"/>
      <c r="AAT23" s="9"/>
      <c r="AAU23" s="9"/>
      <c r="AAV23" s="9"/>
      <c r="AAW23" s="9"/>
      <c r="AAX23" s="9"/>
      <c r="AAY23" s="9"/>
      <c r="AAZ23" s="9"/>
      <c r="ABA23" s="9"/>
      <c r="ABB23" s="9"/>
      <c r="ABC23" s="9"/>
      <c r="ABD23" s="9"/>
      <c r="ABE23" s="9"/>
      <c r="ABF23" s="9"/>
      <c r="ABG23" s="9"/>
      <c r="ABH23" s="9"/>
      <c r="ABI23" s="9"/>
      <c r="ABJ23" s="9"/>
      <c r="ABK23" s="9"/>
      <c r="ABL23" s="9"/>
      <c r="ABM23" s="9"/>
      <c r="ABN23" s="9"/>
      <c r="ABO23" s="9"/>
      <c r="ABP23" s="9"/>
      <c r="ABQ23" s="9"/>
      <c r="ABR23" s="9"/>
      <c r="ABS23" s="9"/>
      <c r="ABT23" s="9"/>
      <c r="ABU23" s="9"/>
      <c r="ABV23" s="9"/>
      <c r="ABW23" s="9"/>
      <c r="ABX23" s="9"/>
      <c r="ABY23" s="9"/>
      <c r="ABZ23" s="9"/>
      <c r="ACA23" s="9"/>
      <c r="ACB23" s="9"/>
      <c r="ACC23" s="9"/>
      <c r="ACD23" s="9"/>
      <c r="ACE23" s="9"/>
      <c r="ACF23" s="9"/>
      <c r="ACG23" s="9"/>
      <c r="ACH23" s="9"/>
      <c r="ACI23" s="9"/>
      <c r="ACJ23" s="9"/>
      <c r="ACK23" s="9"/>
      <c r="ACL23" s="9"/>
      <c r="ACM23" s="9"/>
      <c r="ACN23" s="9"/>
      <c r="ACO23" s="9"/>
      <c r="ACP23" s="9"/>
      <c r="ACQ23" s="9"/>
      <c r="ACR23" s="9"/>
      <c r="ACS23" s="9"/>
      <c r="ACT23" s="9"/>
      <c r="ACU23" s="9"/>
      <c r="ACV23" s="9"/>
      <c r="ACW23" s="9"/>
      <c r="ACX23" s="9"/>
      <c r="ACY23" s="9"/>
      <c r="ACZ23" s="9"/>
      <c r="ADA23" s="9"/>
      <c r="ADB23" s="9"/>
      <c r="ADC23" s="9"/>
      <c r="ADD23" s="9"/>
      <c r="ADE23" s="9"/>
      <c r="ADF23" s="9"/>
      <c r="ADG23" s="9"/>
      <c r="ADH23" s="9"/>
      <c r="ADI23" s="9"/>
      <c r="ADJ23" s="9"/>
      <c r="ADK23" s="9"/>
      <c r="ADL23" s="9"/>
      <c r="ADM23" s="9"/>
      <c r="ADN23" s="9"/>
      <c r="ADO23" s="9"/>
      <c r="ADP23" s="9"/>
      <c r="ADQ23" s="9"/>
      <c r="ADR23" s="9"/>
      <c r="ADS23" s="9"/>
      <c r="ADT23" s="9"/>
      <c r="ADU23" s="9"/>
      <c r="ADV23" s="9"/>
      <c r="ADW23" s="9"/>
      <c r="ADX23" s="9"/>
      <c r="ADY23" s="9"/>
      <c r="ADZ23" s="9"/>
      <c r="AEA23" s="9"/>
      <c r="AEB23" s="9"/>
      <c r="AEC23" s="9"/>
      <c r="AED23" s="9"/>
      <c r="AEE23" s="9"/>
      <c r="AEF23" s="9"/>
      <c r="AEG23" s="9"/>
      <c r="AEH23" s="9"/>
      <c r="AEI23" s="9"/>
      <c r="AEJ23" s="9"/>
      <c r="AEK23" s="9"/>
      <c r="AEL23" s="9"/>
      <c r="AEM23" s="9"/>
      <c r="AEN23" s="9"/>
      <c r="AEO23" s="9"/>
      <c r="AEP23" s="9"/>
      <c r="AEQ23" s="9"/>
      <c r="AER23" s="9"/>
      <c r="AES23" s="9"/>
      <c r="AET23" s="9"/>
      <c r="AEU23" s="9"/>
      <c r="AEV23" s="9"/>
      <c r="AEW23" s="9"/>
      <c r="AEX23" s="9"/>
      <c r="AEY23" s="9"/>
      <c r="AEZ23" s="9"/>
      <c r="AFA23" s="9"/>
      <c r="AFB23" s="9"/>
      <c r="AFC23" s="9"/>
      <c r="AFD23" s="9"/>
      <c r="AFE23" s="9"/>
      <c r="AFF23" s="9"/>
      <c r="AFG23" s="9"/>
      <c r="AFH23" s="9"/>
      <c r="AFI23" s="9"/>
      <c r="AFJ23" s="9"/>
      <c r="AFK23" s="9"/>
      <c r="AFL23" s="9"/>
      <c r="AFM23" s="9"/>
      <c r="AFN23" s="9"/>
      <c r="AFO23" s="9"/>
      <c r="AFP23" s="9"/>
      <c r="AFQ23" s="9"/>
      <c r="AFR23" s="9"/>
      <c r="AFS23" s="9"/>
      <c r="AFT23" s="9"/>
      <c r="AFU23" s="9"/>
      <c r="AFV23" s="9"/>
      <c r="AFW23" s="9"/>
      <c r="AFX23" s="9"/>
      <c r="AFY23" s="9"/>
      <c r="AFZ23" s="9"/>
      <c r="AGA23" s="9"/>
      <c r="AGB23" s="9"/>
      <c r="AGC23" s="9"/>
      <c r="AGD23" s="9"/>
      <c r="AGE23" s="9"/>
      <c r="AGF23" s="9"/>
      <c r="AGG23" s="9"/>
      <c r="AGH23" s="9"/>
      <c r="AGI23" s="9"/>
      <c r="AGJ23" s="9"/>
      <c r="AGK23" s="9"/>
      <c r="AGL23" s="9"/>
      <c r="AGM23" s="9"/>
      <c r="AGN23" s="9"/>
      <c r="AGO23" s="9"/>
      <c r="AGP23" s="9"/>
      <c r="AGQ23" s="9"/>
      <c r="AGR23" s="9"/>
      <c r="AGS23" s="9"/>
      <c r="AGT23" s="9"/>
      <c r="AGU23" s="9"/>
      <c r="AGV23" s="9"/>
      <c r="AGW23" s="9"/>
      <c r="AGX23" s="9"/>
      <c r="AGY23" s="9"/>
      <c r="AGZ23" s="9"/>
      <c r="AHA23" s="9"/>
      <c r="AHB23" s="9"/>
      <c r="AHC23" s="9"/>
      <c r="AHD23" s="9"/>
      <c r="AHE23" s="9"/>
      <c r="AHF23" s="9"/>
      <c r="AHG23" s="9"/>
      <c r="AHH23" s="9"/>
      <c r="AHI23" s="9"/>
      <c r="AHJ23" s="9"/>
      <c r="AHK23" s="9"/>
      <c r="AHL23" s="9"/>
      <c r="AHM23" s="9"/>
      <c r="AHN23" s="9"/>
      <c r="AHO23" s="9"/>
      <c r="AHP23" s="9"/>
      <c r="AHQ23" s="9"/>
      <c r="AHR23" s="9"/>
      <c r="AHS23" s="9"/>
      <c r="AHT23" s="9"/>
      <c r="AHU23" s="9"/>
      <c r="AHV23" s="9"/>
      <c r="AHW23" s="9"/>
      <c r="AHX23" s="9"/>
      <c r="AHY23" s="9"/>
      <c r="AHZ23" s="9"/>
      <c r="AIA23" s="9"/>
      <c r="AIB23" s="9"/>
      <c r="AIC23" s="9"/>
      <c r="AID23" s="9"/>
      <c r="AIE23" s="9"/>
      <c r="AIF23" s="9"/>
      <c r="AIG23" s="9"/>
      <c r="AIH23" s="9"/>
      <c r="AII23" s="9"/>
      <c r="AIJ23" s="9"/>
      <c r="AIK23" s="9"/>
      <c r="AIL23" s="9"/>
      <c r="AIM23" s="9"/>
      <c r="AIN23" s="9"/>
      <c r="AIO23" s="9"/>
      <c r="AIP23" s="9"/>
      <c r="AIQ23" s="9"/>
      <c r="AIR23" s="9"/>
      <c r="AIS23" s="9"/>
      <c r="AIT23" s="9"/>
      <c r="AIU23" s="9"/>
      <c r="AIV23" s="9"/>
      <c r="AIW23" s="9"/>
      <c r="AIX23" s="9"/>
      <c r="AIY23" s="9"/>
      <c r="AIZ23" s="9"/>
      <c r="AJA23" s="9"/>
      <c r="AJB23" s="9"/>
      <c r="AJC23" s="9"/>
      <c r="AJD23" s="9"/>
      <c r="AJE23" s="9"/>
      <c r="AJF23" s="9"/>
      <c r="AJG23" s="9"/>
      <c r="AJH23" s="9"/>
      <c r="AJI23" s="9"/>
      <c r="AJJ23" s="9"/>
      <c r="AJK23" s="9"/>
      <c r="AJL23" s="9"/>
      <c r="AJM23" s="9"/>
      <c r="AJN23" s="9"/>
      <c r="AJO23" s="9"/>
      <c r="AJP23" s="9"/>
      <c r="AJQ23" s="9"/>
      <c r="AJR23" s="9"/>
      <c r="AJS23" s="9"/>
      <c r="AJT23" s="9"/>
      <c r="AJU23" s="9"/>
      <c r="AJV23" s="9"/>
      <c r="AJW23" s="9"/>
      <c r="AJX23" s="9"/>
      <c r="AJY23" s="9"/>
      <c r="AJZ23" s="9"/>
      <c r="AKA23" s="9"/>
      <c r="AKB23" s="9"/>
      <c r="AKC23" s="9"/>
      <c r="AKD23" s="9"/>
      <c r="AKE23" s="9"/>
      <c r="AKF23" s="9"/>
      <c r="AKG23" s="9"/>
      <c r="AKH23" s="9"/>
      <c r="AKI23" s="9"/>
      <c r="AKJ23" s="9"/>
      <c r="AKK23" s="9"/>
      <c r="AKL23" s="9"/>
      <c r="AKM23" s="9"/>
      <c r="AKN23" s="9"/>
      <c r="AKO23" s="9"/>
      <c r="AKP23" s="9"/>
      <c r="AKQ23" s="9"/>
      <c r="AKR23" s="9"/>
      <c r="AKS23" s="9"/>
      <c r="AKT23" s="9"/>
      <c r="AKU23" s="9"/>
      <c r="AKV23" s="9"/>
      <c r="AKW23" s="9"/>
      <c r="AKX23" s="9"/>
      <c r="AKY23" s="9"/>
      <c r="AKZ23" s="9"/>
      <c r="ALA23" s="9"/>
      <c r="ALB23" s="9"/>
      <c r="ALC23" s="9"/>
      <c r="ALD23" s="9"/>
      <c r="ALE23" s="9"/>
      <c r="ALF23" s="9"/>
      <c r="ALG23" s="9"/>
      <c r="ALH23" s="9"/>
      <c r="ALI23" s="9"/>
      <c r="ALJ23" s="9"/>
      <c r="ALK23" s="9"/>
      <c r="ALL23" s="9"/>
      <c r="ALM23" s="9"/>
      <c r="ALN23" s="9"/>
      <c r="ALO23" s="9"/>
      <c r="ALP23" s="9"/>
      <c r="ALQ23" s="9"/>
      <c r="ALR23" s="9"/>
      <c r="ALS23" s="9"/>
      <c r="ALT23" s="9"/>
      <c r="ALU23" s="9"/>
      <c r="ALV23" s="9"/>
      <c r="ALW23" s="9"/>
      <c r="ALX23" s="9"/>
      <c r="ALY23" s="9"/>
      <c r="ALZ23" s="9"/>
      <c r="AMA23" s="9"/>
      <c r="AMB23" s="9"/>
      <c r="AMC23" s="9"/>
      <c r="AMD23" s="9"/>
      <c r="AME23" s="9"/>
      <c r="AMF23" s="9"/>
      <c r="AMG23" s="9"/>
      <c r="AMH23" s="9"/>
      <c r="AMI23" s="9"/>
      <c r="AMJ23" s="9"/>
      <c r="AMK23" s="9"/>
      <c r="AML23" s="9"/>
      <c r="AMM23" s="9"/>
      <c r="AMN23" s="9"/>
      <c r="AMO23" s="9"/>
      <c r="AMP23" s="9"/>
      <c r="AMQ23" s="9"/>
      <c r="AMR23" s="9"/>
      <c r="AMS23" s="9"/>
      <c r="AMT23" s="9"/>
      <c r="AMU23" s="9"/>
      <c r="AMV23" s="9"/>
      <c r="AMW23" s="9"/>
      <c r="AMX23" s="9"/>
      <c r="AMY23" s="9"/>
      <c r="AMZ23" s="9"/>
      <c r="ANA23" s="9"/>
      <c r="ANB23" s="9"/>
      <c r="ANC23" s="9"/>
      <c r="AND23" s="9"/>
      <c r="ANE23" s="9"/>
      <c r="ANF23" s="9"/>
      <c r="ANG23" s="9"/>
      <c r="ANH23" s="9"/>
      <c r="ANI23" s="9"/>
      <c r="ANJ23" s="9"/>
      <c r="ANK23" s="9"/>
      <c r="ANL23" s="9"/>
      <c r="ANM23" s="9"/>
      <c r="ANN23" s="9"/>
      <c r="ANO23" s="9"/>
      <c r="ANP23" s="9"/>
      <c r="ANQ23" s="9"/>
      <c r="ANR23" s="9"/>
      <c r="ANS23" s="9"/>
      <c r="ANT23" s="9"/>
      <c r="ANU23" s="9"/>
      <c r="ANV23" s="9"/>
      <c r="ANW23" s="9"/>
      <c r="ANX23" s="9"/>
      <c r="ANY23" s="9"/>
      <c r="ANZ23" s="9"/>
      <c r="AOA23" s="9"/>
      <c r="AOB23" s="9"/>
      <c r="AOC23" s="9"/>
      <c r="AOD23" s="9"/>
      <c r="AOE23" s="9"/>
      <c r="AOF23" s="9"/>
      <c r="AOG23" s="9"/>
      <c r="AOH23" s="9"/>
      <c r="AOI23" s="9"/>
      <c r="AOJ23" s="9"/>
      <c r="AOK23" s="9"/>
      <c r="AOL23" s="9"/>
      <c r="AOM23" s="9"/>
      <c r="AON23" s="9"/>
      <c r="AOO23" s="9"/>
      <c r="AOP23" s="9"/>
      <c r="AOQ23" s="9"/>
      <c r="AOR23" s="9"/>
      <c r="AOS23" s="9"/>
      <c r="AOT23" s="9"/>
      <c r="AOU23" s="9"/>
      <c r="AOV23" s="9"/>
      <c r="AOW23" s="9"/>
      <c r="AOX23" s="9"/>
      <c r="AOY23" s="9"/>
      <c r="AOZ23" s="9"/>
      <c r="APA23" s="9"/>
      <c r="APB23" s="9"/>
      <c r="APC23" s="9"/>
      <c r="APD23" s="9"/>
      <c r="APE23" s="9"/>
      <c r="APF23" s="9"/>
      <c r="APG23" s="9"/>
      <c r="APH23" s="9"/>
      <c r="API23" s="9"/>
      <c r="APJ23" s="9"/>
      <c r="APK23" s="9"/>
      <c r="APL23" s="9"/>
      <c r="APM23" s="9"/>
      <c r="APN23" s="9"/>
      <c r="APO23" s="9"/>
      <c r="APP23" s="9"/>
      <c r="APQ23" s="9"/>
      <c r="APR23" s="9"/>
      <c r="APS23" s="9"/>
      <c r="APT23" s="9"/>
      <c r="APU23" s="9"/>
      <c r="APV23" s="9"/>
      <c r="APW23" s="9"/>
      <c r="APX23" s="9"/>
      <c r="APY23" s="9"/>
      <c r="APZ23" s="9"/>
      <c r="AQA23" s="9"/>
      <c r="AQB23" s="9"/>
      <c r="AQC23" s="9"/>
      <c r="AQD23" s="9"/>
      <c r="AQE23" s="9"/>
      <c r="AQF23" s="9"/>
      <c r="AQG23" s="9"/>
      <c r="AQH23" s="9"/>
      <c r="AQI23" s="9"/>
      <c r="AQJ23" s="9"/>
      <c r="AQK23" s="9"/>
      <c r="AQL23" s="9"/>
      <c r="AQM23" s="9"/>
      <c r="AQN23" s="9"/>
      <c r="AQO23" s="9"/>
      <c r="AQP23" s="9"/>
      <c r="AQQ23" s="9"/>
      <c r="AQR23" s="9"/>
      <c r="AQS23" s="9"/>
      <c r="AQT23" s="9"/>
      <c r="AQU23" s="9"/>
      <c r="AQV23" s="9"/>
      <c r="AQW23" s="9"/>
      <c r="AQX23" s="9"/>
      <c r="AQY23" s="9"/>
      <c r="AQZ23" s="9"/>
      <c r="ARA23" s="9"/>
      <c r="ARB23" s="9"/>
      <c r="ARC23" s="9"/>
      <c r="ARD23" s="9"/>
      <c r="ARE23" s="9"/>
      <c r="ARF23" s="9"/>
      <c r="ARG23" s="9"/>
      <c r="ARH23" s="9"/>
      <c r="ARI23" s="9"/>
      <c r="ARJ23" s="9"/>
      <c r="ARK23" s="9"/>
      <c r="ARL23" s="9"/>
      <c r="ARM23" s="9"/>
      <c r="ARN23" s="9"/>
      <c r="ARO23" s="9"/>
      <c r="ARP23" s="9"/>
      <c r="ARQ23" s="9"/>
      <c r="ARR23" s="9"/>
      <c r="ARS23" s="9"/>
      <c r="ART23" s="9"/>
      <c r="ARU23" s="9"/>
      <c r="ARV23" s="9"/>
      <c r="ARW23" s="9"/>
      <c r="ARX23" s="9"/>
      <c r="ARY23" s="9"/>
      <c r="ARZ23" s="9"/>
      <c r="ASA23" s="9"/>
      <c r="ASB23" s="9"/>
      <c r="ASC23" s="9"/>
      <c r="ASD23" s="9"/>
      <c r="ASE23" s="9"/>
      <c r="ASF23" s="9"/>
      <c r="ASG23" s="9"/>
      <c r="ASH23" s="9"/>
      <c r="ASI23" s="9"/>
      <c r="ASJ23" s="9"/>
      <c r="ASK23" s="9"/>
      <c r="ASL23" s="9"/>
      <c r="ASM23" s="9"/>
      <c r="ASN23" s="9"/>
      <c r="ASO23" s="9"/>
      <c r="ASP23" s="9"/>
      <c r="ASQ23" s="9"/>
      <c r="ASR23" s="9"/>
      <c r="ASS23" s="9"/>
      <c r="AST23" s="9"/>
      <c r="ASU23" s="9"/>
      <c r="ASV23" s="9"/>
      <c r="ASW23" s="9"/>
      <c r="ASX23" s="9"/>
      <c r="ASY23" s="9"/>
      <c r="ASZ23" s="9"/>
      <c r="ATA23" s="9"/>
      <c r="ATB23" s="9"/>
      <c r="ATC23" s="9"/>
      <c r="ATD23" s="9"/>
      <c r="ATE23" s="9"/>
      <c r="ATF23" s="9"/>
      <c r="ATG23" s="9"/>
      <c r="ATH23" s="9"/>
      <c r="ATI23" s="9"/>
      <c r="ATJ23" s="9"/>
      <c r="ATK23" s="9"/>
      <c r="ATL23" s="9"/>
      <c r="ATM23" s="9"/>
      <c r="ATN23" s="9"/>
      <c r="ATO23" s="9"/>
      <c r="ATP23" s="9"/>
      <c r="ATQ23" s="9"/>
      <c r="ATR23" s="9"/>
      <c r="ATS23" s="9"/>
      <c r="ATT23" s="9"/>
      <c r="ATU23" s="9"/>
      <c r="ATV23" s="9"/>
      <c r="ATW23" s="9"/>
      <c r="ATX23" s="9"/>
      <c r="ATY23" s="9"/>
      <c r="ATZ23" s="9"/>
      <c r="AUA23" s="9"/>
      <c r="AUB23" s="9"/>
      <c r="AUC23" s="9"/>
      <c r="AUD23" s="9"/>
      <c r="AUE23" s="9"/>
      <c r="AUF23" s="9"/>
      <c r="AUG23" s="9"/>
      <c r="AUH23" s="9"/>
      <c r="AUI23" s="9"/>
      <c r="AUJ23" s="9"/>
      <c r="AUK23" s="9"/>
      <c r="AUL23" s="9"/>
      <c r="AUM23" s="9"/>
      <c r="AUN23" s="9"/>
      <c r="AUO23" s="9"/>
      <c r="AUP23" s="9"/>
      <c r="AUQ23" s="9"/>
      <c r="AUR23" s="9"/>
      <c r="AUS23" s="9"/>
      <c r="AUT23" s="9"/>
      <c r="AUU23" s="9"/>
      <c r="AUV23" s="9"/>
      <c r="AUW23" s="9"/>
      <c r="AUX23" s="9"/>
      <c r="AUY23" s="9"/>
      <c r="AUZ23" s="9"/>
      <c r="AVA23" s="9"/>
      <c r="AVB23" s="9"/>
      <c r="AVC23" s="9"/>
      <c r="AVD23" s="9"/>
      <c r="AVE23" s="9"/>
      <c r="AVF23" s="9"/>
      <c r="AVG23" s="9"/>
      <c r="AVH23" s="9"/>
      <c r="AVI23" s="9"/>
      <c r="AVJ23" s="9"/>
      <c r="AVK23" s="9"/>
      <c r="AVL23" s="9"/>
      <c r="AVM23" s="9"/>
      <c r="AVN23" s="9"/>
      <c r="AVO23" s="9"/>
      <c r="AVP23" s="9"/>
      <c r="AVQ23" s="9"/>
      <c r="AVR23" s="9"/>
      <c r="AVS23" s="9"/>
      <c r="AVT23" s="9"/>
      <c r="AVU23" s="9"/>
      <c r="AVV23" s="9"/>
      <c r="AVW23" s="9"/>
      <c r="AVX23" s="9"/>
      <c r="AVY23" s="9"/>
      <c r="AVZ23" s="9"/>
      <c r="AWA23" s="9"/>
      <c r="AWB23" s="9"/>
      <c r="AWC23" s="9"/>
      <c r="AWD23" s="9"/>
      <c r="AWE23" s="9"/>
      <c r="AWF23" s="9"/>
      <c r="AWG23" s="9"/>
      <c r="AWH23" s="9"/>
      <c r="AWI23" s="9"/>
      <c r="AWJ23" s="9"/>
      <c r="AWK23" s="9"/>
      <c r="AWL23" s="9"/>
      <c r="AWM23" s="9"/>
      <c r="AWN23" s="9"/>
      <c r="AWO23" s="9"/>
      <c r="AWP23" s="9"/>
      <c r="AWQ23" s="9"/>
      <c r="AWR23" s="9"/>
      <c r="AWS23" s="9"/>
      <c r="AWT23" s="9"/>
      <c r="AWU23" s="9"/>
      <c r="AWV23" s="9"/>
      <c r="AWW23" s="9"/>
      <c r="AWX23" s="9"/>
      <c r="AWY23" s="9"/>
      <c r="AWZ23" s="9"/>
      <c r="AXA23" s="9"/>
      <c r="AXB23" s="9"/>
      <c r="AXC23" s="9"/>
      <c r="AXD23" s="9"/>
      <c r="AXE23" s="9"/>
      <c r="AXF23" s="9"/>
      <c r="AXG23" s="9"/>
      <c r="AXH23" s="9"/>
      <c r="AXI23" s="9"/>
      <c r="AXJ23" s="9"/>
      <c r="AXK23" s="9"/>
      <c r="AXL23" s="9"/>
      <c r="AXM23" s="9"/>
      <c r="AXN23" s="9"/>
      <c r="AXO23" s="9"/>
      <c r="AXP23" s="9"/>
      <c r="AXQ23" s="9"/>
      <c r="AXR23" s="9"/>
      <c r="AXS23" s="9"/>
      <c r="AXT23" s="9"/>
      <c r="AXU23" s="9"/>
      <c r="AXV23" s="9"/>
      <c r="AXW23" s="9"/>
      <c r="AXX23" s="9"/>
      <c r="AXY23" s="9"/>
      <c r="AXZ23" s="9"/>
      <c r="AYA23" s="9"/>
      <c r="AYB23" s="9"/>
      <c r="AYC23" s="9"/>
      <c r="AYD23" s="9"/>
      <c r="AYE23" s="9"/>
      <c r="AYF23" s="9"/>
      <c r="AYG23" s="9"/>
      <c r="AYH23" s="9"/>
      <c r="AYI23" s="9"/>
      <c r="AYJ23" s="9"/>
      <c r="AYK23" s="9"/>
      <c r="AYL23" s="9"/>
      <c r="AYM23" s="9"/>
      <c r="AYN23" s="9"/>
      <c r="AYO23" s="9"/>
      <c r="AYP23" s="9"/>
      <c r="AYQ23" s="9"/>
      <c r="AYR23" s="9"/>
      <c r="AYS23" s="9"/>
      <c r="AYT23" s="9"/>
      <c r="AYU23" s="9"/>
      <c r="AYV23" s="9"/>
      <c r="AYW23" s="9"/>
      <c r="AYX23" s="9"/>
      <c r="AYY23" s="9"/>
      <c r="AYZ23" s="9"/>
      <c r="AZA23" s="9"/>
      <c r="AZB23" s="9"/>
      <c r="AZC23" s="9"/>
      <c r="AZD23" s="9"/>
      <c r="AZE23" s="9"/>
      <c r="AZF23" s="9"/>
      <c r="AZG23" s="9"/>
      <c r="AZH23" s="9"/>
      <c r="AZI23" s="9"/>
      <c r="AZJ23" s="9"/>
      <c r="AZK23" s="9"/>
      <c r="AZL23" s="9"/>
      <c r="AZM23" s="9"/>
      <c r="AZN23" s="9"/>
      <c r="AZO23" s="9"/>
      <c r="AZP23" s="9"/>
      <c r="AZQ23" s="9"/>
      <c r="AZR23" s="9"/>
      <c r="AZS23" s="9"/>
      <c r="AZT23" s="9"/>
      <c r="AZU23" s="9"/>
      <c r="AZV23" s="9"/>
      <c r="AZW23" s="9"/>
      <c r="AZX23" s="9"/>
      <c r="AZY23" s="9"/>
      <c r="AZZ23" s="9"/>
      <c r="BAA23" s="9"/>
      <c r="BAB23" s="9"/>
      <c r="BAC23" s="9"/>
      <c r="BAD23" s="9"/>
      <c r="BAE23" s="9"/>
      <c r="BAF23" s="9"/>
      <c r="BAG23" s="9"/>
      <c r="BAH23" s="9"/>
      <c r="BAI23" s="9"/>
      <c r="BAJ23" s="9"/>
      <c r="BAK23" s="9"/>
      <c r="BAL23" s="9"/>
      <c r="BAM23" s="9"/>
      <c r="BAN23" s="9"/>
      <c r="BAO23" s="9"/>
      <c r="BAP23" s="9"/>
      <c r="BAQ23" s="9"/>
      <c r="BAR23" s="9"/>
      <c r="BAS23" s="9"/>
      <c r="BAT23" s="9"/>
      <c r="BAU23" s="9"/>
      <c r="BAV23" s="9"/>
      <c r="BAW23" s="9"/>
      <c r="BAX23" s="9"/>
      <c r="BAY23" s="9"/>
      <c r="BAZ23" s="9"/>
      <c r="BBA23" s="9"/>
      <c r="BBB23" s="9"/>
      <c r="BBC23" s="9"/>
      <c r="BBD23" s="9"/>
      <c r="BBE23" s="9"/>
      <c r="BBF23" s="9"/>
      <c r="BBG23" s="9"/>
      <c r="BBH23" s="9"/>
      <c r="BBI23" s="9"/>
      <c r="BBJ23" s="9"/>
      <c r="BBK23" s="9"/>
      <c r="BBL23" s="9"/>
      <c r="BBM23" s="9"/>
      <c r="BBN23" s="9"/>
      <c r="BBO23" s="9"/>
      <c r="BBP23" s="9"/>
      <c r="BBQ23" s="9"/>
      <c r="BBR23" s="9"/>
      <c r="BBS23" s="9"/>
      <c r="BBT23" s="9"/>
      <c r="BBU23" s="9"/>
      <c r="BBV23" s="9"/>
      <c r="BBW23" s="9"/>
      <c r="BBX23" s="9"/>
      <c r="BBY23" s="9"/>
      <c r="BBZ23" s="9"/>
      <c r="BCA23" s="9"/>
      <c r="BCB23" s="9"/>
      <c r="BCC23" s="9"/>
      <c r="BCD23" s="9"/>
      <c r="BCE23" s="9"/>
      <c r="BCF23" s="9"/>
      <c r="BCG23" s="9"/>
      <c r="BCH23" s="9"/>
      <c r="BCI23" s="9"/>
      <c r="BCJ23" s="9"/>
      <c r="BCK23" s="9"/>
      <c r="BCL23" s="9"/>
      <c r="BCM23" s="9"/>
      <c r="BCN23" s="9"/>
      <c r="BCO23" s="9"/>
      <c r="BCP23" s="9"/>
      <c r="BCQ23" s="9"/>
      <c r="BCR23" s="9"/>
      <c r="BCS23" s="9"/>
      <c r="BCT23" s="9"/>
      <c r="BCU23" s="9"/>
      <c r="BCV23" s="9"/>
      <c r="BCW23" s="9"/>
      <c r="BCX23" s="9"/>
      <c r="BCY23" s="9"/>
      <c r="BCZ23" s="9"/>
      <c r="BDA23" s="9"/>
      <c r="BDB23" s="9"/>
      <c r="BDC23" s="9"/>
      <c r="BDD23" s="9"/>
      <c r="BDE23" s="9"/>
      <c r="BDF23" s="9"/>
      <c r="BDG23" s="9"/>
      <c r="BDH23" s="9"/>
      <c r="BDI23" s="9"/>
      <c r="BDJ23" s="9"/>
      <c r="BDK23" s="9"/>
      <c r="BDL23" s="9"/>
      <c r="BDM23" s="9"/>
      <c r="BDN23" s="9"/>
      <c r="BDO23" s="9"/>
      <c r="BDP23" s="9"/>
      <c r="BDQ23" s="9"/>
      <c r="BDR23" s="9"/>
      <c r="BDS23" s="9"/>
      <c r="BDT23" s="9"/>
      <c r="BDU23" s="9"/>
      <c r="BDV23" s="9"/>
      <c r="BDW23" s="9"/>
      <c r="BDX23" s="9"/>
      <c r="BDY23" s="9"/>
      <c r="BDZ23" s="9"/>
      <c r="BEA23" s="9"/>
      <c r="BEB23" s="9"/>
      <c r="BEC23" s="9"/>
      <c r="BED23" s="9"/>
      <c r="BEE23" s="9"/>
      <c r="BEF23" s="9"/>
      <c r="BEG23" s="9"/>
      <c r="BEH23" s="9"/>
      <c r="BEI23" s="9"/>
      <c r="BEJ23" s="9"/>
      <c r="BEK23" s="9"/>
      <c r="BEL23" s="9"/>
      <c r="BEM23" s="9"/>
      <c r="BEN23" s="9"/>
      <c r="BEO23" s="9"/>
      <c r="BEP23" s="9"/>
      <c r="BEQ23" s="9"/>
      <c r="BER23" s="9"/>
      <c r="BES23" s="9"/>
      <c r="BET23" s="9"/>
      <c r="BEU23" s="9"/>
      <c r="BEV23" s="9"/>
      <c r="BEW23" s="9"/>
      <c r="BEX23" s="9"/>
      <c r="BEY23" s="9"/>
      <c r="BEZ23" s="9"/>
      <c r="BFA23" s="9"/>
      <c r="BFB23" s="9"/>
      <c r="BFC23" s="9"/>
      <c r="BFD23" s="9"/>
      <c r="BFE23" s="9"/>
      <c r="BFF23" s="9"/>
      <c r="BFG23" s="9"/>
      <c r="BFH23" s="9"/>
      <c r="BFI23" s="9"/>
      <c r="BFJ23" s="9"/>
      <c r="BFK23" s="9"/>
      <c r="BFL23" s="9"/>
      <c r="BFM23" s="9"/>
      <c r="BFN23" s="9"/>
      <c r="BFO23" s="9"/>
      <c r="BFP23" s="9"/>
      <c r="BFQ23" s="9"/>
      <c r="BFR23" s="9"/>
      <c r="BFS23" s="9"/>
      <c r="BFT23" s="9"/>
      <c r="BFU23" s="9"/>
      <c r="BFV23" s="9"/>
      <c r="BFW23" s="9"/>
      <c r="BFX23" s="9"/>
      <c r="BFY23" s="9"/>
      <c r="BFZ23" s="9"/>
      <c r="BGA23" s="9"/>
      <c r="BGB23" s="9"/>
      <c r="BGC23" s="9"/>
      <c r="BGD23" s="9"/>
      <c r="BGE23" s="9"/>
      <c r="BGF23" s="9"/>
      <c r="BGG23" s="9"/>
      <c r="BGH23" s="9"/>
      <c r="BGI23" s="9"/>
      <c r="BGJ23" s="9"/>
      <c r="BGK23" s="9"/>
      <c r="BGL23" s="9"/>
      <c r="BGM23" s="9"/>
      <c r="BGN23" s="9"/>
      <c r="BGO23" s="9"/>
      <c r="BGP23" s="9"/>
      <c r="BGQ23" s="9"/>
      <c r="BGR23" s="9"/>
      <c r="BGS23" s="9"/>
      <c r="BGT23" s="9"/>
      <c r="BGU23" s="9"/>
      <c r="BGV23" s="9"/>
      <c r="BGW23" s="9"/>
      <c r="BGX23" s="9"/>
      <c r="BGY23" s="9"/>
      <c r="BGZ23" s="9"/>
      <c r="BHA23" s="9"/>
      <c r="BHB23" s="9"/>
      <c r="BHC23" s="9"/>
      <c r="BHD23" s="9"/>
      <c r="BHE23" s="9"/>
      <c r="BHF23" s="9"/>
      <c r="BHG23" s="9"/>
      <c r="BHH23" s="9"/>
      <c r="BHI23" s="9"/>
      <c r="BHJ23" s="9"/>
      <c r="BHK23" s="9"/>
      <c r="BHL23" s="9"/>
      <c r="BHM23" s="9"/>
      <c r="BHN23" s="9"/>
      <c r="BHO23" s="9"/>
      <c r="BHP23" s="9"/>
      <c r="BHQ23" s="9"/>
      <c r="BHR23" s="9"/>
      <c r="BHS23" s="9"/>
      <c r="BHT23" s="9"/>
      <c r="BHU23" s="9"/>
      <c r="BHV23" s="9"/>
      <c r="BHW23" s="9"/>
      <c r="BHX23" s="9"/>
      <c r="BHY23" s="9"/>
      <c r="BHZ23" s="9"/>
      <c r="BIA23" s="9"/>
      <c r="BIB23" s="9"/>
      <c r="BIC23" s="9"/>
      <c r="BID23" s="9"/>
      <c r="BIE23" s="9"/>
      <c r="BIF23" s="9"/>
      <c r="BIG23" s="9"/>
      <c r="BIH23" s="9"/>
      <c r="BII23" s="9"/>
      <c r="BIJ23" s="9"/>
      <c r="BIK23" s="9"/>
      <c r="BIL23" s="9"/>
      <c r="BIM23" s="9"/>
      <c r="BIN23" s="9"/>
      <c r="BIO23" s="9"/>
      <c r="BIP23" s="9"/>
      <c r="BIQ23" s="9"/>
      <c r="BIR23" s="9"/>
      <c r="BIS23" s="9"/>
      <c r="BIT23" s="9"/>
      <c r="BIU23" s="9"/>
      <c r="BIV23" s="9"/>
      <c r="BIW23" s="9"/>
      <c r="BIX23" s="9"/>
      <c r="BIY23" s="9"/>
      <c r="BIZ23" s="9"/>
      <c r="BJA23" s="9"/>
      <c r="BJB23" s="9"/>
      <c r="BJC23" s="9"/>
      <c r="BJD23" s="9"/>
      <c r="BJE23" s="9"/>
      <c r="BJF23" s="9"/>
      <c r="BJG23" s="9"/>
      <c r="BJH23" s="9"/>
      <c r="BJI23" s="9"/>
      <c r="BJJ23" s="9"/>
      <c r="BJK23" s="9"/>
      <c r="BJL23" s="9"/>
      <c r="BJM23" s="9"/>
      <c r="BJN23" s="9"/>
      <c r="BJO23" s="9"/>
      <c r="BJP23" s="9"/>
      <c r="BJQ23" s="9"/>
      <c r="BJR23" s="9"/>
      <c r="BJS23" s="9"/>
      <c r="BJT23" s="9"/>
      <c r="BJU23" s="9"/>
      <c r="BJV23" s="9"/>
      <c r="BJW23" s="9"/>
      <c r="BJX23" s="9"/>
      <c r="BJY23" s="9"/>
      <c r="BJZ23" s="9"/>
      <c r="BKA23" s="9"/>
      <c r="BKB23" s="9"/>
      <c r="BKC23" s="9"/>
      <c r="BKD23" s="9"/>
      <c r="BKE23" s="9"/>
      <c r="BKF23" s="9"/>
      <c r="BKG23" s="9"/>
      <c r="BKH23" s="9"/>
      <c r="BKI23" s="9"/>
      <c r="BKJ23" s="9"/>
      <c r="BKK23" s="9"/>
      <c r="BKL23" s="9"/>
      <c r="BKM23" s="9"/>
      <c r="BKN23" s="9"/>
      <c r="BKO23" s="9"/>
      <c r="BKP23" s="9"/>
      <c r="BKQ23" s="9"/>
      <c r="BKR23" s="9"/>
      <c r="BKS23" s="9"/>
      <c r="BKT23" s="9"/>
      <c r="BKU23" s="9"/>
      <c r="BKV23" s="9"/>
      <c r="BKW23" s="9"/>
      <c r="BKX23" s="9"/>
      <c r="BKY23" s="9"/>
      <c r="BKZ23" s="9"/>
      <c r="BLA23" s="9"/>
      <c r="BLB23" s="9"/>
      <c r="BLC23" s="9"/>
      <c r="BLD23" s="9"/>
      <c r="BLE23" s="9"/>
      <c r="BLF23" s="9"/>
      <c r="BLG23" s="9"/>
      <c r="BLH23" s="9"/>
      <c r="BLI23" s="9"/>
      <c r="BLJ23" s="9"/>
      <c r="BLK23" s="9"/>
      <c r="BLL23" s="9"/>
      <c r="BLM23" s="9"/>
      <c r="BLN23" s="9"/>
      <c r="BLO23" s="9"/>
      <c r="BLP23" s="9"/>
      <c r="BLQ23" s="9"/>
      <c r="BLR23" s="9"/>
      <c r="BLS23" s="9"/>
      <c r="BLT23" s="9"/>
      <c r="BLU23" s="9"/>
      <c r="BLV23" s="9"/>
      <c r="BLW23" s="9"/>
      <c r="BLX23" s="9"/>
      <c r="BLY23" s="9"/>
      <c r="BLZ23" s="9"/>
      <c r="BMA23" s="9"/>
      <c r="BMB23" s="9"/>
      <c r="BMC23" s="9"/>
      <c r="BMD23" s="9"/>
      <c r="BME23" s="9"/>
      <c r="BMF23" s="9"/>
      <c r="BMG23" s="9"/>
      <c r="BMH23" s="9"/>
      <c r="BMI23" s="9"/>
      <c r="BMJ23" s="9"/>
      <c r="BMK23" s="9"/>
      <c r="BML23" s="9"/>
      <c r="BMM23" s="9"/>
      <c r="BMN23" s="9"/>
      <c r="BMO23" s="9"/>
      <c r="BMP23" s="9"/>
      <c r="BMQ23" s="9"/>
      <c r="BMR23" s="9"/>
      <c r="BMS23" s="9"/>
      <c r="BMT23" s="9"/>
      <c r="BMU23" s="9"/>
      <c r="BMV23" s="9"/>
      <c r="BMW23" s="9"/>
      <c r="BMX23" s="9"/>
      <c r="BMY23" s="9"/>
      <c r="BMZ23" s="9"/>
      <c r="BNA23" s="9"/>
      <c r="BNB23" s="9"/>
      <c r="BNC23" s="9"/>
      <c r="BND23" s="9"/>
      <c r="BNE23" s="9"/>
      <c r="BNF23" s="9"/>
      <c r="BNG23" s="9"/>
      <c r="BNH23" s="9"/>
      <c r="BNI23" s="9"/>
      <c r="BNJ23" s="9"/>
      <c r="BNK23" s="9"/>
      <c r="BNL23" s="9"/>
      <c r="BNM23" s="9"/>
      <c r="BNN23" s="9"/>
      <c r="BNO23" s="9"/>
      <c r="BNP23" s="9"/>
      <c r="BNQ23" s="9"/>
      <c r="BNR23" s="9"/>
      <c r="BNS23" s="9"/>
      <c r="BNT23" s="9"/>
      <c r="BNU23" s="9"/>
      <c r="BNV23" s="9"/>
      <c r="BNW23" s="9"/>
      <c r="BNX23" s="9"/>
      <c r="BNY23" s="9"/>
      <c r="BNZ23" s="9"/>
      <c r="BOA23" s="9"/>
      <c r="BOB23" s="9"/>
      <c r="BOC23" s="9"/>
      <c r="BOD23" s="9"/>
      <c r="BOE23" s="9"/>
      <c r="BOF23" s="9"/>
      <c r="BOG23" s="9"/>
      <c r="BOH23" s="9"/>
      <c r="BOI23" s="9"/>
      <c r="BOJ23" s="9"/>
      <c r="BOK23" s="9"/>
      <c r="BOL23" s="9"/>
      <c r="BOM23" s="9"/>
      <c r="BON23" s="9"/>
      <c r="BOO23" s="9"/>
      <c r="BOP23" s="9"/>
      <c r="BOQ23" s="9"/>
      <c r="BOR23" s="9"/>
      <c r="BOS23" s="9"/>
      <c r="BOT23" s="9"/>
      <c r="BOU23" s="9"/>
      <c r="BOV23" s="9"/>
      <c r="BOW23" s="9"/>
      <c r="BOX23" s="9"/>
      <c r="BOY23" s="9"/>
      <c r="BOZ23" s="9"/>
      <c r="BPA23" s="9"/>
      <c r="BPB23" s="9"/>
      <c r="BPC23" s="9"/>
      <c r="BPD23" s="9"/>
      <c r="BPE23" s="9"/>
      <c r="BPF23" s="9"/>
      <c r="BPG23" s="9"/>
      <c r="BPH23" s="9"/>
      <c r="BPI23" s="9"/>
      <c r="BPJ23" s="9"/>
      <c r="BPK23" s="9"/>
      <c r="BPL23" s="9"/>
      <c r="BPM23" s="9"/>
      <c r="BPN23" s="9"/>
      <c r="BPO23" s="9"/>
      <c r="BPP23" s="9"/>
      <c r="BPQ23" s="9"/>
      <c r="BPR23" s="9"/>
      <c r="BPS23" s="9"/>
      <c r="BPT23" s="9"/>
      <c r="BPU23" s="9"/>
      <c r="BPV23" s="9"/>
      <c r="BPW23" s="9"/>
      <c r="BPX23" s="9"/>
      <c r="BPY23" s="9"/>
      <c r="BPZ23" s="9"/>
      <c r="BQA23" s="9"/>
      <c r="BQB23" s="9"/>
      <c r="BQC23" s="9"/>
      <c r="BQD23" s="9"/>
      <c r="BQE23" s="9"/>
      <c r="BQF23" s="9"/>
      <c r="BQG23" s="9"/>
      <c r="BQH23" s="9"/>
      <c r="BQI23" s="9"/>
      <c r="BQJ23" s="9"/>
      <c r="BQK23" s="9"/>
      <c r="BQL23" s="9"/>
      <c r="BQM23" s="9"/>
      <c r="BQN23" s="9"/>
      <c r="BQO23" s="9"/>
      <c r="BQP23" s="9"/>
      <c r="BQQ23" s="9"/>
      <c r="BQR23" s="9"/>
      <c r="BQS23" s="9"/>
      <c r="BQT23" s="9"/>
      <c r="BQU23" s="9"/>
      <c r="BQV23" s="9"/>
      <c r="BQW23" s="9"/>
      <c r="BQX23" s="9"/>
      <c r="BQY23" s="9"/>
      <c r="BQZ23" s="9"/>
      <c r="BRA23" s="9"/>
      <c r="BRB23" s="9"/>
      <c r="BRC23" s="9"/>
      <c r="BRD23" s="9"/>
      <c r="BRE23" s="9"/>
      <c r="BRF23" s="9"/>
      <c r="BRG23" s="9"/>
      <c r="BRH23" s="9"/>
      <c r="BRI23" s="9"/>
      <c r="BRJ23" s="9"/>
      <c r="BRK23" s="9"/>
      <c r="BRL23" s="9"/>
      <c r="BRM23" s="9"/>
      <c r="BRN23" s="9"/>
      <c r="BRO23" s="9"/>
      <c r="BRP23" s="9"/>
      <c r="BRQ23" s="9"/>
      <c r="BRR23" s="9"/>
      <c r="BRS23" s="9"/>
      <c r="BRT23" s="9"/>
      <c r="BRU23" s="9"/>
      <c r="BRV23" s="9"/>
      <c r="BRW23" s="9"/>
      <c r="BRX23" s="9"/>
      <c r="BRY23" s="9"/>
      <c r="BRZ23" s="9"/>
      <c r="BSA23" s="9"/>
      <c r="BSB23" s="9"/>
      <c r="BSC23" s="9"/>
      <c r="BSD23" s="9"/>
      <c r="BSE23" s="9"/>
      <c r="BSF23" s="9"/>
      <c r="BSG23" s="9"/>
      <c r="BSH23" s="9"/>
      <c r="BSI23" s="9"/>
      <c r="BSJ23" s="9"/>
      <c r="BSK23" s="9"/>
      <c r="BSL23" s="9"/>
      <c r="BSM23" s="9"/>
      <c r="BSN23" s="9"/>
      <c r="BSO23" s="9"/>
      <c r="BSP23" s="9"/>
      <c r="BSQ23" s="9"/>
      <c r="BSR23" s="9"/>
      <c r="BSS23" s="9"/>
      <c r="BST23" s="9"/>
      <c r="BSU23" s="9"/>
      <c r="BSV23" s="9"/>
      <c r="BSW23" s="9"/>
      <c r="BSX23" s="9"/>
      <c r="BSY23" s="9"/>
      <c r="BSZ23" s="9"/>
      <c r="BTA23" s="9"/>
      <c r="BTB23" s="9"/>
      <c r="BTC23" s="9"/>
      <c r="BTD23" s="9"/>
      <c r="BTE23" s="9"/>
      <c r="BTF23" s="9"/>
      <c r="BTG23" s="9"/>
      <c r="BTH23" s="9"/>
      <c r="BTI23" s="9"/>
      <c r="BTJ23" s="9"/>
      <c r="BTK23" s="9"/>
      <c r="BTL23" s="9"/>
      <c r="BTM23" s="9"/>
      <c r="BTN23" s="9"/>
      <c r="BTO23" s="9"/>
      <c r="BTP23" s="9"/>
      <c r="BTQ23" s="9"/>
      <c r="BTR23" s="9"/>
      <c r="BTS23" s="9"/>
      <c r="BTT23" s="9"/>
      <c r="BTU23" s="9"/>
      <c r="BTV23" s="9"/>
      <c r="BTW23" s="9"/>
      <c r="BTX23" s="9"/>
      <c r="BTY23" s="9"/>
      <c r="BTZ23" s="9"/>
      <c r="BUA23" s="9"/>
      <c r="BUB23" s="9"/>
      <c r="BUC23" s="9"/>
      <c r="BUD23" s="9"/>
      <c r="BUE23" s="9"/>
      <c r="BUF23" s="9"/>
      <c r="BUG23" s="9"/>
      <c r="BUH23" s="9"/>
      <c r="BUI23" s="9"/>
      <c r="BUJ23" s="9"/>
      <c r="BUK23" s="9"/>
      <c r="BUL23" s="9"/>
      <c r="BUM23" s="9"/>
      <c r="BUN23" s="9"/>
      <c r="BUO23" s="9"/>
      <c r="BUP23" s="9"/>
      <c r="BUQ23" s="9"/>
      <c r="BUR23" s="9"/>
      <c r="BUS23" s="9"/>
      <c r="BUT23" s="9"/>
      <c r="BUU23" s="9"/>
      <c r="BUV23" s="9"/>
      <c r="BUW23" s="9"/>
      <c r="BUX23" s="9"/>
      <c r="BUY23" s="9"/>
      <c r="BUZ23" s="9"/>
      <c r="BVA23" s="9"/>
      <c r="BVB23" s="9"/>
      <c r="BVC23" s="9"/>
      <c r="BVD23" s="9"/>
      <c r="BVE23" s="9"/>
      <c r="BVF23" s="9"/>
      <c r="BVG23" s="9"/>
      <c r="BVH23" s="9"/>
      <c r="BVI23" s="9"/>
      <c r="BVJ23" s="9"/>
      <c r="BVK23" s="9"/>
      <c r="BVL23" s="9"/>
      <c r="BVM23" s="9"/>
      <c r="BVN23" s="9"/>
      <c r="BVO23" s="9"/>
      <c r="BVP23" s="9"/>
      <c r="BVQ23" s="9"/>
      <c r="BVR23" s="9"/>
      <c r="BVS23" s="9"/>
      <c r="BVT23" s="9"/>
      <c r="BVU23" s="9"/>
      <c r="BVV23" s="9"/>
      <c r="BVW23" s="9"/>
      <c r="BVX23" s="9"/>
      <c r="BVY23" s="9"/>
      <c r="BVZ23" s="9"/>
      <c r="BWA23" s="9"/>
      <c r="BWB23" s="9"/>
      <c r="BWC23" s="9"/>
      <c r="BWD23" s="9"/>
      <c r="BWE23" s="9"/>
      <c r="BWF23" s="9"/>
      <c r="BWG23" s="9"/>
      <c r="BWH23" s="9"/>
      <c r="BWI23" s="9"/>
      <c r="BWJ23" s="9"/>
      <c r="BWK23" s="9"/>
      <c r="BWL23" s="9"/>
      <c r="BWM23" s="9"/>
      <c r="BWN23" s="9"/>
      <c r="BWO23" s="9"/>
      <c r="BWP23" s="9"/>
      <c r="BWQ23" s="9"/>
      <c r="BWR23" s="9"/>
      <c r="BWS23" s="9"/>
      <c r="BWT23" s="9"/>
      <c r="BWU23" s="9"/>
      <c r="BWV23" s="9"/>
      <c r="BWW23" s="9"/>
      <c r="BWX23" s="9"/>
      <c r="BWY23" s="9"/>
      <c r="BWZ23" s="9"/>
      <c r="BXA23" s="9"/>
      <c r="BXB23" s="9"/>
      <c r="BXC23" s="9"/>
      <c r="BXD23" s="9"/>
      <c r="BXE23" s="9"/>
      <c r="BXF23" s="9"/>
      <c r="BXG23" s="9"/>
      <c r="BXH23" s="9"/>
      <c r="BXI23" s="9"/>
      <c r="BXJ23" s="9"/>
      <c r="BXK23" s="9"/>
      <c r="BXL23" s="9"/>
      <c r="BXM23" s="9"/>
      <c r="BXN23" s="9"/>
      <c r="BXO23" s="9"/>
      <c r="BXP23" s="9"/>
      <c r="BXQ23" s="9"/>
      <c r="BXR23" s="9"/>
      <c r="BXS23" s="9"/>
      <c r="BXT23" s="9"/>
      <c r="BXU23" s="9"/>
      <c r="BXV23" s="9"/>
      <c r="BXW23" s="9"/>
      <c r="BXX23" s="9"/>
      <c r="BXY23" s="9"/>
      <c r="BXZ23" s="9"/>
      <c r="BYA23" s="9"/>
      <c r="BYB23" s="9"/>
      <c r="BYC23" s="9"/>
      <c r="BYD23" s="9"/>
      <c r="BYE23" s="9"/>
      <c r="BYF23" s="9"/>
      <c r="BYG23" s="9"/>
      <c r="BYH23" s="9"/>
      <c r="BYI23" s="9"/>
      <c r="BYJ23" s="9"/>
      <c r="BYK23" s="9"/>
      <c r="BYL23" s="9"/>
      <c r="BYM23" s="9"/>
      <c r="BYN23" s="9"/>
      <c r="BYO23" s="9"/>
      <c r="BYP23" s="9"/>
      <c r="BYQ23" s="9"/>
      <c r="BYR23" s="9"/>
      <c r="BYS23" s="9"/>
      <c r="BYT23" s="9"/>
      <c r="BYU23" s="9"/>
      <c r="BYV23" s="9"/>
      <c r="BYW23" s="9"/>
      <c r="BYX23" s="9"/>
      <c r="BYY23" s="9"/>
      <c r="BYZ23" s="9"/>
      <c r="BZA23" s="9"/>
      <c r="BZB23" s="9"/>
      <c r="BZC23" s="9"/>
      <c r="BZD23" s="9"/>
      <c r="BZE23" s="9"/>
      <c r="BZF23" s="9"/>
      <c r="BZG23" s="9"/>
      <c r="BZH23" s="9"/>
      <c r="BZI23" s="9"/>
      <c r="BZJ23" s="9"/>
      <c r="BZK23" s="9"/>
      <c r="BZL23" s="9"/>
      <c r="BZM23" s="9"/>
      <c r="BZN23" s="9"/>
      <c r="BZO23" s="9"/>
      <c r="BZP23" s="9"/>
      <c r="BZQ23" s="9"/>
      <c r="BZR23" s="9"/>
      <c r="BZS23" s="9"/>
      <c r="BZT23" s="9"/>
      <c r="BZU23" s="9"/>
      <c r="BZV23" s="9"/>
      <c r="BZW23" s="9"/>
      <c r="BZX23" s="9"/>
      <c r="BZY23" s="9"/>
      <c r="BZZ23" s="9"/>
      <c r="CAA23" s="9"/>
      <c r="CAB23" s="9"/>
      <c r="CAC23" s="9"/>
      <c r="CAD23" s="9"/>
      <c r="CAE23" s="9"/>
      <c r="CAF23" s="9"/>
      <c r="CAG23" s="9"/>
      <c r="CAH23" s="9"/>
      <c r="CAI23" s="9"/>
      <c r="CAJ23" s="9"/>
      <c r="CAK23" s="9"/>
      <c r="CAL23" s="9"/>
      <c r="CAM23" s="9"/>
      <c r="CAN23" s="9"/>
      <c r="CAO23" s="9"/>
      <c r="CAP23" s="9"/>
      <c r="CAQ23" s="9"/>
      <c r="CAR23" s="9"/>
      <c r="CAS23" s="9"/>
      <c r="CAT23" s="9"/>
      <c r="CAU23" s="9"/>
      <c r="CAV23" s="9"/>
      <c r="CAW23" s="9"/>
      <c r="CAX23" s="9"/>
      <c r="CAY23" s="9"/>
      <c r="CAZ23" s="9"/>
      <c r="CBA23" s="9"/>
      <c r="CBB23" s="9"/>
      <c r="CBC23" s="9"/>
      <c r="CBD23" s="9"/>
      <c r="CBE23" s="9"/>
      <c r="CBF23" s="9"/>
      <c r="CBG23" s="9"/>
      <c r="CBH23" s="9"/>
      <c r="CBI23" s="9"/>
      <c r="CBJ23" s="9"/>
      <c r="CBK23" s="9"/>
      <c r="CBL23" s="9"/>
      <c r="CBM23" s="9"/>
      <c r="CBN23" s="9"/>
      <c r="CBO23" s="9"/>
      <c r="CBP23" s="9"/>
      <c r="CBQ23" s="9"/>
      <c r="CBR23" s="9"/>
      <c r="CBS23" s="9"/>
      <c r="CBT23" s="9"/>
      <c r="CBU23" s="9"/>
      <c r="CBV23" s="9"/>
      <c r="CBW23" s="9"/>
      <c r="CBX23" s="9"/>
      <c r="CBY23" s="9"/>
      <c r="CBZ23" s="9"/>
      <c r="CCA23" s="9"/>
      <c r="CCB23" s="9"/>
      <c r="CCC23" s="9"/>
      <c r="CCD23" s="9"/>
      <c r="CCE23" s="9"/>
      <c r="CCF23" s="9"/>
      <c r="CCG23" s="9"/>
      <c r="CCH23" s="9"/>
      <c r="CCI23" s="9"/>
      <c r="CCJ23" s="9"/>
      <c r="CCK23" s="9"/>
      <c r="CCL23" s="9"/>
      <c r="CCM23" s="9"/>
      <c r="CCN23" s="9"/>
      <c r="CCO23" s="9"/>
      <c r="CCP23" s="9"/>
      <c r="CCQ23" s="9"/>
      <c r="CCR23" s="9"/>
      <c r="CCS23" s="9"/>
      <c r="CCT23" s="9"/>
      <c r="CCU23" s="9"/>
      <c r="CCV23" s="9"/>
      <c r="CCW23" s="9"/>
      <c r="CCX23" s="9"/>
      <c r="CCY23" s="9"/>
      <c r="CCZ23" s="9"/>
      <c r="CDA23" s="9"/>
      <c r="CDB23" s="9"/>
      <c r="CDC23" s="9"/>
      <c r="CDD23" s="9"/>
      <c r="CDE23" s="9"/>
      <c r="CDF23" s="9"/>
      <c r="CDG23" s="9"/>
      <c r="CDH23" s="9"/>
      <c r="CDI23" s="9"/>
      <c r="CDJ23" s="9"/>
      <c r="CDK23" s="9"/>
      <c r="CDL23" s="9"/>
      <c r="CDM23" s="9"/>
      <c r="CDN23" s="9"/>
      <c r="CDO23" s="9"/>
      <c r="CDP23" s="9"/>
      <c r="CDQ23" s="9"/>
      <c r="CDR23" s="9"/>
      <c r="CDS23" s="9"/>
      <c r="CDT23" s="9"/>
      <c r="CDU23" s="9"/>
      <c r="CDV23" s="9"/>
      <c r="CDW23" s="9"/>
      <c r="CDX23" s="9"/>
      <c r="CDY23" s="9"/>
      <c r="CDZ23" s="9"/>
      <c r="CEA23" s="9"/>
      <c r="CEB23" s="9"/>
      <c r="CEC23" s="9"/>
      <c r="CED23" s="9"/>
      <c r="CEE23" s="9"/>
      <c r="CEF23" s="9"/>
      <c r="CEG23" s="9"/>
      <c r="CEH23" s="9"/>
      <c r="CEI23" s="9"/>
      <c r="CEJ23" s="9"/>
      <c r="CEK23" s="9"/>
      <c r="CEL23" s="9"/>
      <c r="CEM23" s="9"/>
      <c r="CEN23" s="9"/>
      <c r="CEO23" s="9"/>
      <c r="CEP23" s="9"/>
      <c r="CEQ23" s="9"/>
      <c r="CER23" s="9"/>
      <c r="CES23" s="9"/>
      <c r="CET23" s="9"/>
      <c r="CEU23" s="9"/>
      <c r="CEV23" s="9"/>
      <c r="CEW23" s="9"/>
      <c r="CEX23" s="9"/>
      <c r="CEY23" s="9"/>
      <c r="CEZ23" s="9"/>
      <c r="CFA23" s="9"/>
      <c r="CFB23" s="9"/>
      <c r="CFC23" s="9"/>
      <c r="CFD23" s="9"/>
      <c r="CFE23" s="9"/>
      <c r="CFF23" s="9"/>
      <c r="CFG23" s="9"/>
      <c r="CFH23" s="9"/>
      <c r="CFI23" s="9"/>
      <c r="CFJ23" s="9"/>
      <c r="CFK23" s="9"/>
      <c r="CFL23" s="9"/>
      <c r="CFM23" s="9"/>
      <c r="CFN23" s="9"/>
      <c r="CFO23" s="9"/>
      <c r="CFP23" s="9"/>
      <c r="CFQ23" s="9"/>
      <c r="CFR23" s="9"/>
      <c r="CFS23" s="9"/>
      <c r="CFT23" s="9"/>
      <c r="CFU23" s="9"/>
      <c r="CFV23" s="9"/>
      <c r="CFW23" s="9"/>
      <c r="CFX23" s="9"/>
      <c r="CFY23" s="9"/>
      <c r="CFZ23" s="9"/>
      <c r="CGA23" s="9"/>
      <c r="CGB23" s="9"/>
      <c r="CGC23" s="9"/>
      <c r="CGD23" s="9"/>
      <c r="CGE23" s="9"/>
      <c r="CGF23" s="9"/>
      <c r="CGG23" s="9"/>
      <c r="CGH23" s="9"/>
      <c r="CGI23" s="9"/>
      <c r="CGJ23" s="9"/>
      <c r="CGK23" s="9"/>
      <c r="CGL23" s="9"/>
      <c r="CGM23" s="9"/>
      <c r="CGN23" s="9"/>
      <c r="CGO23" s="9"/>
      <c r="CGP23" s="9"/>
      <c r="CGQ23" s="9"/>
      <c r="CGR23" s="9"/>
      <c r="CGS23" s="9"/>
      <c r="CGT23" s="9"/>
      <c r="CGU23" s="9"/>
      <c r="CGV23" s="9"/>
      <c r="CGW23" s="9"/>
      <c r="CGX23" s="9"/>
      <c r="CGY23" s="9"/>
      <c r="CGZ23" s="9"/>
      <c r="CHA23" s="9"/>
      <c r="CHB23" s="9"/>
      <c r="CHC23" s="9"/>
      <c r="CHD23" s="9"/>
      <c r="CHE23" s="9"/>
      <c r="CHF23" s="9"/>
      <c r="CHG23" s="9"/>
      <c r="CHH23" s="9"/>
      <c r="CHI23" s="9"/>
      <c r="CHJ23" s="9"/>
      <c r="CHK23" s="9"/>
      <c r="CHL23" s="9"/>
      <c r="CHM23" s="9"/>
      <c r="CHN23" s="9"/>
      <c r="CHO23" s="9"/>
      <c r="CHP23" s="9"/>
      <c r="CHQ23" s="9"/>
      <c r="CHR23" s="9"/>
      <c r="CHS23" s="9"/>
      <c r="CHT23" s="9"/>
      <c r="CHU23" s="9"/>
      <c r="CHV23" s="9"/>
      <c r="CHW23" s="9"/>
      <c r="CHX23" s="9"/>
      <c r="CHY23" s="9"/>
      <c r="CHZ23" s="9"/>
      <c r="CIA23" s="9"/>
      <c r="CIB23" s="9"/>
      <c r="CIC23" s="9"/>
      <c r="CID23" s="9"/>
      <c r="CIE23" s="9"/>
      <c r="CIF23" s="9"/>
      <c r="CIG23" s="9"/>
      <c r="CIH23" s="9"/>
      <c r="CII23" s="9"/>
      <c r="CIJ23" s="9"/>
      <c r="CIK23" s="9"/>
      <c r="CIL23" s="9"/>
      <c r="CIM23" s="9"/>
      <c r="CIN23" s="9"/>
      <c r="CIO23" s="9"/>
      <c r="CIP23" s="9"/>
      <c r="CIQ23" s="9"/>
      <c r="CIR23" s="9"/>
      <c r="CIS23" s="9"/>
      <c r="CIT23" s="9"/>
      <c r="CIU23" s="9"/>
      <c r="CIV23" s="9"/>
      <c r="CIW23" s="9"/>
      <c r="CIX23" s="9"/>
      <c r="CIY23" s="9"/>
      <c r="CIZ23" s="9"/>
      <c r="CJA23" s="9"/>
      <c r="CJB23" s="9"/>
      <c r="CJC23" s="9"/>
      <c r="CJD23" s="9"/>
      <c r="CJE23" s="9"/>
      <c r="CJF23" s="9"/>
      <c r="CJG23" s="9"/>
      <c r="CJH23" s="9"/>
      <c r="CJI23" s="9"/>
      <c r="CJJ23" s="9"/>
      <c r="CJK23" s="9"/>
      <c r="CJL23" s="9"/>
      <c r="CJM23" s="9"/>
      <c r="CJN23" s="9"/>
      <c r="CJO23" s="9"/>
      <c r="CJP23" s="9"/>
      <c r="CJQ23" s="9"/>
      <c r="CJR23" s="9"/>
      <c r="CJS23" s="9"/>
      <c r="CJT23" s="9"/>
      <c r="CJU23" s="9"/>
      <c r="CJV23" s="9"/>
      <c r="CJW23" s="9"/>
      <c r="CJX23" s="9"/>
      <c r="CJY23" s="9"/>
      <c r="CJZ23" s="9"/>
      <c r="CKA23" s="9"/>
      <c r="CKB23" s="9"/>
      <c r="CKC23" s="9"/>
      <c r="CKD23" s="9"/>
      <c r="CKE23" s="9"/>
      <c r="CKF23" s="9"/>
      <c r="CKG23" s="9"/>
      <c r="CKH23" s="9"/>
      <c r="CKI23" s="9"/>
      <c r="CKJ23" s="9"/>
      <c r="CKK23" s="9"/>
      <c r="CKL23" s="9"/>
      <c r="CKM23" s="9"/>
      <c r="CKN23" s="9"/>
      <c r="CKO23" s="9"/>
      <c r="CKP23" s="9"/>
      <c r="CKQ23" s="9"/>
      <c r="CKR23" s="9"/>
      <c r="CKS23" s="9"/>
      <c r="CKT23" s="9"/>
      <c r="CKU23" s="9"/>
      <c r="CKV23" s="9"/>
      <c r="CKW23" s="9"/>
      <c r="CKX23" s="9"/>
      <c r="CKY23" s="9"/>
      <c r="CKZ23" s="9"/>
      <c r="CLA23" s="9"/>
      <c r="CLB23" s="9"/>
      <c r="CLC23" s="9"/>
      <c r="CLD23" s="9"/>
      <c r="CLE23" s="9"/>
      <c r="CLF23" s="9"/>
      <c r="CLG23" s="9"/>
      <c r="CLH23" s="9"/>
      <c r="CLI23" s="9"/>
      <c r="CLJ23" s="9"/>
      <c r="CLK23" s="9"/>
      <c r="CLL23" s="9"/>
      <c r="CLM23" s="9"/>
      <c r="CLN23" s="9"/>
      <c r="CLO23" s="9"/>
      <c r="CLP23" s="9"/>
      <c r="CLQ23" s="9"/>
      <c r="CLR23" s="9"/>
      <c r="CLS23" s="9"/>
      <c r="CLT23" s="9"/>
      <c r="CLU23" s="9"/>
      <c r="CLV23" s="9"/>
      <c r="CLW23" s="9"/>
      <c r="CLX23" s="9"/>
      <c r="CLY23" s="9"/>
      <c r="CLZ23" s="9"/>
      <c r="CMA23" s="9"/>
      <c r="CMB23" s="9"/>
      <c r="CMC23" s="9"/>
      <c r="CMD23" s="9"/>
      <c r="CME23" s="9"/>
      <c r="CMF23" s="9"/>
      <c r="CMG23" s="9"/>
      <c r="CMH23" s="9"/>
      <c r="CMI23" s="9"/>
      <c r="CMJ23" s="9"/>
      <c r="CMK23" s="9"/>
      <c r="CML23" s="9"/>
      <c r="CMM23" s="9"/>
      <c r="CMN23" s="9"/>
      <c r="CMO23" s="9"/>
      <c r="CMP23" s="9"/>
      <c r="CMQ23" s="9"/>
      <c r="CMR23" s="9"/>
      <c r="CMS23" s="9"/>
      <c r="CMT23" s="9"/>
      <c r="CMU23" s="9"/>
      <c r="CMV23" s="9"/>
      <c r="CMW23" s="9"/>
      <c r="CMX23" s="9"/>
      <c r="CMY23" s="9"/>
      <c r="CMZ23" s="9"/>
      <c r="CNA23" s="9"/>
      <c r="CNB23" s="9"/>
      <c r="CNC23" s="9"/>
      <c r="CND23" s="9"/>
      <c r="CNE23" s="9"/>
      <c r="CNF23" s="9"/>
      <c r="CNG23" s="9"/>
      <c r="CNH23" s="9"/>
      <c r="CNI23" s="9"/>
      <c r="CNJ23" s="9"/>
      <c r="CNK23" s="9"/>
      <c r="CNL23" s="9"/>
      <c r="CNM23" s="9"/>
      <c r="CNN23" s="9"/>
      <c r="CNO23" s="9"/>
      <c r="CNP23" s="9"/>
      <c r="CNQ23" s="9"/>
      <c r="CNR23" s="9"/>
      <c r="CNS23" s="9"/>
      <c r="CNT23" s="9"/>
      <c r="CNU23" s="9"/>
      <c r="CNV23" s="9"/>
      <c r="CNW23" s="9"/>
      <c r="CNX23" s="9"/>
      <c r="CNY23" s="9"/>
      <c r="CNZ23" s="9"/>
      <c r="COA23" s="9"/>
      <c r="COB23" s="9"/>
      <c r="COC23" s="9"/>
      <c r="COD23" s="9"/>
      <c r="COE23" s="9"/>
      <c r="COF23" s="9"/>
      <c r="COG23" s="9"/>
      <c r="COH23" s="9"/>
      <c r="COI23" s="9"/>
      <c r="COJ23" s="9"/>
      <c r="COK23" s="9"/>
      <c r="COL23" s="9"/>
      <c r="COM23" s="9"/>
      <c r="CON23" s="9"/>
      <c r="COO23" s="9"/>
      <c r="COP23" s="9"/>
      <c r="COQ23" s="9"/>
      <c r="COR23" s="9"/>
      <c r="COS23" s="9"/>
      <c r="COT23" s="9"/>
      <c r="COU23" s="9"/>
      <c r="COV23" s="9"/>
      <c r="COW23" s="9"/>
      <c r="COX23" s="9"/>
      <c r="COY23" s="9"/>
      <c r="COZ23" s="9"/>
      <c r="CPA23" s="9"/>
      <c r="CPB23" s="9"/>
      <c r="CPC23" s="9"/>
      <c r="CPD23" s="9"/>
      <c r="CPE23" s="9"/>
      <c r="CPF23" s="9"/>
      <c r="CPG23" s="9"/>
      <c r="CPH23" s="9"/>
      <c r="CPI23" s="9"/>
      <c r="CPJ23" s="9"/>
      <c r="CPK23" s="9"/>
      <c r="CPL23" s="9"/>
      <c r="CPM23" s="9"/>
      <c r="CPN23" s="9"/>
      <c r="CPO23" s="9"/>
      <c r="CPP23" s="9"/>
      <c r="CPQ23" s="9"/>
      <c r="CPR23" s="9"/>
      <c r="CPS23" s="9"/>
      <c r="CPT23" s="9"/>
      <c r="CPU23" s="9"/>
      <c r="CPV23" s="9"/>
      <c r="CPW23" s="9"/>
      <c r="CPX23" s="9"/>
      <c r="CPY23" s="9"/>
      <c r="CPZ23" s="9"/>
      <c r="CQA23" s="9"/>
      <c r="CQB23" s="9"/>
      <c r="CQC23" s="9"/>
      <c r="CQD23" s="9"/>
      <c r="CQE23" s="9"/>
      <c r="CQF23" s="9"/>
      <c r="CQG23" s="9"/>
      <c r="CQH23" s="9"/>
      <c r="CQI23" s="9"/>
      <c r="CQJ23" s="9"/>
      <c r="CQK23" s="9"/>
      <c r="CQL23" s="9"/>
      <c r="CQM23" s="9"/>
      <c r="CQN23" s="9"/>
      <c r="CQO23" s="9"/>
      <c r="CQP23" s="9"/>
      <c r="CQQ23" s="9"/>
      <c r="CQR23" s="9"/>
      <c r="CQS23" s="9"/>
      <c r="CQT23" s="9"/>
      <c r="CQU23" s="9"/>
      <c r="CQV23" s="9"/>
      <c r="CQW23" s="9"/>
      <c r="CQX23" s="9"/>
      <c r="CQY23" s="9"/>
      <c r="CQZ23" s="9"/>
      <c r="CRA23" s="9"/>
      <c r="CRB23" s="9"/>
      <c r="CRC23" s="9"/>
      <c r="CRD23" s="9"/>
      <c r="CRE23" s="9"/>
      <c r="CRF23" s="9"/>
      <c r="CRG23" s="9"/>
      <c r="CRH23" s="9"/>
      <c r="CRI23" s="9"/>
      <c r="CRJ23" s="9"/>
      <c r="CRK23" s="9"/>
      <c r="CRL23" s="9"/>
      <c r="CRM23" s="9"/>
      <c r="CRN23" s="9"/>
      <c r="CRO23" s="9"/>
      <c r="CRP23" s="9"/>
      <c r="CRQ23" s="9"/>
      <c r="CRR23" s="9"/>
      <c r="CRS23" s="9"/>
      <c r="CRT23" s="9"/>
      <c r="CRU23" s="9"/>
      <c r="CRV23" s="9"/>
      <c r="CRW23" s="9"/>
      <c r="CRX23" s="9"/>
      <c r="CRY23" s="9"/>
      <c r="CRZ23" s="9"/>
      <c r="CSA23" s="9"/>
      <c r="CSB23" s="9"/>
      <c r="CSC23" s="9"/>
      <c r="CSD23" s="9"/>
      <c r="CSE23" s="9"/>
      <c r="CSF23" s="9"/>
      <c r="CSG23" s="9"/>
      <c r="CSH23" s="9"/>
      <c r="CSI23" s="9"/>
      <c r="CSJ23" s="9"/>
      <c r="CSK23" s="9"/>
      <c r="CSL23" s="9"/>
      <c r="CSM23" s="9"/>
      <c r="CSN23" s="9"/>
      <c r="CSO23" s="9"/>
      <c r="CSP23" s="9"/>
      <c r="CSQ23" s="9"/>
      <c r="CSR23" s="9"/>
      <c r="CSS23" s="9"/>
      <c r="CST23" s="9"/>
      <c r="CSU23" s="9"/>
      <c r="CSV23" s="9"/>
      <c r="CSW23" s="9"/>
      <c r="CSX23" s="9"/>
      <c r="CSY23" s="9"/>
      <c r="CSZ23" s="9"/>
      <c r="CTA23" s="9"/>
      <c r="CTB23" s="9"/>
      <c r="CTC23" s="9"/>
      <c r="CTD23" s="9"/>
      <c r="CTE23" s="9"/>
      <c r="CTF23" s="9"/>
      <c r="CTG23" s="9"/>
      <c r="CTH23" s="9"/>
      <c r="CTI23" s="9"/>
      <c r="CTJ23" s="9"/>
      <c r="CTK23" s="9"/>
      <c r="CTL23" s="9"/>
      <c r="CTM23" s="9"/>
      <c r="CTN23" s="9"/>
      <c r="CTO23" s="9"/>
      <c r="CTP23" s="9"/>
      <c r="CTQ23" s="9"/>
      <c r="CTR23" s="9"/>
      <c r="CTS23" s="9"/>
      <c r="CTT23" s="9"/>
      <c r="CTU23" s="9"/>
      <c r="CTV23" s="9"/>
      <c r="CTW23" s="9"/>
      <c r="CTX23" s="9"/>
      <c r="CTY23" s="9"/>
      <c r="CTZ23" s="9"/>
      <c r="CUA23" s="9"/>
      <c r="CUB23" s="9"/>
      <c r="CUC23" s="9"/>
      <c r="CUD23" s="9"/>
      <c r="CUE23" s="9"/>
      <c r="CUF23" s="9"/>
      <c r="CUG23" s="9"/>
      <c r="CUH23" s="9"/>
      <c r="CUI23" s="9"/>
      <c r="CUJ23" s="9"/>
      <c r="CUK23" s="9"/>
      <c r="CUL23" s="9"/>
      <c r="CUM23" s="9"/>
      <c r="CUN23" s="9"/>
      <c r="CUO23" s="9"/>
      <c r="CUP23" s="9"/>
      <c r="CUQ23" s="9"/>
      <c r="CUR23" s="9"/>
      <c r="CUS23" s="9"/>
      <c r="CUT23" s="9"/>
      <c r="CUU23" s="9"/>
      <c r="CUV23" s="9"/>
      <c r="CUW23" s="9"/>
      <c r="CUX23" s="9"/>
    </row>
    <row r="24" spans="1:2598" s="127" customFormat="1" ht="15" customHeight="1" x14ac:dyDescent="0.15">
      <c r="A24" s="400" t="s">
        <v>83</v>
      </c>
      <c r="B24" s="125" t="s">
        <v>84</v>
      </c>
      <c r="C24" s="126" t="s">
        <v>188</v>
      </c>
      <c r="D24" s="756">
        <v>0</v>
      </c>
      <c r="E24" s="756">
        <v>4.8520599999999998</v>
      </c>
      <c r="F24" s="756">
        <v>18.71973478</v>
      </c>
      <c r="G24" s="756">
        <v>0</v>
      </c>
      <c r="H24" s="756">
        <v>134.87037000000001</v>
      </c>
      <c r="I24" s="756">
        <v>78.731893589999999</v>
      </c>
      <c r="J24" s="754">
        <v>0</v>
      </c>
      <c r="K24" s="754">
        <v>0</v>
      </c>
      <c r="L24" s="754">
        <v>0</v>
      </c>
      <c r="M24" s="754">
        <v>0</v>
      </c>
      <c r="N24" s="754">
        <v>0</v>
      </c>
      <c r="O24" s="770">
        <v>0</v>
      </c>
      <c r="P24" s="180"/>
      <c r="Q24" s="180"/>
      <c r="R24" s="1070" t="str">
        <f t="shared" si="0"/>
        <v>5</v>
      </c>
      <c r="S24" s="128" t="str">
        <f t="shared" si="2"/>
        <v>WOOD PELLETS AND OTHER AGGLOMERATES</v>
      </c>
      <c r="T24" s="126" t="s">
        <v>75</v>
      </c>
      <c r="U24" s="294">
        <f>D24-(D25+D26)</f>
        <v>0</v>
      </c>
      <c r="V24" s="170">
        <f>F24-(F25+F26)</f>
        <v>0</v>
      </c>
      <c r="W24" s="170">
        <f>G24-(G25+G26)</f>
        <v>0</v>
      </c>
      <c r="X24" s="170">
        <f>I24-(I25+I26)</f>
        <v>0</v>
      </c>
      <c r="Y24" s="170">
        <f>J24-(J25+J26)</f>
        <v>0</v>
      </c>
      <c r="Z24" s="170">
        <f>L24-(L25+L26)</f>
        <v>0</v>
      </c>
      <c r="AA24" s="170">
        <f>M24-(M25+M26)</f>
        <v>0</v>
      </c>
      <c r="AB24" s="171">
        <f t="shared" ref="AB24" si="9">O24-(O25+O26)</f>
        <v>0</v>
      </c>
      <c r="AC24" s="180"/>
      <c r="AD24" s="300" t="str">
        <f t="shared" si="1"/>
        <v>5</v>
      </c>
      <c r="AE24" s="128" t="str">
        <f t="shared" si="4"/>
        <v>WOOD PELLETS AND OTHER AGGLOMERATES</v>
      </c>
      <c r="AF24" s="510" t="s">
        <v>75</v>
      </c>
      <c r="AG24" s="217" t="str">
        <f>IF(ISNUMBER(#REF!+D24-J24),#REF!+D24-J24,IF(ISNUMBER(J24-D24),"NT " &amp; J24-D24,"…"))</f>
        <v>NT 0</v>
      </c>
      <c r="AH24" s="218" t="str">
        <f>IF(ISNUMBER(#REF!+G24-M24),#REF!+G24-M24,IF(ISNUMBER(M24-G24),"NT " &amp; M24-G24,"…"))</f>
        <v>NT 0</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c r="NP24" s="9"/>
      <c r="NQ24" s="9"/>
      <c r="NR24" s="9"/>
      <c r="NS24" s="9"/>
      <c r="NT24" s="9"/>
      <c r="NU24" s="9"/>
      <c r="NV24" s="9"/>
      <c r="NW24" s="9"/>
      <c r="NX24" s="9"/>
      <c r="NY24" s="9"/>
      <c r="NZ24" s="9"/>
      <c r="OA24" s="9"/>
      <c r="OB24" s="9"/>
      <c r="OC24" s="9"/>
      <c r="OD24" s="9"/>
      <c r="OE24" s="9"/>
      <c r="OF24" s="9"/>
      <c r="OG24" s="9"/>
      <c r="OH24" s="9"/>
      <c r="OI24" s="9"/>
      <c r="OJ24" s="9"/>
      <c r="OK24" s="9"/>
      <c r="OL24" s="9"/>
      <c r="OM24" s="9"/>
      <c r="ON24" s="9"/>
      <c r="OO24" s="9"/>
      <c r="OP24" s="9"/>
      <c r="OQ24" s="9"/>
      <c r="OR24" s="9"/>
      <c r="OS24" s="9"/>
      <c r="OT24" s="9"/>
      <c r="OU24" s="9"/>
      <c r="OV24" s="9"/>
      <c r="OW24" s="9"/>
      <c r="OX24" s="9"/>
      <c r="OY24" s="9"/>
      <c r="OZ24" s="9"/>
      <c r="PA24" s="9"/>
      <c r="PB24" s="9"/>
      <c r="PC24" s="9"/>
      <c r="PD24" s="9"/>
      <c r="PE24" s="9"/>
      <c r="PF24" s="9"/>
      <c r="PG24" s="9"/>
      <c r="PH24" s="9"/>
      <c r="PI24" s="9"/>
      <c r="PJ24" s="9"/>
      <c r="PK24" s="9"/>
      <c r="PL24" s="9"/>
      <c r="PM24" s="9"/>
      <c r="PN24" s="9"/>
      <c r="PO24" s="9"/>
      <c r="PP24" s="9"/>
      <c r="PQ24" s="9"/>
      <c r="PR24" s="9"/>
      <c r="PS24" s="9"/>
      <c r="PT24" s="9"/>
      <c r="PU24" s="9"/>
      <c r="PV24" s="9"/>
      <c r="PW24" s="9"/>
      <c r="PX24" s="9"/>
      <c r="PY24" s="9"/>
      <c r="PZ24" s="9"/>
      <c r="QA24" s="9"/>
      <c r="QB24" s="9"/>
      <c r="QC24" s="9"/>
      <c r="QD24" s="9"/>
      <c r="QE24" s="9"/>
      <c r="QF24" s="9"/>
      <c r="QG24" s="9"/>
      <c r="QH24" s="9"/>
      <c r="QI24" s="9"/>
      <c r="QJ24" s="9"/>
      <c r="QK24" s="9"/>
      <c r="QL24" s="9"/>
      <c r="QM24" s="9"/>
      <c r="QN24" s="9"/>
      <c r="QO24" s="9"/>
      <c r="QP24" s="9"/>
      <c r="QQ24" s="9"/>
      <c r="QR24" s="9"/>
      <c r="QS24" s="9"/>
      <c r="QT24" s="9"/>
      <c r="QU24" s="9"/>
      <c r="QV24" s="9"/>
      <c r="QW24" s="9"/>
      <c r="QX24" s="9"/>
      <c r="QY24" s="9"/>
      <c r="QZ24" s="9"/>
      <c r="RA24" s="9"/>
      <c r="RB24" s="9"/>
      <c r="RC24" s="9"/>
      <c r="RD24" s="9"/>
      <c r="RE24" s="9"/>
      <c r="RF24" s="9"/>
      <c r="RG24" s="9"/>
      <c r="RH24" s="9"/>
      <c r="RI24" s="9"/>
      <c r="RJ24" s="9"/>
      <c r="RK24" s="9"/>
      <c r="RL24" s="9"/>
      <c r="RM24" s="9"/>
      <c r="RN24" s="9"/>
      <c r="RO24" s="9"/>
      <c r="RP24" s="9"/>
      <c r="RQ24" s="9"/>
      <c r="RR24" s="9"/>
      <c r="RS24" s="9"/>
      <c r="RT24" s="9"/>
      <c r="RU24" s="9"/>
      <c r="RV24" s="9"/>
      <c r="RW24" s="9"/>
      <c r="RX24" s="9"/>
      <c r="RY24" s="9"/>
      <c r="RZ24" s="9"/>
      <c r="SA24" s="9"/>
      <c r="SB24" s="9"/>
      <c r="SC24" s="9"/>
      <c r="SD24" s="9"/>
      <c r="SE24" s="9"/>
      <c r="SF24" s="9"/>
      <c r="SG24" s="9"/>
      <c r="SH24" s="9"/>
      <c r="SI24" s="9"/>
      <c r="SJ24" s="9"/>
      <c r="SK24" s="9"/>
      <c r="SL24" s="9"/>
      <c r="SM24" s="9"/>
      <c r="SN24" s="9"/>
      <c r="SO24" s="9"/>
      <c r="SP24" s="9"/>
      <c r="SQ24" s="9"/>
      <c r="SR24" s="9"/>
      <c r="SS24" s="9"/>
      <c r="ST24" s="9"/>
      <c r="SU24" s="9"/>
      <c r="SV24" s="9"/>
      <c r="SW24" s="9"/>
      <c r="SX24" s="9"/>
      <c r="SY24" s="9"/>
      <c r="SZ24" s="9"/>
      <c r="TA24" s="9"/>
      <c r="TB24" s="9"/>
      <c r="TC24" s="9"/>
      <c r="TD24" s="9"/>
      <c r="TE24" s="9"/>
      <c r="TF24" s="9"/>
      <c r="TG24" s="9"/>
      <c r="TH24" s="9"/>
      <c r="TI24" s="9"/>
      <c r="TJ24" s="9"/>
      <c r="TK24" s="9"/>
      <c r="TL24" s="9"/>
      <c r="TM24" s="9"/>
      <c r="TN24" s="9"/>
      <c r="TO24" s="9"/>
      <c r="TP24" s="9"/>
      <c r="TQ24" s="9"/>
      <c r="TR24" s="9"/>
      <c r="TS24" s="9"/>
      <c r="TT24" s="9"/>
      <c r="TU24" s="9"/>
      <c r="TV24" s="9"/>
      <c r="TW24" s="9"/>
      <c r="TX24" s="9"/>
      <c r="TY24" s="9"/>
      <c r="TZ24" s="9"/>
      <c r="UA24" s="9"/>
      <c r="UB24" s="9"/>
      <c r="UC24" s="9"/>
      <c r="UD24" s="9"/>
      <c r="UE24" s="9"/>
      <c r="UF24" s="9"/>
      <c r="UG24" s="9"/>
      <c r="UH24" s="9"/>
      <c r="UI24" s="9"/>
      <c r="UJ24" s="9"/>
      <c r="UK24" s="9"/>
      <c r="UL24" s="9"/>
      <c r="UM24" s="9"/>
      <c r="UN24" s="9"/>
      <c r="UO24" s="9"/>
      <c r="UP24" s="9"/>
      <c r="UQ24" s="9"/>
      <c r="UR24" s="9"/>
      <c r="US24" s="9"/>
      <c r="UT24" s="9"/>
      <c r="UU24" s="9"/>
      <c r="UV24" s="9"/>
      <c r="UW24" s="9"/>
      <c r="UX24" s="9"/>
      <c r="UY24" s="9"/>
      <c r="UZ24" s="9"/>
      <c r="VA24" s="9"/>
      <c r="VB24" s="9"/>
      <c r="VC24" s="9"/>
      <c r="VD24" s="9"/>
      <c r="VE24" s="9"/>
      <c r="VF24" s="9"/>
      <c r="VG24" s="9"/>
      <c r="VH24" s="9"/>
      <c r="VI24" s="9"/>
      <c r="VJ24" s="9"/>
      <c r="VK24" s="9"/>
      <c r="VL24" s="9"/>
      <c r="VM24" s="9"/>
      <c r="VN24" s="9"/>
      <c r="VO24" s="9"/>
      <c r="VP24" s="9"/>
      <c r="VQ24" s="9"/>
      <c r="VR24" s="9"/>
      <c r="VS24" s="9"/>
      <c r="VT24" s="9"/>
      <c r="VU24" s="9"/>
      <c r="VV24" s="9"/>
      <c r="VW24" s="9"/>
      <c r="VX24" s="9"/>
      <c r="VY24" s="9"/>
      <c r="VZ24" s="9"/>
      <c r="WA24" s="9"/>
      <c r="WB24" s="9"/>
      <c r="WC24" s="9"/>
      <c r="WD24" s="9"/>
      <c r="WE24" s="9"/>
      <c r="WF24" s="9"/>
      <c r="WG24" s="9"/>
      <c r="WH24" s="9"/>
      <c r="WI24" s="9"/>
      <c r="WJ24" s="9"/>
      <c r="WK24" s="9"/>
      <c r="WL24" s="9"/>
      <c r="WM24" s="9"/>
      <c r="WN24" s="9"/>
      <c r="WO24" s="9"/>
      <c r="WP24" s="9"/>
      <c r="WQ24" s="9"/>
      <c r="WR24" s="9"/>
      <c r="WS24" s="9"/>
      <c r="WT24" s="9"/>
      <c r="WU24" s="9"/>
      <c r="WV24" s="9"/>
      <c r="WW24" s="9"/>
      <c r="WX24" s="9"/>
      <c r="WY24" s="9"/>
      <c r="WZ24" s="9"/>
      <c r="XA24" s="9"/>
      <c r="XB24" s="9"/>
      <c r="XC24" s="9"/>
      <c r="XD24" s="9"/>
      <c r="XE24" s="9"/>
      <c r="XF24" s="9"/>
      <c r="XG24" s="9"/>
      <c r="XH24" s="9"/>
      <c r="XI24" s="9"/>
      <c r="XJ24" s="9"/>
      <c r="XK24" s="9"/>
      <c r="XL24" s="9"/>
      <c r="XM24" s="9"/>
      <c r="XN24" s="9"/>
      <c r="XO24" s="9"/>
      <c r="XP24" s="9"/>
      <c r="XQ24" s="9"/>
      <c r="XR24" s="9"/>
      <c r="XS24" s="9"/>
      <c r="XT24" s="9"/>
      <c r="XU24" s="9"/>
      <c r="XV24" s="9"/>
      <c r="XW24" s="9"/>
      <c r="XX24" s="9"/>
      <c r="XY24" s="9"/>
      <c r="XZ24" s="9"/>
      <c r="YA24" s="9"/>
      <c r="YB24" s="9"/>
      <c r="YC24" s="9"/>
      <c r="YD24" s="9"/>
      <c r="YE24" s="9"/>
      <c r="YF24" s="9"/>
      <c r="YG24" s="9"/>
      <c r="YH24" s="9"/>
      <c r="YI24" s="9"/>
      <c r="YJ24" s="9"/>
      <c r="YK24" s="9"/>
      <c r="YL24" s="9"/>
      <c r="YM24" s="9"/>
      <c r="YN24" s="9"/>
      <c r="YO24" s="9"/>
      <c r="YP24" s="9"/>
      <c r="YQ24" s="9"/>
      <c r="YR24" s="9"/>
      <c r="YS24" s="9"/>
      <c r="YT24" s="9"/>
      <c r="YU24" s="9"/>
      <c r="YV24" s="9"/>
      <c r="YW24" s="9"/>
      <c r="YX24" s="9"/>
      <c r="YY24" s="9"/>
      <c r="YZ24" s="9"/>
      <c r="ZA24" s="9"/>
      <c r="ZB24" s="9"/>
      <c r="ZC24" s="9"/>
      <c r="ZD24" s="9"/>
      <c r="ZE24" s="9"/>
      <c r="ZF24" s="9"/>
      <c r="ZG24" s="9"/>
      <c r="ZH24" s="9"/>
      <c r="ZI24" s="9"/>
      <c r="ZJ24" s="9"/>
      <c r="ZK24" s="9"/>
      <c r="ZL24" s="9"/>
      <c r="ZM24" s="9"/>
      <c r="ZN24" s="9"/>
      <c r="ZO24" s="9"/>
      <c r="ZP24" s="9"/>
      <c r="ZQ24" s="9"/>
      <c r="ZR24" s="9"/>
      <c r="ZS24" s="9"/>
      <c r="ZT24" s="9"/>
      <c r="ZU24" s="9"/>
      <c r="ZV24" s="9"/>
      <c r="ZW24" s="9"/>
      <c r="ZX24" s="9"/>
      <c r="ZY24" s="9"/>
      <c r="ZZ24" s="9"/>
      <c r="AAA24" s="9"/>
      <c r="AAB24" s="9"/>
      <c r="AAC24" s="9"/>
      <c r="AAD24" s="9"/>
      <c r="AAE24" s="9"/>
      <c r="AAF24" s="9"/>
      <c r="AAG24" s="9"/>
      <c r="AAH24" s="9"/>
      <c r="AAI24" s="9"/>
      <c r="AAJ24" s="9"/>
      <c r="AAK24" s="9"/>
      <c r="AAL24" s="9"/>
      <c r="AAM24" s="9"/>
      <c r="AAN24" s="9"/>
      <c r="AAO24" s="9"/>
      <c r="AAP24" s="9"/>
      <c r="AAQ24" s="9"/>
      <c r="AAR24" s="9"/>
      <c r="AAS24" s="9"/>
      <c r="AAT24" s="9"/>
      <c r="AAU24" s="9"/>
      <c r="AAV24" s="9"/>
      <c r="AAW24" s="9"/>
      <c r="AAX24" s="9"/>
      <c r="AAY24" s="9"/>
      <c r="AAZ24" s="9"/>
      <c r="ABA24" s="9"/>
      <c r="ABB24" s="9"/>
      <c r="ABC24" s="9"/>
      <c r="ABD24" s="9"/>
      <c r="ABE24" s="9"/>
      <c r="ABF24" s="9"/>
      <c r="ABG24" s="9"/>
      <c r="ABH24" s="9"/>
      <c r="ABI24" s="9"/>
      <c r="ABJ24" s="9"/>
      <c r="ABK24" s="9"/>
      <c r="ABL24" s="9"/>
      <c r="ABM24" s="9"/>
      <c r="ABN24" s="9"/>
      <c r="ABO24" s="9"/>
      <c r="ABP24" s="9"/>
      <c r="ABQ24" s="9"/>
      <c r="ABR24" s="9"/>
      <c r="ABS24" s="9"/>
      <c r="ABT24" s="9"/>
      <c r="ABU24" s="9"/>
      <c r="ABV24" s="9"/>
      <c r="ABW24" s="9"/>
      <c r="ABX24" s="9"/>
      <c r="ABY24" s="9"/>
      <c r="ABZ24" s="9"/>
      <c r="ACA24" s="9"/>
      <c r="ACB24" s="9"/>
      <c r="ACC24" s="9"/>
      <c r="ACD24" s="9"/>
      <c r="ACE24" s="9"/>
      <c r="ACF24" s="9"/>
      <c r="ACG24" s="9"/>
      <c r="ACH24" s="9"/>
      <c r="ACI24" s="9"/>
      <c r="ACJ24" s="9"/>
      <c r="ACK24" s="9"/>
      <c r="ACL24" s="9"/>
      <c r="ACM24" s="9"/>
      <c r="ACN24" s="9"/>
      <c r="ACO24" s="9"/>
      <c r="ACP24" s="9"/>
      <c r="ACQ24" s="9"/>
      <c r="ACR24" s="9"/>
      <c r="ACS24" s="9"/>
      <c r="ACT24" s="9"/>
      <c r="ACU24" s="9"/>
      <c r="ACV24" s="9"/>
      <c r="ACW24" s="9"/>
      <c r="ACX24" s="9"/>
      <c r="ACY24" s="9"/>
      <c r="ACZ24" s="9"/>
      <c r="ADA24" s="9"/>
      <c r="ADB24" s="9"/>
      <c r="ADC24" s="9"/>
      <c r="ADD24" s="9"/>
      <c r="ADE24" s="9"/>
      <c r="ADF24" s="9"/>
      <c r="ADG24" s="9"/>
      <c r="ADH24" s="9"/>
      <c r="ADI24" s="9"/>
      <c r="ADJ24" s="9"/>
      <c r="ADK24" s="9"/>
      <c r="ADL24" s="9"/>
      <c r="ADM24" s="9"/>
      <c r="ADN24" s="9"/>
      <c r="ADO24" s="9"/>
      <c r="ADP24" s="9"/>
      <c r="ADQ24" s="9"/>
      <c r="ADR24" s="9"/>
      <c r="ADS24" s="9"/>
      <c r="ADT24" s="9"/>
      <c r="ADU24" s="9"/>
      <c r="ADV24" s="9"/>
      <c r="ADW24" s="9"/>
      <c r="ADX24" s="9"/>
      <c r="ADY24" s="9"/>
      <c r="ADZ24" s="9"/>
      <c r="AEA24" s="9"/>
      <c r="AEB24" s="9"/>
      <c r="AEC24" s="9"/>
      <c r="AED24" s="9"/>
      <c r="AEE24" s="9"/>
      <c r="AEF24" s="9"/>
      <c r="AEG24" s="9"/>
      <c r="AEH24" s="9"/>
      <c r="AEI24" s="9"/>
      <c r="AEJ24" s="9"/>
      <c r="AEK24" s="9"/>
      <c r="AEL24" s="9"/>
      <c r="AEM24" s="9"/>
      <c r="AEN24" s="9"/>
      <c r="AEO24" s="9"/>
      <c r="AEP24" s="9"/>
      <c r="AEQ24" s="9"/>
      <c r="AER24" s="9"/>
      <c r="AES24" s="9"/>
      <c r="AET24" s="9"/>
      <c r="AEU24" s="9"/>
      <c r="AEV24" s="9"/>
      <c r="AEW24" s="9"/>
      <c r="AEX24" s="9"/>
      <c r="AEY24" s="9"/>
      <c r="AEZ24" s="9"/>
      <c r="AFA24" s="9"/>
      <c r="AFB24" s="9"/>
      <c r="AFC24" s="9"/>
      <c r="AFD24" s="9"/>
      <c r="AFE24" s="9"/>
      <c r="AFF24" s="9"/>
      <c r="AFG24" s="9"/>
      <c r="AFH24" s="9"/>
      <c r="AFI24" s="9"/>
      <c r="AFJ24" s="9"/>
      <c r="AFK24" s="9"/>
      <c r="AFL24" s="9"/>
      <c r="AFM24" s="9"/>
      <c r="AFN24" s="9"/>
      <c r="AFO24" s="9"/>
      <c r="AFP24" s="9"/>
      <c r="AFQ24" s="9"/>
      <c r="AFR24" s="9"/>
      <c r="AFS24" s="9"/>
      <c r="AFT24" s="9"/>
      <c r="AFU24" s="9"/>
      <c r="AFV24" s="9"/>
      <c r="AFW24" s="9"/>
      <c r="AFX24" s="9"/>
      <c r="AFY24" s="9"/>
      <c r="AFZ24" s="9"/>
      <c r="AGA24" s="9"/>
      <c r="AGB24" s="9"/>
      <c r="AGC24" s="9"/>
      <c r="AGD24" s="9"/>
      <c r="AGE24" s="9"/>
      <c r="AGF24" s="9"/>
      <c r="AGG24" s="9"/>
      <c r="AGH24" s="9"/>
      <c r="AGI24" s="9"/>
      <c r="AGJ24" s="9"/>
      <c r="AGK24" s="9"/>
      <c r="AGL24" s="9"/>
      <c r="AGM24" s="9"/>
      <c r="AGN24" s="9"/>
      <c r="AGO24" s="9"/>
      <c r="AGP24" s="9"/>
      <c r="AGQ24" s="9"/>
      <c r="AGR24" s="9"/>
      <c r="AGS24" s="9"/>
      <c r="AGT24" s="9"/>
      <c r="AGU24" s="9"/>
      <c r="AGV24" s="9"/>
      <c r="AGW24" s="9"/>
      <c r="AGX24" s="9"/>
      <c r="AGY24" s="9"/>
      <c r="AGZ24" s="9"/>
      <c r="AHA24" s="9"/>
      <c r="AHB24" s="9"/>
      <c r="AHC24" s="9"/>
      <c r="AHD24" s="9"/>
      <c r="AHE24" s="9"/>
      <c r="AHF24" s="9"/>
      <c r="AHG24" s="9"/>
      <c r="AHH24" s="9"/>
      <c r="AHI24" s="9"/>
      <c r="AHJ24" s="9"/>
      <c r="AHK24" s="9"/>
      <c r="AHL24" s="9"/>
      <c r="AHM24" s="9"/>
      <c r="AHN24" s="9"/>
      <c r="AHO24" s="9"/>
      <c r="AHP24" s="9"/>
      <c r="AHQ24" s="9"/>
      <c r="AHR24" s="9"/>
      <c r="AHS24" s="9"/>
      <c r="AHT24" s="9"/>
      <c r="AHU24" s="9"/>
      <c r="AHV24" s="9"/>
      <c r="AHW24" s="9"/>
      <c r="AHX24" s="9"/>
      <c r="AHY24" s="9"/>
      <c r="AHZ24" s="9"/>
      <c r="AIA24" s="9"/>
      <c r="AIB24" s="9"/>
      <c r="AIC24" s="9"/>
      <c r="AID24" s="9"/>
      <c r="AIE24" s="9"/>
      <c r="AIF24" s="9"/>
      <c r="AIG24" s="9"/>
      <c r="AIH24" s="9"/>
      <c r="AII24" s="9"/>
      <c r="AIJ24" s="9"/>
      <c r="AIK24" s="9"/>
      <c r="AIL24" s="9"/>
      <c r="AIM24" s="9"/>
      <c r="AIN24" s="9"/>
      <c r="AIO24" s="9"/>
      <c r="AIP24" s="9"/>
      <c r="AIQ24" s="9"/>
      <c r="AIR24" s="9"/>
      <c r="AIS24" s="9"/>
      <c r="AIT24" s="9"/>
      <c r="AIU24" s="9"/>
      <c r="AIV24" s="9"/>
      <c r="AIW24" s="9"/>
      <c r="AIX24" s="9"/>
      <c r="AIY24" s="9"/>
      <c r="AIZ24" s="9"/>
      <c r="AJA24" s="9"/>
      <c r="AJB24" s="9"/>
      <c r="AJC24" s="9"/>
      <c r="AJD24" s="9"/>
      <c r="AJE24" s="9"/>
      <c r="AJF24" s="9"/>
      <c r="AJG24" s="9"/>
      <c r="AJH24" s="9"/>
      <c r="AJI24" s="9"/>
      <c r="AJJ24" s="9"/>
      <c r="AJK24" s="9"/>
      <c r="AJL24" s="9"/>
      <c r="AJM24" s="9"/>
      <c r="AJN24" s="9"/>
      <c r="AJO24" s="9"/>
      <c r="AJP24" s="9"/>
      <c r="AJQ24" s="9"/>
      <c r="AJR24" s="9"/>
      <c r="AJS24" s="9"/>
      <c r="AJT24" s="9"/>
      <c r="AJU24" s="9"/>
      <c r="AJV24" s="9"/>
      <c r="AJW24" s="9"/>
      <c r="AJX24" s="9"/>
      <c r="AJY24" s="9"/>
      <c r="AJZ24" s="9"/>
      <c r="AKA24" s="9"/>
      <c r="AKB24" s="9"/>
      <c r="AKC24" s="9"/>
      <c r="AKD24" s="9"/>
      <c r="AKE24" s="9"/>
      <c r="AKF24" s="9"/>
      <c r="AKG24" s="9"/>
      <c r="AKH24" s="9"/>
      <c r="AKI24" s="9"/>
      <c r="AKJ24" s="9"/>
      <c r="AKK24" s="9"/>
      <c r="AKL24" s="9"/>
      <c r="AKM24" s="9"/>
      <c r="AKN24" s="9"/>
      <c r="AKO24" s="9"/>
      <c r="AKP24" s="9"/>
      <c r="AKQ24" s="9"/>
      <c r="AKR24" s="9"/>
      <c r="AKS24" s="9"/>
      <c r="AKT24" s="9"/>
      <c r="AKU24" s="9"/>
      <c r="AKV24" s="9"/>
      <c r="AKW24" s="9"/>
      <c r="AKX24" s="9"/>
      <c r="AKY24" s="9"/>
      <c r="AKZ24" s="9"/>
      <c r="ALA24" s="9"/>
      <c r="ALB24" s="9"/>
      <c r="ALC24" s="9"/>
      <c r="ALD24" s="9"/>
      <c r="ALE24" s="9"/>
      <c r="ALF24" s="9"/>
      <c r="ALG24" s="9"/>
      <c r="ALH24" s="9"/>
      <c r="ALI24" s="9"/>
      <c r="ALJ24" s="9"/>
      <c r="ALK24" s="9"/>
      <c r="ALL24" s="9"/>
      <c r="ALM24" s="9"/>
      <c r="ALN24" s="9"/>
      <c r="ALO24" s="9"/>
      <c r="ALP24" s="9"/>
      <c r="ALQ24" s="9"/>
      <c r="ALR24" s="9"/>
      <c r="ALS24" s="9"/>
      <c r="ALT24" s="9"/>
      <c r="ALU24" s="9"/>
      <c r="ALV24" s="9"/>
      <c r="ALW24" s="9"/>
      <c r="ALX24" s="9"/>
      <c r="ALY24" s="9"/>
      <c r="ALZ24" s="9"/>
      <c r="AMA24" s="9"/>
      <c r="AMB24" s="9"/>
      <c r="AMC24" s="9"/>
      <c r="AMD24" s="9"/>
      <c r="AME24" s="9"/>
      <c r="AMF24" s="9"/>
      <c r="AMG24" s="9"/>
      <c r="AMH24" s="9"/>
      <c r="AMI24" s="9"/>
      <c r="AMJ24" s="9"/>
      <c r="AMK24" s="9"/>
      <c r="AML24" s="9"/>
      <c r="AMM24" s="9"/>
      <c r="AMN24" s="9"/>
      <c r="AMO24" s="9"/>
      <c r="AMP24" s="9"/>
      <c r="AMQ24" s="9"/>
      <c r="AMR24" s="9"/>
      <c r="AMS24" s="9"/>
      <c r="AMT24" s="9"/>
      <c r="AMU24" s="9"/>
      <c r="AMV24" s="9"/>
      <c r="AMW24" s="9"/>
      <c r="AMX24" s="9"/>
      <c r="AMY24" s="9"/>
      <c r="AMZ24" s="9"/>
      <c r="ANA24" s="9"/>
      <c r="ANB24" s="9"/>
      <c r="ANC24" s="9"/>
      <c r="AND24" s="9"/>
      <c r="ANE24" s="9"/>
      <c r="ANF24" s="9"/>
      <c r="ANG24" s="9"/>
      <c r="ANH24" s="9"/>
      <c r="ANI24" s="9"/>
      <c r="ANJ24" s="9"/>
      <c r="ANK24" s="9"/>
      <c r="ANL24" s="9"/>
      <c r="ANM24" s="9"/>
      <c r="ANN24" s="9"/>
      <c r="ANO24" s="9"/>
      <c r="ANP24" s="9"/>
      <c r="ANQ24" s="9"/>
      <c r="ANR24" s="9"/>
      <c r="ANS24" s="9"/>
      <c r="ANT24" s="9"/>
      <c r="ANU24" s="9"/>
      <c r="ANV24" s="9"/>
      <c r="ANW24" s="9"/>
      <c r="ANX24" s="9"/>
      <c r="ANY24" s="9"/>
      <c r="ANZ24" s="9"/>
      <c r="AOA24" s="9"/>
      <c r="AOB24" s="9"/>
      <c r="AOC24" s="9"/>
      <c r="AOD24" s="9"/>
      <c r="AOE24" s="9"/>
      <c r="AOF24" s="9"/>
      <c r="AOG24" s="9"/>
      <c r="AOH24" s="9"/>
      <c r="AOI24" s="9"/>
      <c r="AOJ24" s="9"/>
      <c r="AOK24" s="9"/>
      <c r="AOL24" s="9"/>
      <c r="AOM24" s="9"/>
      <c r="AON24" s="9"/>
      <c r="AOO24" s="9"/>
      <c r="AOP24" s="9"/>
      <c r="AOQ24" s="9"/>
      <c r="AOR24" s="9"/>
      <c r="AOS24" s="9"/>
      <c r="AOT24" s="9"/>
      <c r="AOU24" s="9"/>
      <c r="AOV24" s="9"/>
      <c r="AOW24" s="9"/>
      <c r="AOX24" s="9"/>
      <c r="AOY24" s="9"/>
      <c r="AOZ24" s="9"/>
      <c r="APA24" s="9"/>
      <c r="APB24" s="9"/>
      <c r="APC24" s="9"/>
      <c r="APD24" s="9"/>
      <c r="APE24" s="9"/>
      <c r="APF24" s="9"/>
      <c r="APG24" s="9"/>
      <c r="APH24" s="9"/>
      <c r="API24" s="9"/>
      <c r="APJ24" s="9"/>
      <c r="APK24" s="9"/>
      <c r="APL24" s="9"/>
      <c r="APM24" s="9"/>
      <c r="APN24" s="9"/>
      <c r="APO24" s="9"/>
      <c r="APP24" s="9"/>
      <c r="APQ24" s="9"/>
      <c r="APR24" s="9"/>
      <c r="APS24" s="9"/>
      <c r="APT24" s="9"/>
      <c r="APU24" s="9"/>
      <c r="APV24" s="9"/>
      <c r="APW24" s="9"/>
      <c r="APX24" s="9"/>
      <c r="APY24" s="9"/>
      <c r="APZ24" s="9"/>
      <c r="AQA24" s="9"/>
      <c r="AQB24" s="9"/>
      <c r="AQC24" s="9"/>
      <c r="AQD24" s="9"/>
      <c r="AQE24" s="9"/>
      <c r="AQF24" s="9"/>
      <c r="AQG24" s="9"/>
      <c r="AQH24" s="9"/>
      <c r="AQI24" s="9"/>
      <c r="AQJ24" s="9"/>
      <c r="AQK24" s="9"/>
      <c r="AQL24" s="9"/>
      <c r="AQM24" s="9"/>
      <c r="AQN24" s="9"/>
      <c r="AQO24" s="9"/>
      <c r="AQP24" s="9"/>
      <c r="AQQ24" s="9"/>
      <c r="AQR24" s="9"/>
      <c r="AQS24" s="9"/>
      <c r="AQT24" s="9"/>
      <c r="AQU24" s="9"/>
      <c r="AQV24" s="9"/>
      <c r="AQW24" s="9"/>
      <c r="AQX24" s="9"/>
      <c r="AQY24" s="9"/>
      <c r="AQZ24" s="9"/>
      <c r="ARA24" s="9"/>
      <c r="ARB24" s="9"/>
      <c r="ARC24" s="9"/>
      <c r="ARD24" s="9"/>
      <c r="ARE24" s="9"/>
      <c r="ARF24" s="9"/>
      <c r="ARG24" s="9"/>
      <c r="ARH24" s="9"/>
      <c r="ARI24" s="9"/>
      <c r="ARJ24" s="9"/>
      <c r="ARK24" s="9"/>
      <c r="ARL24" s="9"/>
      <c r="ARM24" s="9"/>
      <c r="ARN24" s="9"/>
      <c r="ARO24" s="9"/>
      <c r="ARP24" s="9"/>
      <c r="ARQ24" s="9"/>
      <c r="ARR24" s="9"/>
      <c r="ARS24" s="9"/>
      <c r="ART24" s="9"/>
      <c r="ARU24" s="9"/>
      <c r="ARV24" s="9"/>
      <c r="ARW24" s="9"/>
      <c r="ARX24" s="9"/>
      <c r="ARY24" s="9"/>
      <c r="ARZ24" s="9"/>
      <c r="ASA24" s="9"/>
      <c r="ASB24" s="9"/>
      <c r="ASC24" s="9"/>
      <c r="ASD24" s="9"/>
      <c r="ASE24" s="9"/>
      <c r="ASF24" s="9"/>
      <c r="ASG24" s="9"/>
      <c r="ASH24" s="9"/>
      <c r="ASI24" s="9"/>
      <c r="ASJ24" s="9"/>
      <c r="ASK24" s="9"/>
      <c r="ASL24" s="9"/>
      <c r="ASM24" s="9"/>
      <c r="ASN24" s="9"/>
      <c r="ASO24" s="9"/>
      <c r="ASP24" s="9"/>
      <c r="ASQ24" s="9"/>
      <c r="ASR24" s="9"/>
      <c r="ASS24" s="9"/>
      <c r="AST24" s="9"/>
      <c r="ASU24" s="9"/>
      <c r="ASV24" s="9"/>
      <c r="ASW24" s="9"/>
      <c r="ASX24" s="9"/>
      <c r="ASY24" s="9"/>
      <c r="ASZ24" s="9"/>
      <c r="ATA24" s="9"/>
      <c r="ATB24" s="9"/>
      <c r="ATC24" s="9"/>
      <c r="ATD24" s="9"/>
      <c r="ATE24" s="9"/>
      <c r="ATF24" s="9"/>
      <c r="ATG24" s="9"/>
      <c r="ATH24" s="9"/>
      <c r="ATI24" s="9"/>
      <c r="ATJ24" s="9"/>
      <c r="ATK24" s="9"/>
      <c r="ATL24" s="9"/>
      <c r="ATM24" s="9"/>
      <c r="ATN24" s="9"/>
      <c r="ATO24" s="9"/>
      <c r="ATP24" s="9"/>
      <c r="ATQ24" s="9"/>
      <c r="ATR24" s="9"/>
      <c r="ATS24" s="9"/>
      <c r="ATT24" s="9"/>
      <c r="ATU24" s="9"/>
      <c r="ATV24" s="9"/>
      <c r="ATW24" s="9"/>
      <c r="ATX24" s="9"/>
      <c r="ATY24" s="9"/>
      <c r="ATZ24" s="9"/>
      <c r="AUA24" s="9"/>
      <c r="AUB24" s="9"/>
      <c r="AUC24" s="9"/>
      <c r="AUD24" s="9"/>
      <c r="AUE24" s="9"/>
      <c r="AUF24" s="9"/>
      <c r="AUG24" s="9"/>
      <c r="AUH24" s="9"/>
      <c r="AUI24" s="9"/>
      <c r="AUJ24" s="9"/>
      <c r="AUK24" s="9"/>
      <c r="AUL24" s="9"/>
      <c r="AUM24" s="9"/>
      <c r="AUN24" s="9"/>
      <c r="AUO24" s="9"/>
      <c r="AUP24" s="9"/>
      <c r="AUQ24" s="9"/>
      <c r="AUR24" s="9"/>
      <c r="AUS24" s="9"/>
      <c r="AUT24" s="9"/>
      <c r="AUU24" s="9"/>
      <c r="AUV24" s="9"/>
      <c r="AUW24" s="9"/>
      <c r="AUX24" s="9"/>
      <c r="AUY24" s="9"/>
      <c r="AUZ24" s="9"/>
      <c r="AVA24" s="9"/>
      <c r="AVB24" s="9"/>
      <c r="AVC24" s="9"/>
      <c r="AVD24" s="9"/>
      <c r="AVE24" s="9"/>
      <c r="AVF24" s="9"/>
      <c r="AVG24" s="9"/>
      <c r="AVH24" s="9"/>
      <c r="AVI24" s="9"/>
      <c r="AVJ24" s="9"/>
      <c r="AVK24" s="9"/>
      <c r="AVL24" s="9"/>
      <c r="AVM24" s="9"/>
      <c r="AVN24" s="9"/>
      <c r="AVO24" s="9"/>
      <c r="AVP24" s="9"/>
      <c r="AVQ24" s="9"/>
      <c r="AVR24" s="9"/>
      <c r="AVS24" s="9"/>
      <c r="AVT24" s="9"/>
      <c r="AVU24" s="9"/>
      <c r="AVV24" s="9"/>
      <c r="AVW24" s="9"/>
      <c r="AVX24" s="9"/>
      <c r="AVY24" s="9"/>
      <c r="AVZ24" s="9"/>
      <c r="AWA24" s="9"/>
      <c r="AWB24" s="9"/>
      <c r="AWC24" s="9"/>
      <c r="AWD24" s="9"/>
      <c r="AWE24" s="9"/>
      <c r="AWF24" s="9"/>
      <c r="AWG24" s="9"/>
      <c r="AWH24" s="9"/>
      <c r="AWI24" s="9"/>
      <c r="AWJ24" s="9"/>
      <c r="AWK24" s="9"/>
      <c r="AWL24" s="9"/>
      <c r="AWM24" s="9"/>
      <c r="AWN24" s="9"/>
      <c r="AWO24" s="9"/>
      <c r="AWP24" s="9"/>
      <c r="AWQ24" s="9"/>
      <c r="AWR24" s="9"/>
      <c r="AWS24" s="9"/>
      <c r="AWT24" s="9"/>
      <c r="AWU24" s="9"/>
      <c r="AWV24" s="9"/>
      <c r="AWW24" s="9"/>
      <c r="AWX24" s="9"/>
      <c r="AWY24" s="9"/>
      <c r="AWZ24" s="9"/>
      <c r="AXA24" s="9"/>
      <c r="AXB24" s="9"/>
      <c r="AXC24" s="9"/>
      <c r="AXD24" s="9"/>
      <c r="AXE24" s="9"/>
      <c r="AXF24" s="9"/>
      <c r="AXG24" s="9"/>
      <c r="AXH24" s="9"/>
      <c r="AXI24" s="9"/>
      <c r="AXJ24" s="9"/>
      <c r="AXK24" s="9"/>
      <c r="AXL24" s="9"/>
      <c r="AXM24" s="9"/>
      <c r="AXN24" s="9"/>
      <c r="AXO24" s="9"/>
      <c r="AXP24" s="9"/>
      <c r="AXQ24" s="9"/>
      <c r="AXR24" s="9"/>
      <c r="AXS24" s="9"/>
      <c r="AXT24" s="9"/>
      <c r="AXU24" s="9"/>
      <c r="AXV24" s="9"/>
      <c r="AXW24" s="9"/>
      <c r="AXX24" s="9"/>
      <c r="AXY24" s="9"/>
      <c r="AXZ24" s="9"/>
      <c r="AYA24" s="9"/>
      <c r="AYB24" s="9"/>
      <c r="AYC24" s="9"/>
      <c r="AYD24" s="9"/>
      <c r="AYE24" s="9"/>
      <c r="AYF24" s="9"/>
      <c r="AYG24" s="9"/>
      <c r="AYH24" s="9"/>
      <c r="AYI24" s="9"/>
      <c r="AYJ24" s="9"/>
      <c r="AYK24" s="9"/>
      <c r="AYL24" s="9"/>
      <c r="AYM24" s="9"/>
      <c r="AYN24" s="9"/>
      <c r="AYO24" s="9"/>
      <c r="AYP24" s="9"/>
      <c r="AYQ24" s="9"/>
      <c r="AYR24" s="9"/>
      <c r="AYS24" s="9"/>
      <c r="AYT24" s="9"/>
      <c r="AYU24" s="9"/>
      <c r="AYV24" s="9"/>
      <c r="AYW24" s="9"/>
      <c r="AYX24" s="9"/>
      <c r="AYY24" s="9"/>
      <c r="AYZ24" s="9"/>
      <c r="AZA24" s="9"/>
      <c r="AZB24" s="9"/>
      <c r="AZC24" s="9"/>
      <c r="AZD24" s="9"/>
      <c r="AZE24" s="9"/>
      <c r="AZF24" s="9"/>
      <c r="AZG24" s="9"/>
      <c r="AZH24" s="9"/>
      <c r="AZI24" s="9"/>
      <c r="AZJ24" s="9"/>
      <c r="AZK24" s="9"/>
      <c r="AZL24" s="9"/>
      <c r="AZM24" s="9"/>
      <c r="AZN24" s="9"/>
      <c r="AZO24" s="9"/>
      <c r="AZP24" s="9"/>
      <c r="AZQ24" s="9"/>
      <c r="AZR24" s="9"/>
      <c r="AZS24" s="9"/>
      <c r="AZT24" s="9"/>
      <c r="AZU24" s="9"/>
      <c r="AZV24" s="9"/>
      <c r="AZW24" s="9"/>
      <c r="AZX24" s="9"/>
      <c r="AZY24" s="9"/>
      <c r="AZZ24" s="9"/>
      <c r="BAA24" s="9"/>
      <c r="BAB24" s="9"/>
      <c r="BAC24" s="9"/>
      <c r="BAD24" s="9"/>
      <c r="BAE24" s="9"/>
      <c r="BAF24" s="9"/>
      <c r="BAG24" s="9"/>
      <c r="BAH24" s="9"/>
      <c r="BAI24" s="9"/>
      <c r="BAJ24" s="9"/>
      <c r="BAK24" s="9"/>
      <c r="BAL24" s="9"/>
      <c r="BAM24" s="9"/>
      <c r="BAN24" s="9"/>
      <c r="BAO24" s="9"/>
      <c r="BAP24" s="9"/>
      <c r="BAQ24" s="9"/>
      <c r="BAR24" s="9"/>
      <c r="BAS24" s="9"/>
      <c r="BAT24" s="9"/>
      <c r="BAU24" s="9"/>
      <c r="BAV24" s="9"/>
      <c r="BAW24" s="9"/>
      <c r="BAX24" s="9"/>
      <c r="BAY24" s="9"/>
      <c r="BAZ24" s="9"/>
      <c r="BBA24" s="9"/>
      <c r="BBB24" s="9"/>
      <c r="BBC24" s="9"/>
      <c r="BBD24" s="9"/>
      <c r="BBE24" s="9"/>
      <c r="BBF24" s="9"/>
      <c r="BBG24" s="9"/>
      <c r="BBH24" s="9"/>
      <c r="BBI24" s="9"/>
      <c r="BBJ24" s="9"/>
      <c r="BBK24" s="9"/>
      <c r="BBL24" s="9"/>
      <c r="BBM24" s="9"/>
      <c r="BBN24" s="9"/>
      <c r="BBO24" s="9"/>
      <c r="BBP24" s="9"/>
      <c r="BBQ24" s="9"/>
      <c r="BBR24" s="9"/>
      <c r="BBS24" s="9"/>
      <c r="BBT24" s="9"/>
      <c r="BBU24" s="9"/>
      <c r="BBV24" s="9"/>
      <c r="BBW24" s="9"/>
      <c r="BBX24" s="9"/>
      <c r="BBY24" s="9"/>
      <c r="BBZ24" s="9"/>
      <c r="BCA24" s="9"/>
      <c r="BCB24" s="9"/>
      <c r="BCC24" s="9"/>
      <c r="BCD24" s="9"/>
      <c r="BCE24" s="9"/>
      <c r="BCF24" s="9"/>
      <c r="BCG24" s="9"/>
      <c r="BCH24" s="9"/>
      <c r="BCI24" s="9"/>
      <c r="BCJ24" s="9"/>
      <c r="BCK24" s="9"/>
      <c r="BCL24" s="9"/>
      <c r="BCM24" s="9"/>
      <c r="BCN24" s="9"/>
      <c r="BCO24" s="9"/>
      <c r="BCP24" s="9"/>
      <c r="BCQ24" s="9"/>
      <c r="BCR24" s="9"/>
      <c r="BCS24" s="9"/>
      <c r="BCT24" s="9"/>
      <c r="BCU24" s="9"/>
      <c r="BCV24" s="9"/>
      <c r="BCW24" s="9"/>
      <c r="BCX24" s="9"/>
      <c r="BCY24" s="9"/>
      <c r="BCZ24" s="9"/>
      <c r="BDA24" s="9"/>
      <c r="BDB24" s="9"/>
      <c r="BDC24" s="9"/>
      <c r="BDD24" s="9"/>
      <c r="BDE24" s="9"/>
      <c r="BDF24" s="9"/>
      <c r="BDG24" s="9"/>
      <c r="BDH24" s="9"/>
      <c r="BDI24" s="9"/>
      <c r="BDJ24" s="9"/>
      <c r="BDK24" s="9"/>
      <c r="BDL24" s="9"/>
      <c r="BDM24" s="9"/>
      <c r="BDN24" s="9"/>
      <c r="BDO24" s="9"/>
      <c r="BDP24" s="9"/>
      <c r="BDQ24" s="9"/>
      <c r="BDR24" s="9"/>
      <c r="BDS24" s="9"/>
      <c r="BDT24" s="9"/>
      <c r="BDU24" s="9"/>
      <c r="BDV24" s="9"/>
      <c r="BDW24" s="9"/>
      <c r="BDX24" s="9"/>
      <c r="BDY24" s="9"/>
      <c r="BDZ24" s="9"/>
      <c r="BEA24" s="9"/>
      <c r="BEB24" s="9"/>
      <c r="BEC24" s="9"/>
      <c r="BED24" s="9"/>
      <c r="BEE24" s="9"/>
      <c r="BEF24" s="9"/>
      <c r="BEG24" s="9"/>
      <c r="BEH24" s="9"/>
      <c r="BEI24" s="9"/>
      <c r="BEJ24" s="9"/>
      <c r="BEK24" s="9"/>
      <c r="BEL24" s="9"/>
      <c r="BEM24" s="9"/>
      <c r="BEN24" s="9"/>
      <c r="BEO24" s="9"/>
      <c r="BEP24" s="9"/>
      <c r="BEQ24" s="9"/>
      <c r="BER24" s="9"/>
      <c r="BES24" s="9"/>
      <c r="BET24" s="9"/>
      <c r="BEU24" s="9"/>
      <c r="BEV24" s="9"/>
      <c r="BEW24" s="9"/>
      <c r="BEX24" s="9"/>
      <c r="BEY24" s="9"/>
      <c r="BEZ24" s="9"/>
      <c r="BFA24" s="9"/>
      <c r="BFB24" s="9"/>
      <c r="BFC24" s="9"/>
      <c r="BFD24" s="9"/>
      <c r="BFE24" s="9"/>
      <c r="BFF24" s="9"/>
      <c r="BFG24" s="9"/>
      <c r="BFH24" s="9"/>
      <c r="BFI24" s="9"/>
      <c r="BFJ24" s="9"/>
      <c r="BFK24" s="9"/>
      <c r="BFL24" s="9"/>
      <c r="BFM24" s="9"/>
      <c r="BFN24" s="9"/>
      <c r="BFO24" s="9"/>
      <c r="BFP24" s="9"/>
      <c r="BFQ24" s="9"/>
      <c r="BFR24" s="9"/>
      <c r="BFS24" s="9"/>
      <c r="BFT24" s="9"/>
      <c r="BFU24" s="9"/>
      <c r="BFV24" s="9"/>
      <c r="BFW24" s="9"/>
      <c r="BFX24" s="9"/>
      <c r="BFY24" s="9"/>
      <c r="BFZ24" s="9"/>
      <c r="BGA24" s="9"/>
      <c r="BGB24" s="9"/>
      <c r="BGC24" s="9"/>
      <c r="BGD24" s="9"/>
      <c r="BGE24" s="9"/>
      <c r="BGF24" s="9"/>
      <c r="BGG24" s="9"/>
      <c r="BGH24" s="9"/>
      <c r="BGI24" s="9"/>
      <c r="BGJ24" s="9"/>
      <c r="BGK24" s="9"/>
      <c r="BGL24" s="9"/>
      <c r="BGM24" s="9"/>
      <c r="BGN24" s="9"/>
      <c r="BGO24" s="9"/>
      <c r="BGP24" s="9"/>
      <c r="BGQ24" s="9"/>
      <c r="BGR24" s="9"/>
      <c r="BGS24" s="9"/>
      <c r="BGT24" s="9"/>
      <c r="BGU24" s="9"/>
      <c r="BGV24" s="9"/>
      <c r="BGW24" s="9"/>
      <c r="BGX24" s="9"/>
      <c r="BGY24" s="9"/>
      <c r="BGZ24" s="9"/>
      <c r="BHA24" s="9"/>
      <c r="BHB24" s="9"/>
      <c r="BHC24" s="9"/>
      <c r="BHD24" s="9"/>
      <c r="BHE24" s="9"/>
      <c r="BHF24" s="9"/>
      <c r="BHG24" s="9"/>
      <c r="BHH24" s="9"/>
      <c r="BHI24" s="9"/>
      <c r="BHJ24" s="9"/>
      <c r="BHK24" s="9"/>
      <c r="BHL24" s="9"/>
      <c r="BHM24" s="9"/>
      <c r="BHN24" s="9"/>
      <c r="BHO24" s="9"/>
      <c r="BHP24" s="9"/>
      <c r="BHQ24" s="9"/>
      <c r="BHR24" s="9"/>
      <c r="BHS24" s="9"/>
      <c r="BHT24" s="9"/>
      <c r="BHU24" s="9"/>
      <c r="BHV24" s="9"/>
      <c r="BHW24" s="9"/>
      <c r="BHX24" s="9"/>
      <c r="BHY24" s="9"/>
      <c r="BHZ24" s="9"/>
      <c r="BIA24" s="9"/>
      <c r="BIB24" s="9"/>
      <c r="BIC24" s="9"/>
      <c r="BID24" s="9"/>
      <c r="BIE24" s="9"/>
      <c r="BIF24" s="9"/>
      <c r="BIG24" s="9"/>
      <c r="BIH24" s="9"/>
      <c r="BII24" s="9"/>
      <c r="BIJ24" s="9"/>
      <c r="BIK24" s="9"/>
      <c r="BIL24" s="9"/>
      <c r="BIM24" s="9"/>
      <c r="BIN24" s="9"/>
      <c r="BIO24" s="9"/>
      <c r="BIP24" s="9"/>
      <c r="BIQ24" s="9"/>
      <c r="BIR24" s="9"/>
      <c r="BIS24" s="9"/>
      <c r="BIT24" s="9"/>
      <c r="BIU24" s="9"/>
      <c r="BIV24" s="9"/>
      <c r="BIW24" s="9"/>
      <c r="BIX24" s="9"/>
      <c r="BIY24" s="9"/>
      <c r="BIZ24" s="9"/>
      <c r="BJA24" s="9"/>
      <c r="BJB24" s="9"/>
      <c r="BJC24" s="9"/>
      <c r="BJD24" s="9"/>
      <c r="BJE24" s="9"/>
      <c r="BJF24" s="9"/>
      <c r="BJG24" s="9"/>
      <c r="BJH24" s="9"/>
      <c r="BJI24" s="9"/>
      <c r="BJJ24" s="9"/>
      <c r="BJK24" s="9"/>
      <c r="BJL24" s="9"/>
      <c r="BJM24" s="9"/>
      <c r="BJN24" s="9"/>
      <c r="BJO24" s="9"/>
      <c r="BJP24" s="9"/>
      <c r="BJQ24" s="9"/>
      <c r="BJR24" s="9"/>
      <c r="BJS24" s="9"/>
      <c r="BJT24" s="9"/>
      <c r="BJU24" s="9"/>
      <c r="BJV24" s="9"/>
      <c r="BJW24" s="9"/>
      <c r="BJX24" s="9"/>
      <c r="BJY24" s="9"/>
      <c r="BJZ24" s="9"/>
      <c r="BKA24" s="9"/>
      <c r="BKB24" s="9"/>
      <c r="BKC24" s="9"/>
      <c r="BKD24" s="9"/>
      <c r="BKE24" s="9"/>
      <c r="BKF24" s="9"/>
      <c r="BKG24" s="9"/>
      <c r="BKH24" s="9"/>
      <c r="BKI24" s="9"/>
      <c r="BKJ24" s="9"/>
      <c r="BKK24" s="9"/>
      <c r="BKL24" s="9"/>
      <c r="BKM24" s="9"/>
      <c r="BKN24" s="9"/>
      <c r="BKO24" s="9"/>
      <c r="BKP24" s="9"/>
      <c r="BKQ24" s="9"/>
      <c r="BKR24" s="9"/>
      <c r="BKS24" s="9"/>
      <c r="BKT24" s="9"/>
      <c r="BKU24" s="9"/>
      <c r="BKV24" s="9"/>
      <c r="BKW24" s="9"/>
      <c r="BKX24" s="9"/>
      <c r="BKY24" s="9"/>
      <c r="BKZ24" s="9"/>
      <c r="BLA24" s="9"/>
      <c r="BLB24" s="9"/>
      <c r="BLC24" s="9"/>
      <c r="BLD24" s="9"/>
      <c r="BLE24" s="9"/>
      <c r="BLF24" s="9"/>
      <c r="BLG24" s="9"/>
      <c r="BLH24" s="9"/>
      <c r="BLI24" s="9"/>
      <c r="BLJ24" s="9"/>
      <c r="BLK24" s="9"/>
      <c r="BLL24" s="9"/>
      <c r="BLM24" s="9"/>
      <c r="BLN24" s="9"/>
      <c r="BLO24" s="9"/>
      <c r="BLP24" s="9"/>
      <c r="BLQ24" s="9"/>
      <c r="BLR24" s="9"/>
      <c r="BLS24" s="9"/>
      <c r="BLT24" s="9"/>
      <c r="BLU24" s="9"/>
      <c r="BLV24" s="9"/>
      <c r="BLW24" s="9"/>
      <c r="BLX24" s="9"/>
      <c r="BLY24" s="9"/>
      <c r="BLZ24" s="9"/>
      <c r="BMA24" s="9"/>
      <c r="BMB24" s="9"/>
      <c r="BMC24" s="9"/>
      <c r="BMD24" s="9"/>
      <c r="BME24" s="9"/>
      <c r="BMF24" s="9"/>
      <c r="BMG24" s="9"/>
      <c r="BMH24" s="9"/>
      <c r="BMI24" s="9"/>
      <c r="BMJ24" s="9"/>
      <c r="BMK24" s="9"/>
      <c r="BML24" s="9"/>
      <c r="BMM24" s="9"/>
      <c r="BMN24" s="9"/>
      <c r="BMO24" s="9"/>
      <c r="BMP24" s="9"/>
      <c r="BMQ24" s="9"/>
      <c r="BMR24" s="9"/>
      <c r="BMS24" s="9"/>
      <c r="BMT24" s="9"/>
      <c r="BMU24" s="9"/>
      <c r="BMV24" s="9"/>
      <c r="BMW24" s="9"/>
      <c r="BMX24" s="9"/>
      <c r="BMY24" s="9"/>
      <c r="BMZ24" s="9"/>
      <c r="BNA24" s="9"/>
      <c r="BNB24" s="9"/>
      <c r="BNC24" s="9"/>
      <c r="BND24" s="9"/>
      <c r="BNE24" s="9"/>
      <c r="BNF24" s="9"/>
      <c r="BNG24" s="9"/>
      <c r="BNH24" s="9"/>
      <c r="BNI24" s="9"/>
      <c r="BNJ24" s="9"/>
      <c r="BNK24" s="9"/>
      <c r="BNL24" s="9"/>
      <c r="BNM24" s="9"/>
      <c r="BNN24" s="9"/>
      <c r="BNO24" s="9"/>
      <c r="BNP24" s="9"/>
      <c r="BNQ24" s="9"/>
      <c r="BNR24" s="9"/>
      <c r="BNS24" s="9"/>
      <c r="BNT24" s="9"/>
      <c r="BNU24" s="9"/>
      <c r="BNV24" s="9"/>
      <c r="BNW24" s="9"/>
      <c r="BNX24" s="9"/>
      <c r="BNY24" s="9"/>
      <c r="BNZ24" s="9"/>
      <c r="BOA24" s="9"/>
      <c r="BOB24" s="9"/>
      <c r="BOC24" s="9"/>
      <c r="BOD24" s="9"/>
      <c r="BOE24" s="9"/>
      <c r="BOF24" s="9"/>
      <c r="BOG24" s="9"/>
      <c r="BOH24" s="9"/>
      <c r="BOI24" s="9"/>
      <c r="BOJ24" s="9"/>
      <c r="BOK24" s="9"/>
      <c r="BOL24" s="9"/>
      <c r="BOM24" s="9"/>
      <c r="BON24" s="9"/>
      <c r="BOO24" s="9"/>
      <c r="BOP24" s="9"/>
      <c r="BOQ24" s="9"/>
      <c r="BOR24" s="9"/>
      <c r="BOS24" s="9"/>
      <c r="BOT24" s="9"/>
      <c r="BOU24" s="9"/>
      <c r="BOV24" s="9"/>
      <c r="BOW24" s="9"/>
      <c r="BOX24" s="9"/>
      <c r="BOY24" s="9"/>
      <c r="BOZ24" s="9"/>
      <c r="BPA24" s="9"/>
      <c r="BPB24" s="9"/>
      <c r="BPC24" s="9"/>
      <c r="BPD24" s="9"/>
      <c r="BPE24" s="9"/>
      <c r="BPF24" s="9"/>
      <c r="BPG24" s="9"/>
      <c r="BPH24" s="9"/>
      <c r="BPI24" s="9"/>
      <c r="BPJ24" s="9"/>
      <c r="BPK24" s="9"/>
      <c r="BPL24" s="9"/>
      <c r="BPM24" s="9"/>
      <c r="BPN24" s="9"/>
      <c r="BPO24" s="9"/>
      <c r="BPP24" s="9"/>
      <c r="BPQ24" s="9"/>
      <c r="BPR24" s="9"/>
      <c r="BPS24" s="9"/>
      <c r="BPT24" s="9"/>
      <c r="BPU24" s="9"/>
      <c r="BPV24" s="9"/>
      <c r="BPW24" s="9"/>
      <c r="BPX24" s="9"/>
      <c r="BPY24" s="9"/>
      <c r="BPZ24" s="9"/>
      <c r="BQA24" s="9"/>
      <c r="BQB24" s="9"/>
      <c r="BQC24" s="9"/>
      <c r="BQD24" s="9"/>
      <c r="BQE24" s="9"/>
      <c r="BQF24" s="9"/>
      <c r="BQG24" s="9"/>
      <c r="BQH24" s="9"/>
      <c r="BQI24" s="9"/>
      <c r="BQJ24" s="9"/>
      <c r="BQK24" s="9"/>
      <c r="BQL24" s="9"/>
      <c r="BQM24" s="9"/>
      <c r="BQN24" s="9"/>
      <c r="BQO24" s="9"/>
      <c r="BQP24" s="9"/>
      <c r="BQQ24" s="9"/>
      <c r="BQR24" s="9"/>
      <c r="BQS24" s="9"/>
      <c r="BQT24" s="9"/>
      <c r="BQU24" s="9"/>
      <c r="BQV24" s="9"/>
      <c r="BQW24" s="9"/>
      <c r="BQX24" s="9"/>
      <c r="BQY24" s="9"/>
      <c r="BQZ24" s="9"/>
      <c r="BRA24" s="9"/>
      <c r="BRB24" s="9"/>
      <c r="BRC24" s="9"/>
      <c r="BRD24" s="9"/>
      <c r="BRE24" s="9"/>
      <c r="BRF24" s="9"/>
      <c r="BRG24" s="9"/>
      <c r="BRH24" s="9"/>
      <c r="BRI24" s="9"/>
      <c r="BRJ24" s="9"/>
      <c r="BRK24" s="9"/>
      <c r="BRL24" s="9"/>
      <c r="BRM24" s="9"/>
      <c r="BRN24" s="9"/>
      <c r="BRO24" s="9"/>
      <c r="BRP24" s="9"/>
      <c r="BRQ24" s="9"/>
      <c r="BRR24" s="9"/>
      <c r="BRS24" s="9"/>
      <c r="BRT24" s="9"/>
      <c r="BRU24" s="9"/>
      <c r="BRV24" s="9"/>
      <c r="BRW24" s="9"/>
      <c r="BRX24" s="9"/>
      <c r="BRY24" s="9"/>
      <c r="BRZ24" s="9"/>
      <c r="BSA24" s="9"/>
      <c r="BSB24" s="9"/>
      <c r="BSC24" s="9"/>
      <c r="BSD24" s="9"/>
      <c r="BSE24" s="9"/>
      <c r="BSF24" s="9"/>
      <c r="BSG24" s="9"/>
      <c r="BSH24" s="9"/>
      <c r="BSI24" s="9"/>
      <c r="BSJ24" s="9"/>
      <c r="BSK24" s="9"/>
      <c r="BSL24" s="9"/>
      <c r="BSM24" s="9"/>
      <c r="BSN24" s="9"/>
      <c r="BSO24" s="9"/>
      <c r="BSP24" s="9"/>
      <c r="BSQ24" s="9"/>
      <c r="BSR24" s="9"/>
      <c r="BSS24" s="9"/>
      <c r="BST24" s="9"/>
      <c r="BSU24" s="9"/>
      <c r="BSV24" s="9"/>
      <c r="BSW24" s="9"/>
      <c r="BSX24" s="9"/>
      <c r="BSY24" s="9"/>
      <c r="BSZ24" s="9"/>
      <c r="BTA24" s="9"/>
      <c r="BTB24" s="9"/>
      <c r="BTC24" s="9"/>
      <c r="BTD24" s="9"/>
      <c r="BTE24" s="9"/>
      <c r="BTF24" s="9"/>
      <c r="BTG24" s="9"/>
      <c r="BTH24" s="9"/>
      <c r="BTI24" s="9"/>
      <c r="BTJ24" s="9"/>
      <c r="BTK24" s="9"/>
      <c r="BTL24" s="9"/>
      <c r="BTM24" s="9"/>
      <c r="BTN24" s="9"/>
      <c r="BTO24" s="9"/>
      <c r="BTP24" s="9"/>
      <c r="BTQ24" s="9"/>
      <c r="BTR24" s="9"/>
      <c r="BTS24" s="9"/>
      <c r="BTT24" s="9"/>
      <c r="BTU24" s="9"/>
      <c r="BTV24" s="9"/>
      <c r="BTW24" s="9"/>
      <c r="BTX24" s="9"/>
      <c r="BTY24" s="9"/>
      <c r="BTZ24" s="9"/>
      <c r="BUA24" s="9"/>
      <c r="BUB24" s="9"/>
      <c r="BUC24" s="9"/>
      <c r="BUD24" s="9"/>
      <c r="BUE24" s="9"/>
      <c r="BUF24" s="9"/>
      <c r="BUG24" s="9"/>
      <c r="BUH24" s="9"/>
      <c r="BUI24" s="9"/>
      <c r="BUJ24" s="9"/>
      <c r="BUK24" s="9"/>
      <c r="BUL24" s="9"/>
      <c r="BUM24" s="9"/>
      <c r="BUN24" s="9"/>
      <c r="BUO24" s="9"/>
      <c r="BUP24" s="9"/>
      <c r="BUQ24" s="9"/>
      <c r="BUR24" s="9"/>
      <c r="BUS24" s="9"/>
      <c r="BUT24" s="9"/>
      <c r="BUU24" s="9"/>
      <c r="BUV24" s="9"/>
      <c r="BUW24" s="9"/>
      <c r="BUX24" s="9"/>
      <c r="BUY24" s="9"/>
      <c r="BUZ24" s="9"/>
      <c r="BVA24" s="9"/>
      <c r="BVB24" s="9"/>
      <c r="BVC24" s="9"/>
      <c r="BVD24" s="9"/>
      <c r="BVE24" s="9"/>
      <c r="BVF24" s="9"/>
      <c r="BVG24" s="9"/>
      <c r="BVH24" s="9"/>
      <c r="BVI24" s="9"/>
      <c r="BVJ24" s="9"/>
      <c r="BVK24" s="9"/>
      <c r="BVL24" s="9"/>
      <c r="BVM24" s="9"/>
      <c r="BVN24" s="9"/>
      <c r="BVO24" s="9"/>
      <c r="BVP24" s="9"/>
      <c r="BVQ24" s="9"/>
      <c r="BVR24" s="9"/>
      <c r="BVS24" s="9"/>
      <c r="BVT24" s="9"/>
      <c r="BVU24" s="9"/>
      <c r="BVV24" s="9"/>
      <c r="BVW24" s="9"/>
      <c r="BVX24" s="9"/>
      <c r="BVY24" s="9"/>
      <c r="BVZ24" s="9"/>
      <c r="BWA24" s="9"/>
      <c r="BWB24" s="9"/>
      <c r="BWC24" s="9"/>
      <c r="BWD24" s="9"/>
      <c r="BWE24" s="9"/>
      <c r="BWF24" s="9"/>
      <c r="BWG24" s="9"/>
      <c r="BWH24" s="9"/>
      <c r="BWI24" s="9"/>
      <c r="BWJ24" s="9"/>
      <c r="BWK24" s="9"/>
      <c r="BWL24" s="9"/>
      <c r="BWM24" s="9"/>
      <c r="BWN24" s="9"/>
      <c r="BWO24" s="9"/>
      <c r="BWP24" s="9"/>
      <c r="BWQ24" s="9"/>
      <c r="BWR24" s="9"/>
      <c r="BWS24" s="9"/>
      <c r="BWT24" s="9"/>
      <c r="BWU24" s="9"/>
      <c r="BWV24" s="9"/>
      <c r="BWW24" s="9"/>
      <c r="BWX24" s="9"/>
      <c r="BWY24" s="9"/>
      <c r="BWZ24" s="9"/>
      <c r="BXA24" s="9"/>
      <c r="BXB24" s="9"/>
      <c r="BXC24" s="9"/>
      <c r="BXD24" s="9"/>
      <c r="BXE24" s="9"/>
      <c r="BXF24" s="9"/>
      <c r="BXG24" s="9"/>
      <c r="BXH24" s="9"/>
      <c r="BXI24" s="9"/>
      <c r="BXJ24" s="9"/>
      <c r="BXK24" s="9"/>
      <c r="BXL24" s="9"/>
      <c r="BXM24" s="9"/>
      <c r="BXN24" s="9"/>
      <c r="BXO24" s="9"/>
      <c r="BXP24" s="9"/>
      <c r="BXQ24" s="9"/>
      <c r="BXR24" s="9"/>
      <c r="BXS24" s="9"/>
      <c r="BXT24" s="9"/>
      <c r="BXU24" s="9"/>
      <c r="BXV24" s="9"/>
      <c r="BXW24" s="9"/>
      <c r="BXX24" s="9"/>
      <c r="BXY24" s="9"/>
      <c r="BXZ24" s="9"/>
      <c r="BYA24" s="9"/>
      <c r="BYB24" s="9"/>
      <c r="BYC24" s="9"/>
      <c r="BYD24" s="9"/>
      <c r="BYE24" s="9"/>
      <c r="BYF24" s="9"/>
      <c r="BYG24" s="9"/>
      <c r="BYH24" s="9"/>
      <c r="BYI24" s="9"/>
      <c r="BYJ24" s="9"/>
      <c r="BYK24" s="9"/>
      <c r="BYL24" s="9"/>
      <c r="BYM24" s="9"/>
      <c r="BYN24" s="9"/>
      <c r="BYO24" s="9"/>
      <c r="BYP24" s="9"/>
      <c r="BYQ24" s="9"/>
      <c r="BYR24" s="9"/>
      <c r="BYS24" s="9"/>
      <c r="BYT24" s="9"/>
      <c r="BYU24" s="9"/>
      <c r="BYV24" s="9"/>
      <c r="BYW24" s="9"/>
      <c r="BYX24" s="9"/>
      <c r="BYY24" s="9"/>
      <c r="BYZ24" s="9"/>
      <c r="BZA24" s="9"/>
      <c r="BZB24" s="9"/>
      <c r="BZC24" s="9"/>
      <c r="BZD24" s="9"/>
      <c r="BZE24" s="9"/>
      <c r="BZF24" s="9"/>
      <c r="BZG24" s="9"/>
      <c r="BZH24" s="9"/>
      <c r="BZI24" s="9"/>
      <c r="BZJ24" s="9"/>
      <c r="BZK24" s="9"/>
      <c r="BZL24" s="9"/>
      <c r="BZM24" s="9"/>
      <c r="BZN24" s="9"/>
      <c r="BZO24" s="9"/>
      <c r="BZP24" s="9"/>
      <c r="BZQ24" s="9"/>
      <c r="BZR24" s="9"/>
      <c r="BZS24" s="9"/>
      <c r="BZT24" s="9"/>
      <c r="BZU24" s="9"/>
      <c r="BZV24" s="9"/>
      <c r="BZW24" s="9"/>
      <c r="BZX24" s="9"/>
      <c r="BZY24" s="9"/>
      <c r="BZZ24" s="9"/>
      <c r="CAA24" s="9"/>
      <c r="CAB24" s="9"/>
      <c r="CAC24" s="9"/>
      <c r="CAD24" s="9"/>
      <c r="CAE24" s="9"/>
      <c r="CAF24" s="9"/>
      <c r="CAG24" s="9"/>
      <c r="CAH24" s="9"/>
      <c r="CAI24" s="9"/>
      <c r="CAJ24" s="9"/>
      <c r="CAK24" s="9"/>
      <c r="CAL24" s="9"/>
      <c r="CAM24" s="9"/>
      <c r="CAN24" s="9"/>
      <c r="CAO24" s="9"/>
      <c r="CAP24" s="9"/>
      <c r="CAQ24" s="9"/>
      <c r="CAR24" s="9"/>
      <c r="CAS24" s="9"/>
      <c r="CAT24" s="9"/>
      <c r="CAU24" s="9"/>
      <c r="CAV24" s="9"/>
      <c r="CAW24" s="9"/>
      <c r="CAX24" s="9"/>
      <c r="CAY24" s="9"/>
      <c r="CAZ24" s="9"/>
      <c r="CBA24" s="9"/>
      <c r="CBB24" s="9"/>
      <c r="CBC24" s="9"/>
      <c r="CBD24" s="9"/>
      <c r="CBE24" s="9"/>
      <c r="CBF24" s="9"/>
      <c r="CBG24" s="9"/>
      <c r="CBH24" s="9"/>
      <c r="CBI24" s="9"/>
      <c r="CBJ24" s="9"/>
      <c r="CBK24" s="9"/>
      <c r="CBL24" s="9"/>
      <c r="CBM24" s="9"/>
      <c r="CBN24" s="9"/>
      <c r="CBO24" s="9"/>
      <c r="CBP24" s="9"/>
      <c r="CBQ24" s="9"/>
      <c r="CBR24" s="9"/>
      <c r="CBS24" s="9"/>
      <c r="CBT24" s="9"/>
      <c r="CBU24" s="9"/>
      <c r="CBV24" s="9"/>
      <c r="CBW24" s="9"/>
      <c r="CBX24" s="9"/>
      <c r="CBY24" s="9"/>
      <c r="CBZ24" s="9"/>
      <c r="CCA24" s="9"/>
      <c r="CCB24" s="9"/>
      <c r="CCC24" s="9"/>
      <c r="CCD24" s="9"/>
      <c r="CCE24" s="9"/>
      <c r="CCF24" s="9"/>
      <c r="CCG24" s="9"/>
      <c r="CCH24" s="9"/>
      <c r="CCI24" s="9"/>
      <c r="CCJ24" s="9"/>
      <c r="CCK24" s="9"/>
      <c r="CCL24" s="9"/>
      <c r="CCM24" s="9"/>
      <c r="CCN24" s="9"/>
      <c r="CCO24" s="9"/>
      <c r="CCP24" s="9"/>
      <c r="CCQ24" s="9"/>
      <c r="CCR24" s="9"/>
      <c r="CCS24" s="9"/>
      <c r="CCT24" s="9"/>
      <c r="CCU24" s="9"/>
      <c r="CCV24" s="9"/>
      <c r="CCW24" s="9"/>
      <c r="CCX24" s="9"/>
      <c r="CCY24" s="9"/>
      <c r="CCZ24" s="9"/>
      <c r="CDA24" s="9"/>
      <c r="CDB24" s="9"/>
      <c r="CDC24" s="9"/>
      <c r="CDD24" s="9"/>
      <c r="CDE24" s="9"/>
      <c r="CDF24" s="9"/>
      <c r="CDG24" s="9"/>
      <c r="CDH24" s="9"/>
      <c r="CDI24" s="9"/>
      <c r="CDJ24" s="9"/>
      <c r="CDK24" s="9"/>
      <c r="CDL24" s="9"/>
      <c r="CDM24" s="9"/>
      <c r="CDN24" s="9"/>
      <c r="CDO24" s="9"/>
      <c r="CDP24" s="9"/>
      <c r="CDQ24" s="9"/>
      <c r="CDR24" s="9"/>
      <c r="CDS24" s="9"/>
      <c r="CDT24" s="9"/>
      <c r="CDU24" s="9"/>
      <c r="CDV24" s="9"/>
      <c r="CDW24" s="9"/>
      <c r="CDX24" s="9"/>
      <c r="CDY24" s="9"/>
      <c r="CDZ24" s="9"/>
      <c r="CEA24" s="9"/>
      <c r="CEB24" s="9"/>
      <c r="CEC24" s="9"/>
      <c r="CED24" s="9"/>
      <c r="CEE24" s="9"/>
      <c r="CEF24" s="9"/>
      <c r="CEG24" s="9"/>
      <c r="CEH24" s="9"/>
      <c r="CEI24" s="9"/>
      <c r="CEJ24" s="9"/>
      <c r="CEK24" s="9"/>
      <c r="CEL24" s="9"/>
      <c r="CEM24" s="9"/>
      <c r="CEN24" s="9"/>
      <c r="CEO24" s="9"/>
      <c r="CEP24" s="9"/>
      <c r="CEQ24" s="9"/>
      <c r="CER24" s="9"/>
      <c r="CES24" s="9"/>
      <c r="CET24" s="9"/>
      <c r="CEU24" s="9"/>
      <c r="CEV24" s="9"/>
      <c r="CEW24" s="9"/>
      <c r="CEX24" s="9"/>
      <c r="CEY24" s="9"/>
      <c r="CEZ24" s="9"/>
      <c r="CFA24" s="9"/>
      <c r="CFB24" s="9"/>
      <c r="CFC24" s="9"/>
      <c r="CFD24" s="9"/>
      <c r="CFE24" s="9"/>
      <c r="CFF24" s="9"/>
      <c r="CFG24" s="9"/>
      <c r="CFH24" s="9"/>
      <c r="CFI24" s="9"/>
      <c r="CFJ24" s="9"/>
      <c r="CFK24" s="9"/>
      <c r="CFL24" s="9"/>
      <c r="CFM24" s="9"/>
      <c r="CFN24" s="9"/>
      <c r="CFO24" s="9"/>
      <c r="CFP24" s="9"/>
      <c r="CFQ24" s="9"/>
      <c r="CFR24" s="9"/>
      <c r="CFS24" s="9"/>
      <c r="CFT24" s="9"/>
      <c r="CFU24" s="9"/>
      <c r="CFV24" s="9"/>
      <c r="CFW24" s="9"/>
      <c r="CFX24" s="9"/>
      <c r="CFY24" s="9"/>
      <c r="CFZ24" s="9"/>
      <c r="CGA24" s="9"/>
      <c r="CGB24" s="9"/>
      <c r="CGC24" s="9"/>
      <c r="CGD24" s="9"/>
      <c r="CGE24" s="9"/>
      <c r="CGF24" s="9"/>
      <c r="CGG24" s="9"/>
      <c r="CGH24" s="9"/>
      <c r="CGI24" s="9"/>
      <c r="CGJ24" s="9"/>
      <c r="CGK24" s="9"/>
      <c r="CGL24" s="9"/>
      <c r="CGM24" s="9"/>
      <c r="CGN24" s="9"/>
      <c r="CGO24" s="9"/>
      <c r="CGP24" s="9"/>
      <c r="CGQ24" s="9"/>
      <c r="CGR24" s="9"/>
      <c r="CGS24" s="9"/>
      <c r="CGT24" s="9"/>
      <c r="CGU24" s="9"/>
      <c r="CGV24" s="9"/>
      <c r="CGW24" s="9"/>
      <c r="CGX24" s="9"/>
      <c r="CGY24" s="9"/>
      <c r="CGZ24" s="9"/>
      <c r="CHA24" s="9"/>
      <c r="CHB24" s="9"/>
      <c r="CHC24" s="9"/>
      <c r="CHD24" s="9"/>
      <c r="CHE24" s="9"/>
      <c r="CHF24" s="9"/>
      <c r="CHG24" s="9"/>
      <c r="CHH24" s="9"/>
      <c r="CHI24" s="9"/>
      <c r="CHJ24" s="9"/>
      <c r="CHK24" s="9"/>
      <c r="CHL24" s="9"/>
      <c r="CHM24" s="9"/>
      <c r="CHN24" s="9"/>
      <c r="CHO24" s="9"/>
      <c r="CHP24" s="9"/>
      <c r="CHQ24" s="9"/>
      <c r="CHR24" s="9"/>
      <c r="CHS24" s="9"/>
      <c r="CHT24" s="9"/>
      <c r="CHU24" s="9"/>
      <c r="CHV24" s="9"/>
      <c r="CHW24" s="9"/>
      <c r="CHX24" s="9"/>
      <c r="CHY24" s="9"/>
      <c r="CHZ24" s="9"/>
      <c r="CIA24" s="9"/>
      <c r="CIB24" s="9"/>
      <c r="CIC24" s="9"/>
      <c r="CID24" s="9"/>
      <c r="CIE24" s="9"/>
      <c r="CIF24" s="9"/>
      <c r="CIG24" s="9"/>
      <c r="CIH24" s="9"/>
      <c r="CII24" s="9"/>
      <c r="CIJ24" s="9"/>
      <c r="CIK24" s="9"/>
      <c r="CIL24" s="9"/>
      <c r="CIM24" s="9"/>
      <c r="CIN24" s="9"/>
      <c r="CIO24" s="9"/>
      <c r="CIP24" s="9"/>
      <c r="CIQ24" s="9"/>
      <c r="CIR24" s="9"/>
      <c r="CIS24" s="9"/>
      <c r="CIT24" s="9"/>
      <c r="CIU24" s="9"/>
      <c r="CIV24" s="9"/>
      <c r="CIW24" s="9"/>
      <c r="CIX24" s="9"/>
      <c r="CIY24" s="9"/>
      <c r="CIZ24" s="9"/>
      <c r="CJA24" s="9"/>
      <c r="CJB24" s="9"/>
      <c r="CJC24" s="9"/>
      <c r="CJD24" s="9"/>
      <c r="CJE24" s="9"/>
      <c r="CJF24" s="9"/>
      <c r="CJG24" s="9"/>
      <c r="CJH24" s="9"/>
      <c r="CJI24" s="9"/>
      <c r="CJJ24" s="9"/>
      <c r="CJK24" s="9"/>
      <c r="CJL24" s="9"/>
      <c r="CJM24" s="9"/>
      <c r="CJN24" s="9"/>
      <c r="CJO24" s="9"/>
      <c r="CJP24" s="9"/>
      <c r="CJQ24" s="9"/>
      <c r="CJR24" s="9"/>
      <c r="CJS24" s="9"/>
      <c r="CJT24" s="9"/>
      <c r="CJU24" s="9"/>
      <c r="CJV24" s="9"/>
      <c r="CJW24" s="9"/>
      <c r="CJX24" s="9"/>
      <c r="CJY24" s="9"/>
      <c r="CJZ24" s="9"/>
      <c r="CKA24" s="9"/>
      <c r="CKB24" s="9"/>
      <c r="CKC24" s="9"/>
      <c r="CKD24" s="9"/>
      <c r="CKE24" s="9"/>
      <c r="CKF24" s="9"/>
      <c r="CKG24" s="9"/>
      <c r="CKH24" s="9"/>
      <c r="CKI24" s="9"/>
      <c r="CKJ24" s="9"/>
      <c r="CKK24" s="9"/>
      <c r="CKL24" s="9"/>
      <c r="CKM24" s="9"/>
      <c r="CKN24" s="9"/>
      <c r="CKO24" s="9"/>
      <c r="CKP24" s="9"/>
      <c r="CKQ24" s="9"/>
      <c r="CKR24" s="9"/>
      <c r="CKS24" s="9"/>
      <c r="CKT24" s="9"/>
      <c r="CKU24" s="9"/>
      <c r="CKV24" s="9"/>
      <c r="CKW24" s="9"/>
      <c r="CKX24" s="9"/>
      <c r="CKY24" s="9"/>
      <c r="CKZ24" s="9"/>
      <c r="CLA24" s="9"/>
      <c r="CLB24" s="9"/>
      <c r="CLC24" s="9"/>
      <c r="CLD24" s="9"/>
      <c r="CLE24" s="9"/>
      <c r="CLF24" s="9"/>
      <c r="CLG24" s="9"/>
      <c r="CLH24" s="9"/>
      <c r="CLI24" s="9"/>
      <c r="CLJ24" s="9"/>
      <c r="CLK24" s="9"/>
      <c r="CLL24" s="9"/>
      <c r="CLM24" s="9"/>
      <c r="CLN24" s="9"/>
      <c r="CLO24" s="9"/>
      <c r="CLP24" s="9"/>
      <c r="CLQ24" s="9"/>
      <c r="CLR24" s="9"/>
      <c r="CLS24" s="9"/>
      <c r="CLT24" s="9"/>
      <c r="CLU24" s="9"/>
      <c r="CLV24" s="9"/>
      <c r="CLW24" s="9"/>
      <c r="CLX24" s="9"/>
      <c r="CLY24" s="9"/>
      <c r="CLZ24" s="9"/>
      <c r="CMA24" s="9"/>
      <c r="CMB24" s="9"/>
      <c r="CMC24" s="9"/>
      <c r="CMD24" s="9"/>
      <c r="CME24" s="9"/>
      <c r="CMF24" s="9"/>
      <c r="CMG24" s="9"/>
      <c r="CMH24" s="9"/>
      <c r="CMI24" s="9"/>
      <c r="CMJ24" s="9"/>
      <c r="CMK24" s="9"/>
      <c r="CML24" s="9"/>
      <c r="CMM24" s="9"/>
      <c r="CMN24" s="9"/>
      <c r="CMO24" s="9"/>
      <c r="CMP24" s="9"/>
      <c r="CMQ24" s="9"/>
      <c r="CMR24" s="9"/>
      <c r="CMS24" s="9"/>
      <c r="CMT24" s="9"/>
      <c r="CMU24" s="9"/>
      <c r="CMV24" s="9"/>
      <c r="CMW24" s="9"/>
      <c r="CMX24" s="9"/>
      <c r="CMY24" s="9"/>
      <c r="CMZ24" s="9"/>
      <c r="CNA24" s="9"/>
      <c r="CNB24" s="9"/>
      <c r="CNC24" s="9"/>
      <c r="CND24" s="9"/>
      <c r="CNE24" s="9"/>
      <c r="CNF24" s="9"/>
      <c r="CNG24" s="9"/>
      <c r="CNH24" s="9"/>
      <c r="CNI24" s="9"/>
      <c r="CNJ24" s="9"/>
      <c r="CNK24" s="9"/>
      <c r="CNL24" s="9"/>
      <c r="CNM24" s="9"/>
      <c r="CNN24" s="9"/>
      <c r="CNO24" s="9"/>
      <c r="CNP24" s="9"/>
      <c r="CNQ24" s="9"/>
      <c r="CNR24" s="9"/>
      <c r="CNS24" s="9"/>
      <c r="CNT24" s="9"/>
      <c r="CNU24" s="9"/>
      <c r="CNV24" s="9"/>
      <c r="CNW24" s="9"/>
      <c r="CNX24" s="9"/>
      <c r="CNY24" s="9"/>
      <c r="CNZ24" s="9"/>
      <c r="COA24" s="9"/>
      <c r="COB24" s="9"/>
      <c r="COC24" s="9"/>
      <c r="COD24" s="9"/>
      <c r="COE24" s="9"/>
      <c r="COF24" s="9"/>
      <c r="COG24" s="9"/>
      <c r="COH24" s="9"/>
      <c r="COI24" s="9"/>
      <c r="COJ24" s="9"/>
      <c r="COK24" s="9"/>
      <c r="COL24" s="9"/>
      <c r="COM24" s="9"/>
      <c r="CON24" s="9"/>
      <c r="COO24" s="9"/>
      <c r="COP24" s="9"/>
      <c r="COQ24" s="9"/>
      <c r="COR24" s="9"/>
      <c r="COS24" s="9"/>
      <c r="COT24" s="9"/>
      <c r="COU24" s="9"/>
      <c r="COV24" s="9"/>
      <c r="COW24" s="9"/>
      <c r="COX24" s="9"/>
      <c r="COY24" s="9"/>
      <c r="COZ24" s="9"/>
      <c r="CPA24" s="9"/>
      <c r="CPB24" s="9"/>
      <c r="CPC24" s="9"/>
      <c r="CPD24" s="9"/>
      <c r="CPE24" s="9"/>
      <c r="CPF24" s="9"/>
      <c r="CPG24" s="9"/>
      <c r="CPH24" s="9"/>
      <c r="CPI24" s="9"/>
      <c r="CPJ24" s="9"/>
      <c r="CPK24" s="9"/>
      <c r="CPL24" s="9"/>
      <c r="CPM24" s="9"/>
      <c r="CPN24" s="9"/>
      <c r="CPO24" s="9"/>
      <c r="CPP24" s="9"/>
      <c r="CPQ24" s="9"/>
      <c r="CPR24" s="9"/>
      <c r="CPS24" s="9"/>
      <c r="CPT24" s="9"/>
      <c r="CPU24" s="9"/>
      <c r="CPV24" s="9"/>
      <c r="CPW24" s="9"/>
      <c r="CPX24" s="9"/>
      <c r="CPY24" s="9"/>
      <c r="CPZ24" s="9"/>
      <c r="CQA24" s="9"/>
      <c r="CQB24" s="9"/>
      <c r="CQC24" s="9"/>
      <c r="CQD24" s="9"/>
      <c r="CQE24" s="9"/>
      <c r="CQF24" s="9"/>
      <c r="CQG24" s="9"/>
      <c r="CQH24" s="9"/>
      <c r="CQI24" s="9"/>
      <c r="CQJ24" s="9"/>
      <c r="CQK24" s="9"/>
      <c r="CQL24" s="9"/>
      <c r="CQM24" s="9"/>
      <c r="CQN24" s="9"/>
      <c r="CQO24" s="9"/>
      <c r="CQP24" s="9"/>
      <c r="CQQ24" s="9"/>
      <c r="CQR24" s="9"/>
      <c r="CQS24" s="9"/>
      <c r="CQT24" s="9"/>
      <c r="CQU24" s="9"/>
      <c r="CQV24" s="9"/>
      <c r="CQW24" s="9"/>
      <c r="CQX24" s="9"/>
      <c r="CQY24" s="9"/>
      <c r="CQZ24" s="9"/>
      <c r="CRA24" s="9"/>
      <c r="CRB24" s="9"/>
      <c r="CRC24" s="9"/>
      <c r="CRD24" s="9"/>
      <c r="CRE24" s="9"/>
      <c r="CRF24" s="9"/>
      <c r="CRG24" s="9"/>
      <c r="CRH24" s="9"/>
      <c r="CRI24" s="9"/>
      <c r="CRJ24" s="9"/>
      <c r="CRK24" s="9"/>
      <c r="CRL24" s="9"/>
      <c r="CRM24" s="9"/>
      <c r="CRN24" s="9"/>
      <c r="CRO24" s="9"/>
      <c r="CRP24" s="9"/>
      <c r="CRQ24" s="9"/>
      <c r="CRR24" s="9"/>
      <c r="CRS24" s="9"/>
      <c r="CRT24" s="9"/>
      <c r="CRU24" s="9"/>
      <c r="CRV24" s="9"/>
      <c r="CRW24" s="9"/>
      <c r="CRX24" s="9"/>
      <c r="CRY24" s="9"/>
      <c r="CRZ24" s="9"/>
      <c r="CSA24" s="9"/>
      <c r="CSB24" s="9"/>
      <c r="CSC24" s="9"/>
      <c r="CSD24" s="9"/>
      <c r="CSE24" s="9"/>
      <c r="CSF24" s="9"/>
      <c r="CSG24" s="9"/>
      <c r="CSH24" s="9"/>
      <c r="CSI24" s="9"/>
      <c r="CSJ24" s="9"/>
      <c r="CSK24" s="9"/>
      <c r="CSL24" s="9"/>
      <c r="CSM24" s="9"/>
      <c r="CSN24" s="9"/>
      <c r="CSO24" s="9"/>
      <c r="CSP24" s="9"/>
      <c r="CSQ24" s="9"/>
      <c r="CSR24" s="9"/>
      <c r="CSS24" s="9"/>
      <c r="CST24" s="9"/>
      <c r="CSU24" s="9"/>
      <c r="CSV24" s="9"/>
      <c r="CSW24" s="9"/>
      <c r="CSX24" s="9"/>
      <c r="CSY24" s="9"/>
      <c r="CSZ24" s="9"/>
      <c r="CTA24" s="9"/>
      <c r="CTB24" s="9"/>
      <c r="CTC24" s="9"/>
      <c r="CTD24" s="9"/>
      <c r="CTE24" s="9"/>
      <c r="CTF24" s="9"/>
      <c r="CTG24" s="9"/>
      <c r="CTH24" s="9"/>
      <c r="CTI24" s="9"/>
      <c r="CTJ24" s="9"/>
      <c r="CTK24" s="9"/>
      <c r="CTL24" s="9"/>
      <c r="CTM24" s="9"/>
      <c r="CTN24" s="9"/>
      <c r="CTO24" s="9"/>
      <c r="CTP24" s="9"/>
      <c r="CTQ24" s="9"/>
      <c r="CTR24" s="9"/>
      <c r="CTS24" s="9"/>
      <c r="CTT24" s="9"/>
      <c r="CTU24" s="9"/>
      <c r="CTV24" s="9"/>
      <c r="CTW24" s="9"/>
      <c r="CTX24" s="9"/>
      <c r="CTY24" s="9"/>
      <c r="CTZ24" s="9"/>
      <c r="CUA24" s="9"/>
      <c r="CUB24" s="9"/>
      <c r="CUC24" s="9"/>
      <c r="CUD24" s="9"/>
      <c r="CUE24" s="9"/>
      <c r="CUF24" s="9"/>
      <c r="CUG24" s="9"/>
      <c r="CUH24" s="9"/>
      <c r="CUI24" s="9"/>
      <c r="CUJ24" s="9"/>
      <c r="CUK24" s="9"/>
      <c r="CUL24" s="9"/>
      <c r="CUM24" s="9"/>
      <c r="CUN24" s="9"/>
      <c r="CUO24" s="9"/>
      <c r="CUP24" s="9"/>
      <c r="CUQ24" s="9"/>
      <c r="CUR24" s="9"/>
      <c r="CUS24" s="9"/>
      <c r="CUT24" s="9"/>
      <c r="CUU24" s="9"/>
      <c r="CUV24" s="9"/>
      <c r="CUW24" s="9"/>
      <c r="CUX24" s="9"/>
    </row>
    <row r="25" spans="1:2598" s="9" customFormat="1" ht="15" customHeight="1" x14ac:dyDescent="0.15">
      <c r="A25" s="398" t="s">
        <v>85</v>
      </c>
      <c r="B25" s="15" t="s">
        <v>86</v>
      </c>
      <c r="C25" s="22" t="s">
        <v>188</v>
      </c>
      <c r="D25" s="764">
        <v>0</v>
      </c>
      <c r="E25" s="764">
        <v>4.8520599999999998</v>
      </c>
      <c r="F25" s="764">
        <v>18.71973478</v>
      </c>
      <c r="G25" s="764">
        <v>0</v>
      </c>
      <c r="H25" s="764">
        <v>134.87037000000001</v>
      </c>
      <c r="I25" s="764">
        <v>78.731893589999999</v>
      </c>
      <c r="J25" s="755">
        <v>0</v>
      </c>
      <c r="K25" s="755">
        <v>0</v>
      </c>
      <c r="L25" s="755">
        <v>0</v>
      </c>
      <c r="M25" s="755">
        <v>0</v>
      </c>
      <c r="N25" s="755">
        <v>0</v>
      </c>
      <c r="O25" s="773">
        <v>0</v>
      </c>
      <c r="P25" s="180"/>
      <c r="Q25" s="180"/>
      <c r="R25" s="12" t="str">
        <f t="shared" si="0"/>
        <v>5.1</v>
      </c>
      <c r="S25" s="15" t="str">
        <f t="shared" si="2"/>
        <v>WOOD PELLETS</v>
      </c>
      <c r="T25" s="22" t="s">
        <v>75</v>
      </c>
      <c r="U25" s="164"/>
      <c r="V25" s="164"/>
      <c r="W25" s="164"/>
      <c r="X25" s="164"/>
      <c r="Y25" s="164"/>
      <c r="Z25" s="164"/>
      <c r="AA25" s="164"/>
      <c r="AB25" s="165"/>
      <c r="AC25" s="180" t="s">
        <v>0</v>
      </c>
      <c r="AD25" s="264" t="str">
        <f t="shared" si="1"/>
        <v>5.1</v>
      </c>
      <c r="AE25" s="15" t="str">
        <f t="shared" si="4"/>
        <v>WOOD PELLETS</v>
      </c>
      <c r="AF25" s="510" t="s">
        <v>75</v>
      </c>
      <c r="AG25" s="260" t="str">
        <f>IF(ISNUMBER(#REF!+D25-J25),#REF!+D25-J25,IF(ISNUMBER(J25-D25),"NT " &amp; J25-D25,"…"))</f>
        <v>NT 0</v>
      </c>
      <c r="AH25" s="239" t="str">
        <f>IF(ISNUMBER(#REF!+G25-M25),#REF!+G25-M25,IF(ISNUMBER(M25-G25),"NT " &amp; M25-G25,"…"))</f>
        <v>NT 0</v>
      </c>
    </row>
    <row r="26" spans="1:2598" s="9" customFormat="1" ht="15" customHeight="1" x14ac:dyDescent="0.15">
      <c r="A26" s="398" t="s">
        <v>87</v>
      </c>
      <c r="B26" s="15" t="s">
        <v>88</v>
      </c>
      <c r="C26" s="22" t="s">
        <v>188</v>
      </c>
      <c r="D26" s="764">
        <v>0</v>
      </c>
      <c r="E26" s="764">
        <v>0</v>
      </c>
      <c r="F26" s="764">
        <v>0</v>
      </c>
      <c r="G26" s="764">
        <v>0</v>
      </c>
      <c r="H26" s="764">
        <v>0</v>
      </c>
      <c r="I26" s="764">
        <v>0</v>
      </c>
      <c r="J26" s="755">
        <v>0</v>
      </c>
      <c r="K26" s="755">
        <v>0</v>
      </c>
      <c r="L26" s="755">
        <v>0</v>
      </c>
      <c r="M26" s="755">
        <v>0</v>
      </c>
      <c r="N26" s="755">
        <v>0</v>
      </c>
      <c r="O26" s="773">
        <v>0</v>
      </c>
      <c r="P26" s="180"/>
      <c r="Q26" s="180"/>
      <c r="R26" s="12" t="str">
        <f t="shared" si="0"/>
        <v>5.2</v>
      </c>
      <c r="S26" s="15" t="str">
        <f t="shared" si="2"/>
        <v>OTHER AGGLOMERATES</v>
      </c>
      <c r="T26" s="22" t="s">
        <v>75</v>
      </c>
      <c r="U26" s="172"/>
      <c r="V26" s="172"/>
      <c r="W26" s="172"/>
      <c r="X26" s="172"/>
      <c r="Y26" s="172"/>
      <c r="Z26" s="172"/>
      <c r="AA26" s="172"/>
      <c r="AB26" s="173"/>
      <c r="AC26" s="180"/>
      <c r="AD26" s="263" t="str">
        <f t="shared" si="1"/>
        <v>5.2</v>
      </c>
      <c r="AE26" s="15" t="str">
        <f t="shared" si="4"/>
        <v>OTHER AGGLOMERATES</v>
      </c>
      <c r="AF26" s="510" t="s">
        <v>75</v>
      </c>
      <c r="AG26" s="221" t="str">
        <f>IF(ISNUMBER(#REF!+D26-J26),#REF!+D26-J26,IF(ISNUMBER(J26-D26),"NT " &amp; J26-D26,"…"))</f>
        <v>NT 0</v>
      </c>
      <c r="AH26" s="239" t="str">
        <f>IF(ISNUMBER(#REF!+G26-M26),#REF!+G26-M26,IF(ISNUMBER(M26-G26),"NT " &amp; M26-G26,"…"))</f>
        <v>NT 0</v>
      </c>
    </row>
    <row r="27" spans="1:2598" s="127" customFormat="1" ht="15" customHeight="1" x14ac:dyDescent="0.15">
      <c r="A27" s="401" t="s">
        <v>89</v>
      </c>
      <c r="B27" s="128" t="s">
        <v>90</v>
      </c>
      <c r="C27" s="126" t="s">
        <v>188</v>
      </c>
      <c r="D27" s="756">
        <v>0</v>
      </c>
      <c r="E27" s="756">
        <v>33882.066850000003</v>
      </c>
      <c r="F27" s="756">
        <v>8464.4146889999993</v>
      </c>
      <c r="G27" s="756">
        <v>0</v>
      </c>
      <c r="H27" s="756">
        <v>20755.041989999998</v>
      </c>
      <c r="I27" s="756">
        <v>5565.6508824000002</v>
      </c>
      <c r="J27" s="754">
        <v>0</v>
      </c>
      <c r="K27" s="754">
        <v>37998.764000000003</v>
      </c>
      <c r="L27" s="754">
        <v>15204.78544</v>
      </c>
      <c r="M27" s="754">
        <v>0</v>
      </c>
      <c r="N27" s="754">
        <v>26763.253920000003</v>
      </c>
      <c r="O27" s="770">
        <v>10037.294684</v>
      </c>
      <c r="P27" s="180"/>
      <c r="Q27" s="180"/>
      <c r="R27" s="1069" t="str">
        <f t="shared" si="0"/>
        <v>6</v>
      </c>
      <c r="S27" s="128" t="str">
        <f t="shared" si="2"/>
        <v>SAWNWOOD (INCLUDING SLEEPERS)</v>
      </c>
      <c r="T27" s="126" t="s">
        <v>191</v>
      </c>
      <c r="U27" s="294">
        <f>D27-(D28+D29)</f>
        <v>0</v>
      </c>
      <c r="V27" s="170">
        <f>F27-(F28+F29)</f>
        <v>1109.2143697499987</v>
      </c>
      <c r="W27" s="170">
        <f>G27-(G28+G29)</f>
        <v>0</v>
      </c>
      <c r="X27" s="170">
        <f>I27-(I28+I29)</f>
        <v>339.42555422600071</v>
      </c>
      <c r="Y27" s="170">
        <f>J27-(J28+J29)</f>
        <v>0</v>
      </c>
      <c r="Z27" s="170">
        <f>L27-(L28+L29)</f>
        <v>27.749996470000042</v>
      </c>
      <c r="AA27" s="170">
        <f>M27-(M28+M29)</f>
        <v>0</v>
      </c>
      <c r="AB27" s="171">
        <f t="shared" ref="AB27" si="10">O27-(O28+O29)</f>
        <v>66.402000919999409</v>
      </c>
      <c r="AC27" s="204"/>
      <c r="AD27" s="213" t="str">
        <f t="shared" si="1"/>
        <v>6</v>
      </c>
      <c r="AE27" s="128" t="str">
        <f t="shared" si="4"/>
        <v>SAWNWOOD (INCLUDING SLEEPERS)</v>
      </c>
      <c r="AF27" s="126" t="s">
        <v>191</v>
      </c>
      <c r="AG27" s="217" t="str">
        <f>IF(ISNUMBER(#REF!+D27-J27),#REF!+D27-J27,IF(ISNUMBER(J27-D27),"NT " &amp; J27-D27,"…"))</f>
        <v>NT 0</v>
      </c>
      <c r="AH27" s="218" t="str">
        <f>IF(ISNUMBER(#REF!+G27-M27),#REF!+G27-M27,IF(ISNUMBER(M27-G27),"NT " &amp; M27-G27,"…"))</f>
        <v>NT 0</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c r="IY27" s="9"/>
      <c r="IZ27" s="9"/>
      <c r="JA27" s="9"/>
      <c r="JB27" s="9"/>
      <c r="JC27" s="9"/>
      <c r="JD27" s="9"/>
      <c r="JE27" s="9"/>
      <c r="JF27" s="9"/>
      <c r="JG27" s="9"/>
      <c r="JH27" s="9"/>
      <c r="JI27" s="9"/>
      <c r="JJ27" s="9"/>
      <c r="JK27" s="9"/>
      <c r="JL27" s="9"/>
      <c r="JM27" s="9"/>
      <c r="JN27" s="9"/>
      <c r="JO27" s="9"/>
      <c r="JP27" s="9"/>
      <c r="JQ27" s="9"/>
      <c r="JR27" s="9"/>
      <c r="JS27" s="9"/>
      <c r="JT27" s="9"/>
      <c r="JU27" s="9"/>
      <c r="JV27" s="9"/>
      <c r="JW27" s="9"/>
      <c r="JX27" s="9"/>
      <c r="JY27" s="9"/>
      <c r="JZ27" s="9"/>
      <c r="KA27" s="9"/>
      <c r="KB27" s="9"/>
      <c r="KC27" s="9"/>
      <c r="KD27" s="9"/>
      <c r="KE27" s="9"/>
      <c r="KF27" s="9"/>
      <c r="KG27" s="9"/>
      <c r="KH27" s="9"/>
      <c r="KI27" s="9"/>
      <c r="KJ27" s="9"/>
      <c r="KK27" s="9"/>
      <c r="KL27" s="9"/>
      <c r="KM27" s="9"/>
      <c r="KN27" s="9"/>
      <c r="KO27" s="9"/>
      <c r="KP27" s="9"/>
      <c r="KQ27" s="9"/>
      <c r="KR27" s="9"/>
      <c r="KS27" s="9"/>
      <c r="KT27" s="9"/>
      <c r="KU27" s="9"/>
      <c r="KV27" s="9"/>
      <c r="KW27" s="9"/>
      <c r="KX27" s="9"/>
      <c r="KY27" s="9"/>
      <c r="KZ27" s="9"/>
      <c r="LA27" s="9"/>
      <c r="LB27" s="9"/>
      <c r="LC27" s="9"/>
      <c r="LD27" s="9"/>
      <c r="LE27" s="9"/>
      <c r="LF27" s="9"/>
      <c r="LG27" s="9"/>
      <c r="LH27" s="9"/>
      <c r="LI27" s="9"/>
      <c r="LJ27" s="9"/>
      <c r="LK27" s="9"/>
      <c r="LL27" s="9"/>
      <c r="LM27" s="9"/>
      <c r="LN27" s="9"/>
      <c r="LO27" s="9"/>
      <c r="LP27" s="9"/>
      <c r="LQ27" s="9"/>
      <c r="LR27" s="9"/>
      <c r="LS27" s="9"/>
      <c r="LT27" s="9"/>
      <c r="LU27" s="9"/>
      <c r="LV27" s="9"/>
      <c r="LW27" s="9"/>
      <c r="LX27" s="9"/>
      <c r="LY27" s="9"/>
      <c r="LZ27" s="9"/>
      <c r="MA27" s="9"/>
      <c r="MB27" s="9"/>
      <c r="MC27" s="9"/>
      <c r="MD27" s="9"/>
      <c r="ME27" s="9"/>
      <c r="MF27" s="9"/>
      <c r="MG27" s="9"/>
      <c r="MH27" s="9"/>
      <c r="MI27" s="9"/>
      <c r="MJ27" s="9"/>
      <c r="MK27" s="9"/>
      <c r="ML27" s="9"/>
      <c r="MM27" s="9"/>
      <c r="MN27" s="9"/>
      <c r="MO27" s="9"/>
      <c r="MP27" s="9"/>
      <c r="MQ27" s="9"/>
      <c r="MR27" s="9"/>
      <c r="MS27" s="9"/>
      <c r="MT27" s="9"/>
      <c r="MU27" s="9"/>
      <c r="MV27" s="9"/>
      <c r="MW27" s="9"/>
      <c r="MX27" s="9"/>
      <c r="MY27" s="9"/>
      <c r="MZ27" s="9"/>
      <c r="NA27" s="9"/>
      <c r="NB27" s="9"/>
      <c r="NC27" s="9"/>
      <c r="ND27" s="9"/>
      <c r="NE27" s="9"/>
      <c r="NF27" s="9"/>
      <c r="NG27" s="9"/>
      <c r="NH27" s="9"/>
      <c r="NI27" s="9"/>
      <c r="NJ27" s="9"/>
      <c r="NK27" s="9"/>
      <c r="NL27" s="9"/>
      <c r="NM27" s="9"/>
      <c r="NN27" s="9"/>
      <c r="NO27" s="9"/>
      <c r="NP27" s="9"/>
      <c r="NQ27" s="9"/>
      <c r="NR27" s="9"/>
      <c r="NS27" s="9"/>
      <c r="NT27" s="9"/>
      <c r="NU27" s="9"/>
      <c r="NV27" s="9"/>
      <c r="NW27" s="9"/>
      <c r="NX27" s="9"/>
      <c r="NY27" s="9"/>
      <c r="NZ27" s="9"/>
      <c r="OA27" s="9"/>
      <c r="OB27" s="9"/>
      <c r="OC27" s="9"/>
      <c r="OD27" s="9"/>
      <c r="OE27" s="9"/>
      <c r="OF27" s="9"/>
      <c r="OG27" s="9"/>
      <c r="OH27" s="9"/>
      <c r="OI27" s="9"/>
      <c r="OJ27" s="9"/>
      <c r="OK27" s="9"/>
      <c r="OL27" s="9"/>
      <c r="OM27" s="9"/>
      <c r="ON27" s="9"/>
      <c r="OO27" s="9"/>
      <c r="OP27" s="9"/>
      <c r="OQ27" s="9"/>
      <c r="OR27" s="9"/>
      <c r="OS27" s="9"/>
      <c r="OT27" s="9"/>
      <c r="OU27" s="9"/>
      <c r="OV27" s="9"/>
      <c r="OW27" s="9"/>
      <c r="OX27" s="9"/>
      <c r="OY27" s="9"/>
      <c r="OZ27" s="9"/>
      <c r="PA27" s="9"/>
      <c r="PB27" s="9"/>
      <c r="PC27" s="9"/>
      <c r="PD27" s="9"/>
      <c r="PE27" s="9"/>
      <c r="PF27" s="9"/>
      <c r="PG27" s="9"/>
      <c r="PH27" s="9"/>
      <c r="PI27" s="9"/>
      <c r="PJ27" s="9"/>
      <c r="PK27" s="9"/>
      <c r="PL27" s="9"/>
      <c r="PM27" s="9"/>
      <c r="PN27" s="9"/>
      <c r="PO27" s="9"/>
      <c r="PP27" s="9"/>
      <c r="PQ27" s="9"/>
      <c r="PR27" s="9"/>
      <c r="PS27" s="9"/>
      <c r="PT27" s="9"/>
      <c r="PU27" s="9"/>
      <c r="PV27" s="9"/>
      <c r="PW27" s="9"/>
      <c r="PX27" s="9"/>
      <c r="PY27" s="9"/>
      <c r="PZ27" s="9"/>
      <c r="QA27" s="9"/>
      <c r="QB27" s="9"/>
      <c r="QC27" s="9"/>
      <c r="QD27" s="9"/>
      <c r="QE27" s="9"/>
      <c r="QF27" s="9"/>
      <c r="QG27" s="9"/>
      <c r="QH27" s="9"/>
      <c r="QI27" s="9"/>
      <c r="QJ27" s="9"/>
      <c r="QK27" s="9"/>
      <c r="QL27" s="9"/>
      <c r="QM27" s="9"/>
      <c r="QN27" s="9"/>
      <c r="QO27" s="9"/>
      <c r="QP27" s="9"/>
      <c r="QQ27" s="9"/>
      <c r="QR27" s="9"/>
      <c r="QS27" s="9"/>
      <c r="QT27" s="9"/>
      <c r="QU27" s="9"/>
      <c r="QV27" s="9"/>
      <c r="QW27" s="9"/>
      <c r="QX27" s="9"/>
      <c r="QY27" s="9"/>
      <c r="QZ27" s="9"/>
      <c r="RA27" s="9"/>
      <c r="RB27" s="9"/>
      <c r="RC27" s="9"/>
      <c r="RD27" s="9"/>
      <c r="RE27" s="9"/>
      <c r="RF27" s="9"/>
      <c r="RG27" s="9"/>
      <c r="RH27" s="9"/>
      <c r="RI27" s="9"/>
      <c r="RJ27" s="9"/>
      <c r="RK27" s="9"/>
      <c r="RL27" s="9"/>
      <c r="RM27" s="9"/>
      <c r="RN27" s="9"/>
      <c r="RO27" s="9"/>
      <c r="RP27" s="9"/>
      <c r="RQ27" s="9"/>
      <c r="RR27" s="9"/>
      <c r="RS27" s="9"/>
      <c r="RT27" s="9"/>
      <c r="RU27" s="9"/>
      <c r="RV27" s="9"/>
      <c r="RW27" s="9"/>
      <c r="RX27" s="9"/>
      <c r="RY27" s="9"/>
      <c r="RZ27" s="9"/>
      <c r="SA27" s="9"/>
      <c r="SB27" s="9"/>
      <c r="SC27" s="9"/>
      <c r="SD27" s="9"/>
      <c r="SE27" s="9"/>
      <c r="SF27" s="9"/>
      <c r="SG27" s="9"/>
      <c r="SH27" s="9"/>
      <c r="SI27" s="9"/>
      <c r="SJ27" s="9"/>
      <c r="SK27" s="9"/>
      <c r="SL27" s="9"/>
      <c r="SM27" s="9"/>
      <c r="SN27" s="9"/>
      <c r="SO27" s="9"/>
      <c r="SP27" s="9"/>
      <c r="SQ27" s="9"/>
      <c r="SR27" s="9"/>
      <c r="SS27" s="9"/>
      <c r="ST27" s="9"/>
      <c r="SU27" s="9"/>
      <c r="SV27" s="9"/>
      <c r="SW27" s="9"/>
      <c r="SX27" s="9"/>
      <c r="SY27" s="9"/>
      <c r="SZ27" s="9"/>
      <c r="TA27" s="9"/>
      <c r="TB27" s="9"/>
      <c r="TC27" s="9"/>
      <c r="TD27" s="9"/>
      <c r="TE27" s="9"/>
      <c r="TF27" s="9"/>
      <c r="TG27" s="9"/>
      <c r="TH27" s="9"/>
      <c r="TI27" s="9"/>
      <c r="TJ27" s="9"/>
      <c r="TK27" s="9"/>
      <c r="TL27" s="9"/>
      <c r="TM27" s="9"/>
      <c r="TN27" s="9"/>
      <c r="TO27" s="9"/>
      <c r="TP27" s="9"/>
      <c r="TQ27" s="9"/>
      <c r="TR27" s="9"/>
      <c r="TS27" s="9"/>
      <c r="TT27" s="9"/>
      <c r="TU27" s="9"/>
      <c r="TV27" s="9"/>
      <c r="TW27" s="9"/>
      <c r="TX27" s="9"/>
      <c r="TY27" s="9"/>
      <c r="TZ27" s="9"/>
      <c r="UA27" s="9"/>
      <c r="UB27" s="9"/>
      <c r="UC27" s="9"/>
      <c r="UD27" s="9"/>
      <c r="UE27" s="9"/>
      <c r="UF27" s="9"/>
      <c r="UG27" s="9"/>
      <c r="UH27" s="9"/>
      <c r="UI27" s="9"/>
      <c r="UJ27" s="9"/>
      <c r="UK27" s="9"/>
      <c r="UL27" s="9"/>
      <c r="UM27" s="9"/>
      <c r="UN27" s="9"/>
      <c r="UO27" s="9"/>
      <c r="UP27" s="9"/>
      <c r="UQ27" s="9"/>
      <c r="UR27" s="9"/>
      <c r="US27" s="9"/>
      <c r="UT27" s="9"/>
      <c r="UU27" s="9"/>
      <c r="UV27" s="9"/>
      <c r="UW27" s="9"/>
      <c r="UX27" s="9"/>
      <c r="UY27" s="9"/>
      <c r="UZ27" s="9"/>
      <c r="VA27" s="9"/>
      <c r="VB27" s="9"/>
      <c r="VC27" s="9"/>
      <c r="VD27" s="9"/>
      <c r="VE27" s="9"/>
      <c r="VF27" s="9"/>
      <c r="VG27" s="9"/>
      <c r="VH27" s="9"/>
      <c r="VI27" s="9"/>
      <c r="VJ27" s="9"/>
      <c r="VK27" s="9"/>
      <c r="VL27" s="9"/>
      <c r="VM27" s="9"/>
      <c r="VN27" s="9"/>
      <c r="VO27" s="9"/>
      <c r="VP27" s="9"/>
      <c r="VQ27" s="9"/>
      <c r="VR27" s="9"/>
      <c r="VS27" s="9"/>
      <c r="VT27" s="9"/>
      <c r="VU27" s="9"/>
      <c r="VV27" s="9"/>
      <c r="VW27" s="9"/>
      <c r="VX27" s="9"/>
      <c r="VY27" s="9"/>
      <c r="VZ27" s="9"/>
      <c r="WA27" s="9"/>
      <c r="WB27" s="9"/>
      <c r="WC27" s="9"/>
      <c r="WD27" s="9"/>
      <c r="WE27" s="9"/>
      <c r="WF27" s="9"/>
      <c r="WG27" s="9"/>
      <c r="WH27" s="9"/>
      <c r="WI27" s="9"/>
      <c r="WJ27" s="9"/>
      <c r="WK27" s="9"/>
      <c r="WL27" s="9"/>
      <c r="WM27" s="9"/>
      <c r="WN27" s="9"/>
      <c r="WO27" s="9"/>
      <c r="WP27" s="9"/>
      <c r="WQ27" s="9"/>
      <c r="WR27" s="9"/>
      <c r="WS27" s="9"/>
      <c r="WT27" s="9"/>
      <c r="WU27" s="9"/>
      <c r="WV27" s="9"/>
      <c r="WW27" s="9"/>
      <c r="WX27" s="9"/>
      <c r="WY27" s="9"/>
      <c r="WZ27" s="9"/>
      <c r="XA27" s="9"/>
      <c r="XB27" s="9"/>
      <c r="XC27" s="9"/>
      <c r="XD27" s="9"/>
      <c r="XE27" s="9"/>
      <c r="XF27" s="9"/>
      <c r="XG27" s="9"/>
      <c r="XH27" s="9"/>
      <c r="XI27" s="9"/>
      <c r="XJ27" s="9"/>
      <c r="XK27" s="9"/>
      <c r="XL27" s="9"/>
      <c r="XM27" s="9"/>
      <c r="XN27" s="9"/>
      <c r="XO27" s="9"/>
      <c r="XP27" s="9"/>
      <c r="XQ27" s="9"/>
      <c r="XR27" s="9"/>
      <c r="XS27" s="9"/>
      <c r="XT27" s="9"/>
      <c r="XU27" s="9"/>
      <c r="XV27" s="9"/>
      <c r="XW27" s="9"/>
      <c r="XX27" s="9"/>
      <c r="XY27" s="9"/>
      <c r="XZ27" s="9"/>
      <c r="YA27" s="9"/>
      <c r="YB27" s="9"/>
      <c r="YC27" s="9"/>
      <c r="YD27" s="9"/>
      <c r="YE27" s="9"/>
      <c r="YF27" s="9"/>
      <c r="YG27" s="9"/>
      <c r="YH27" s="9"/>
      <c r="YI27" s="9"/>
      <c r="YJ27" s="9"/>
      <c r="YK27" s="9"/>
      <c r="YL27" s="9"/>
      <c r="YM27" s="9"/>
      <c r="YN27" s="9"/>
      <c r="YO27" s="9"/>
      <c r="YP27" s="9"/>
      <c r="YQ27" s="9"/>
      <c r="YR27" s="9"/>
      <c r="YS27" s="9"/>
      <c r="YT27" s="9"/>
      <c r="YU27" s="9"/>
      <c r="YV27" s="9"/>
      <c r="YW27" s="9"/>
      <c r="YX27" s="9"/>
      <c r="YY27" s="9"/>
      <c r="YZ27" s="9"/>
      <c r="ZA27" s="9"/>
      <c r="ZB27" s="9"/>
      <c r="ZC27" s="9"/>
      <c r="ZD27" s="9"/>
      <c r="ZE27" s="9"/>
      <c r="ZF27" s="9"/>
      <c r="ZG27" s="9"/>
      <c r="ZH27" s="9"/>
      <c r="ZI27" s="9"/>
      <c r="ZJ27" s="9"/>
      <c r="ZK27" s="9"/>
      <c r="ZL27" s="9"/>
      <c r="ZM27" s="9"/>
      <c r="ZN27" s="9"/>
      <c r="ZO27" s="9"/>
      <c r="ZP27" s="9"/>
      <c r="ZQ27" s="9"/>
      <c r="ZR27" s="9"/>
      <c r="ZS27" s="9"/>
      <c r="ZT27" s="9"/>
      <c r="ZU27" s="9"/>
      <c r="ZV27" s="9"/>
      <c r="ZW27" s="9"/>
      <c r="ZX27" s="9"/>
      <c r="ZY27" s="9"/>
      <c r="ZZ27" s="9"/>
      <c r="AAA27" s="9"/>
      <c r="AAB27" s="9"/>
      <c r="AAC27" s="9"/>
      <c r="AAD27" s="9"/>
      <c r="AAE27" s="9"/>
      <c r="AAF27" s="9"/>
      <c r="AAG27" s="9"/>
      <c r="AAH27" s="9"/>
      <c r="AAI27" s="9"/>
      <c r="AAJ27" s="9"/>
      <c r="AAK27" s="9"/>
      <c r="AAL27" s="9"/>
      <c r="AAM27" s="9"/>
      <c r="AAN27" s="9"/>
      <c r="AAO27" s="9"/>
      <c r="AAP27" s="9"/>
      <c r="AAQ27" s="9"/>
      <c r="AAR27" s="9"/>
      <c r="AAS27" s="9"/>
      <c r="AAT27" s="9"/>
      <c r="AAU27" s="9"/>
      <c r="AAV27" s="9"/>
      <c r="AAW27" s="9"/>
      <c r="AAX27" s="9"/>
      <c r="AAY27" s="9"/>
      <c r="AAZ27" s="9"/>
      <c r="ABA27" s="9"/>
      <c r="ABB27" s="9"/>
      <c r="ABC27" s="9"/>
      <c r="ABD27" s="9"/>
      <c r="ABE27" s="9"/>
      <c r="ABF27" s="9"/>
      <c r="ABG27" s="9"/>
      <c r="ABH27" s="9"/>
      <c r="ABI27" s="9"/>
      <c r="ABJ27" s="9"/>
      <c r="ABK27" s="9"/>
      <c r="ABL27" s="9"/>
      <c r="ABM27" s="9"/>
      <c r="ABN27" s="9"/>
      <c r="ABO27" s="9"/>
      <c r="ABP27" s="9"/>
      <c r="ABQ27" s="9"/>
      <c r="ABR27" s="9"/>
      <c r="ABS27" s="9"/>
      <c r="ABT27" s="9"/>
      <c r="ABU27" s="9"/>
      <c r="ABV27" s="9"/>
      <c r="ABW27" s="9"/>
      <c r="ABX27" s="9"/>
      <c r="ABY27" s="9"/>
      <c r="ABZ27" s="9"/>
      <c r="ACA27" s="9"/>
      <c r="ACB27" s="9"/>
      <c r="ACC27" s="9"/>
      <c r="ACD27" s="9"/>
      <c r="ACE27" s="9"/>
      <c r="ACF27" s="9"/>
      <c r="ACG27" s="9"/>
      <c r="ACH27" s="9"/>
      <c r="ACI27" s="9"/>
      <c r="ACJ27" s="9"/>
      <c r="ACK27" s="9"/>
      <c r="ACL27" s="9"/>
      <c r="ACM27" s="9"/>
      <c r="ACN27" s="9"/>
      <c r="ACO27" s="9"/>
      <c r="ACP27" s="9"/>
      <c r="ACQ27" s="9"/>
      <c r="ACR27" s="9"/>
      <c r="ACS27" s="9"/>
      <c r="ACT27" s="9"/>
      <c r="ACU27" s="9"/>
      <c r="ACV27" s="9"/>
      <c r="ACW27" s="9"/>
      <c r="ACX27" s="9"/>
      <c r="ACY27" s="9"/>
      <c r="ACZ27" s="9"/>
      <c r="ADA27" s="9"/>
      <c r="ADB27" s="9"/>
      <c r="ADC27" s="9"/>
      <c r="ADD27" s="9"/>
      <c r="ADE27" s="9"/>
      <c r="ADF27" s="9"/>
      <c r="ADG27" s="9"/>
      <c r="ADH27" s="9"/>
      <c r="ADI27" s="9"/>
      <c r="ADJ27" s="9"/>
      <c r="ADK27" s="9"/>
      <c r="ADL27" s="9"/>
      <c r="ADM27" s="9"/>
      <c r="ADN27" s="9"/>
      <c r="ADO27" s="9"/>
      <c r="ADP27" s="9"/>
      <c r="ADQ27" s="9"/>
      <c r="ADR27" s="9"/>
      <c r="ADS27" s="9"/>
      <c r="ADT27" s="9"/>
      <c r="ADU27" s="9"/>
      <c r="ADV27" s="9"/>
      <c r="ADW27" s="9"/>
      <c r="ADX27" s="9"/>
      <c r="ADY27" s="9"/>
      <c r="ADZ27" s="9"/>
      <c r="AEA27" s="9"/>
      <c r="AEB27" s="9"/>
      <c r="AEC27" s="9"/>
      <c r="AED27" s="9"/>
      <c r="AEE27" s="9"/>
      <c r="AEF27" s="9"/>
      <c r="AEG27" s="9"/>
      <c r="AEH27" s="9"/>
      <c r="AEI27" s="9"/>
      <c r="AEJ27" s="9"/>
      <c r="AEK27" s="9"/>
      <c r="AEL27" s="9"/>
      <c r="AEM27" s="9"/>
      <c r="AEN27" s="9"/>
      <c r="AEO27" s="9"/>
      <c r="AEP27" s="9"/>
      <c r="AEQ27" s="9"/>
      <c r="AER27" s="9"/>
      <c r="AES27" s="9"/>
      <c r="AET27" s="9"/>
      <c r="AEU27" s="9"/>
      <c r="AEV27" s="9"/>
      <c r="AEW27" s="9"/>
      <c r="AEX27" s="9"/>
      <c r="AEY27" s="9"/>
      <c r="AEZ27" s="9"/>
      <c r="AFA27" s="9"/>
      <c r="AFB27" s="9"/>
      <c r="AFC27" s="9"/>
      <c r="AFD27" s="9"/>
      <c r="AFE27" s="9"/>
      <c r="AFF27" s="9"/>
      <c r="AFG27" s="9"/>
      <c r="AFH27" s="9"/>
      <c r="AFI27" s="9"/>
      <c r="AFJ27" s="9"/>
      <c r="AFK27" s="9"/>
      <c r="AFL27" s="9"/>
      <c r="AFM27" s="9"/>
      <c r="AFN27" s="9"/>
      <c r="AFO27" s="9"/>
      <c r="AFP27" s="9"/>
      <c r="AFQ27" s="9"/>
      <c r="AFR27" s="9"/>
      <c r="AFS27" s="9"/>
      <c r="AFT27" s="9"/>
      <c r="AFU27" s="9"/>
      <c r="AFV27" s="9"/>
      <c r="AFW27" s="9"/>
      <c r="AFX27" s="9"/>
      <c r="AFY27" s="9"/>
      <c r="AFZ27" s="9"/>
      <c r="AGA27" s="9"/>
      <c r="AGB27" s="9"/>
      <c r="AGC27" s="9"/>
      <c r="AGD27" s="9"/>
      <c r="AGE27" s="9"/>
      <c r="AGF27" s="9"/>
      <c r="AGG27" s="9"/>
      <c r="AGH27" s="9"/>
      <c r="AGI27" s="9"/>
      <c r="AGJ27" s="9"/>
      <c r="AGK27" s="9"/>
      <c r="AGL27" s="9"/>
      <c r="AGM27" s="9"/>
      <c r="AGN27" s="9"/>
      <c r="AGO27" s="9"/>
      <c r="AGP27" s="9"/>
      <c r="AGQ27" s="9"/>
      <c r="AGR27" s="9"/>
      <c r="AGS27" s="9"/>
      <c r="AGT27" s="9"/>
      <c r="AGU27" s="9"/>
      <c r="AGV27" s="9"/>
      <c r="AGW27" s="9"/>
      <c r="AGX27" s="9"/>
      <c r="AGY27" s="9"/>
      <c r="AGZ27" s="9"/>
      <c r="AHA27" s="9"/>
      <c r="AHB27" s="9"/>
      <c r="AHC27" s="9"/>
      <c r="AHD27" s="9"/>
      <c r="AHE27" s="9"/>
      <c r="AHF27" s="9"/>
      <c r="AHG27" s="9"/>
      <c r="AHH27" s="9"/>
      <c r="AHI27" s="9"/>
      <c r="AHJ27" s="9"/>
      <c r="AHK27" s="9"/>
      <c r="AHL27" s="9"/>
      <c r="AHM27" s="9"/>
      <c r="AHN27" s="9"/>
      <c r="AHO27" s="9"/>
      <c r="AHP27" s="9"/>
      <c r="AHQ27" s="9"/>
      <c r="AHR27" s="9"/>
      <c r="AHS27" s="9"/>
      <c r="AHT27" s="9"/>
      <c r="AHU27" s="9"/>
      <c r="AHV27" s="9"/>
      <c r="AHW27" s="9"/>
      <c r="AHX27" s="9"/>
      <c r="AHY27" s="9"/>
      <c r="AHZ27" s="9"/>
      <c r="AIA27" s="9"/>
      <c r="AIB27" s="9"/>
      <c r="AIC27" s="9"/>
      <c r="AID27" s="9"/>
      <c r="AIE27" s="9"/>
      <c r="AIF27" s="9"/>
      <c r="AIG27" s="9"/>
      <c r="AIH27" s="9"/>
      <c r="AII27" s="9"/>
      <c r="AIJ27" s="9"/>
      <c r="AIK27" s="9"/>
      <c r="AIL27" s="9"/>
      <c r="AIM27" s="9"/>
      <c r="AIN27" s="9"/>
      <c r="AIO27" s="9"/>
      <c r="AIP27" s="9"/>
      <c r="AIQ27" s="9"/>
      <c r="AIR27" s="9"/>
      <c r="AIS27" s="9"/>
      <c r="AIT27" s="9"/>
      <c r="AIU27" s="9"/>
      <c r="AIV27" s="9"/>
      <c r="AIW27" s="9"/>
      <c r="AIX27" s="9"/>
      <c r="AIY27" s="9"/>
      <c r="AIZ27" s="9"/>
      <c r="AJA27" s="9"/>
      <c r="AJB27" s="9"/>
      <c r="AJC27" s="9"/>
      <c r="AJD27" s="9"/>
      <c r="AJE27" s="9"/>
      <c r="AJF27" s="9"/>
      <c r="AJG27" s="9"/>
      <c r="AJH27" s="9"/>
      <c r="AJI27" s="9"/>
      <c r="AJJ27" s="9"/>
      <c r="AJK27" s="9"/>
      <c r="AJL27" s="9"/>
      <c r="AJM27" s="9"/>
      <c r="AJN27" s="9"/>
      <c r="AJO27" s="9"/>
      <c r="AJP27" s="9"/>
      <c r="AJQ27" s="9"/>
      <c r="AJR27" s="9"/>
      <c r="AJS27" s="9"/>
      <c r="AJT27" s="9"/>
      <c r="AJU27" s="9"/>
      <c r="AJV27" s="9"/>
      <c r="AJW27" s="9"/>
      <c r="AJX27" s="9"/>
      <c r="AJY27" s="9"/>
      <c r="AJZ27" s="9"/>
      <c r="AKA27" s="9"/>
      <c r="AKB27" s="9"/>
      <c r="AKC27" s="9"/>
      <c r="AKD27" s="9"/>
      <c r="AKE27" s="9"/>
      <c r="AKF27" s="9"/>
      <c r="AKG27" s="9"/>
      <c r="AKH27" s="9"/>
      <c r="AKI27" s="9"/>
      <c r="AKJ27" s="9"/>
      <c r="AKK27" s="9"/>
      <c r="AKL27" s="9"/>
      <c r="AKM27" s="9"/>
      <c r="AKN27" s="9"/>
      <c r="AKO27" s="9"/>
      <c r="AKP27" s="9"/>
      <c r="AKQ27" s="9"/>
      <c r="AKR27" s="9"/>
      <c r="AKS27" s="9"/>
      <c r="AKT27" s="9"/>
      <c r="AKU27" s="9"/>
      <c r="AKV27" s="9"/>
      <c r="AKW27" s="9"/>
      <c r="AKX27" s="9"/>
      <c r="AKY27" s="9"/>
      <c r="AKZ27" s="9"/>
      <c r="ALA27" s="9"/>
      <c r="ALB27" s="9"/>
      <c r="ALC27" s="9"/>
      <c r="ALD27" s="9"/>
      <c r="ALE27" s="9"/>
      <c r="ALF27" s="9"/>
      <c r="ALG27" s="9"/>
      <c r="ALH27" s="9"/>
      <c r="ALI27" s="9"/>
      <c r="ALJ27" s="9"/>
      <c r="ALK27" s="9"/>
      <c r="ALL27" s="9"/>
      <c r="ALM27" s="9"/>
      <c r="ALN27" s="9"/>
      <c r="ALO27" s="9"/>
      <c r="ALP27" s="9"/>
      <c r="ALQ27" s="9"/>
      <c r="ALR27" s="9"/>
      <c r="ALS27" s="9"/>
      <c r="ALT27" s="9"/>
      <c r="ALU27" s="9"/>
      <c r="ALV27" s="9"/>
      <c r="ALW27" s="9"/>
      <c r="ALX27" s="9"/>
      <c r="ALY27" s="9"/>
      <c r="ALZ27" s="9"/>
      <c r="AMA27" s="9"/>
      <c r="AMB27" s="9"/>
      <c r="AMC27" s="9"/>
      <c r="AMD27" s="9"/>
      <c r="AME27" s="9"/>
      <c r="AMF27" s="9"/>
      <c r="AMG27" s="9"/>
      <c r="AMH27" s="9"/>
      <c r="AMI27" s="9"/>
      <c r="AMJ27" s="9"/>
      <c r="AMK27" s="9"/>
      <c r="AML27" s="9"/>
      <c r="AMM27" s="9"/>
      <c r="AMN27" s="9"/>
      <c r="AMO27" s="9"/>
      <c r="AMP27" s="9"/>
      <c r="AMQ27" s="9"/>
      <c r="AMR27" s="9"/>
      <c r="AMS27" s="9"/>
      <c r="AMT27" s="9"/>
      <c r="AMU27" s="9"/>
      <c r="AMV27" s="9"/>
      <c r="AMW27" s="9"/>
      <c r="AMX27" s="9"/>
      <c r="AMY27" s="9"/>
      <c r="AMZ27" s="9"/>
      <c r="ANA27" s="9"/>
      <c r="ANB27" s="9"/>
      <c r="ANC27" s="9"/>
      <c r="AND27" s="9"/>
      <c r="ANE27" s="9"/>
      <c r="ANF27" s="9"/>
      <c r="ANG27" s="9"/>
      <c r="ANH27" s="9"/>
      <c r="ANI27" s="9"/>
      <c r="ANJ27" s="9"/>
      <c r="ANK27" s="9"/>
      <c r="ANL27" s="9"/>
      <c r="ANM27" s="9"/>
      <c r="ANN27" s="9"/>
      <c r="ANO27" s="9"/>
      <c r="ANP27" s="9"/>
      <c r="ANQ27" s="9"/>
      <c r="ANR27" s="9"/>
      <c r="ANS27" s="9"/>
      <c r="ANT27" s="9"/>
      <c r="ANU27" s="9"/>
      <c r="ANV27" s="9"/>
      <c r="ANW27" s="9"/>
      <c r="ANX27" s="9"/>
      <c r="ANY27" s="9"/>
      <c r="ANZ27" s="9"/>
      <c r="AOA27" s="9"/>
      <c r="AOB27" s="9"/>
      <c r="AOC27" s="9"/>
      <c r="AOD27" s="9"/>
      <c r="AOE27" s="9"/>
      <c r="AOF27" s="9"/>
      <c r="AOG27" s="9"/>
      <c r="AOH27" s="9"/>
      <c r="AOI27" s="9"/>
      <c r="AOJ27" s="9"/>
      <c r="AOK27" s="9"/>
      <c r="AOL27" s="9"/>
      <c r="AOM27" s="9"/>
      <c r="AON27" s="9"/>
      <c r="AOO27" s="9"/>
      <c r="AOP27" s="9"/>
      <c r="AOQ27" s="9"/>
      <c r="AOR27" s="9"/>
      <c r="AOS27" s="9"/>
      <c r="AOT27" s="9"/>
      <c r="AOU27" s="9"/>
      <c r="AOV27" s="9"/>
      <c r="AOW27" s="9"/>
      <c r="AOX27" s="9"/>
      <c r="AOY27" s="9"/>
      <c r="AOZ27" s="9"/>
      <c r="APA27" s="9"/>
      <c r="APB27" s="9"/>
      <c r="APC27" s="9"/>
      <c r="APD27" s="9"/>
      <c r="APE27" s="9"/>
      <c r="APF27" s="9"/>
      <c r="APG27" s="9"/>
      <c r="APH27" s="9"/>
      <c r="API27" s="9"/>
      <c r="APJ27" s="9"/>
      <c r="APK27" s="9"/>
      <c r="APL27" s="9"/>
      <c r="APM27" s="9"/>
      <c r="APN27" s="9"/>
      <c r="APO27" s="9"/>
      <c r="APP27" s="9"/>
      <c r="APQ27" s="9"/>
      <c r="APR27" s="9"/>
      <c r="APS27" s="9"/>
      <c r="APT27" s="9"/>
      <c r="APU27" s="9"/>
      <c r="APV27" s="9"/>
      <c r="APW27" s="9"/>
      <c r="APX27" s="9"/>
      <c r="APY27" s="9"/>
      <c r="APZ27" s="9"/>
      <c r="AQA27" s="9"/>
      <c r="AQB27" s="9"/>
      <c r="AQC27" s="9"/>
      <c r="AQD27" s="9"/>
      <c r="AQE27" s="9"/>
      <c r="AQF27" s="9"/>
      <c r="AQG27" s="9"/>
      <c r="AQH27" s="9"/>
      <c r="AQI27" s="9"/>
      <c r="AQJ27" s="9"/>
      <c r="AQK27" s="9"/>
      <c r="AQL27" s="9"/>
      <c r="AQM27" s="9"/>
      <c r="AQN27" s="9"/>
      <c r="AQO27" s="9"/>
      <c r="AQP27" s="9"/>
      <c r="AQQ27" s="9"/>
      <c r="AQR27" s="9"/>
      <c r="AQS27" s="9"/>
      <c r="AQT27" s="9"/>
      <c r="AQU27" s="9"/>
      <c r="AQV27" s="9"/>
      <c r="AQW27" s="9"/>
      <c r="AQX27" s="9"/>
      <c r="AQY27" s="9"/>
      <c r="AQZ27" s="9"/>
      <c r="ARA27" s="9"/>
      <c r="ARB27" s="9"/>
      <c r="ARC27" s="9"/>
      <c r="ARD27" s="9"/>
      <c r="ARE27" s="9"/>
      <c r="ARF27" s="9"/>
      <c r="ARG27" s="9"/>
      <c r="ARH27" s="9"/>
      <c r="ARI27" s="9"/>
      <c r="ARJ27" s="9"/>
      <c r="ARK27" s="9"/>
      <c r="ARL27" s="9"/>
      <c r="ARM27" s="9"/>
      <c r="ARN27" s="9"/>
      <c r="ARO27" s="9"/>
      <c r="ARP27" s="9"/>
      <c r="ARQ27" s="9"/>
      <c r="ARR27" s="9"/>
      <c r="ARS27" s="9"/>
      <c r="ART27" s="9"/>
      <c r="ARU27" s="9"/>
      <c r="ARV27" s="9"/>
      <c r="ARW27" s="9"/>
      <c r="ARX27" s="9"/>
      <c r="ARY27" s="9"/>
      <c r="ARZ27" s="9"/>
      <c r="ASA27" s="9"/>
      <c r="ASB27" s="9"/>
      <c r="ASC27" s="9"/>
      <c r="ASD27" s="9"/>
      <c r="ASE27" s="9"/>
      <c r="ASF27" s="9"/>
      <c r="ASG27" s="9"/>
      <c r="ASH27" s="9"/>
      <c r="ASI27" s="9"/>
      <c r="ASJ27" s="9"/>
      <c r="ASK27" s="9"/>
      <c r="ASL27" s="9"/>
      <c r="ASM27" s="9"/>
      <c r="ASN27" s="9"/>
      <c r="ASO27" s="9"/>
      <c r="ASP27" s="9"/>
      <c r="ASQ27" s="9"/>
      <c r="ASR27" s="9"/>
      <c r="ASS27" s="9"/>
      <c r="AST27" s="9"/>
      <c r="ASU27" s="9"/>
      <c r="ASV27" s="9"/>
      <c r="ASW27" s="9"/>
      <c r="ASX27" s="9"/>
      <c r="ASY27" s="9"/>
      <c r="ASZ27" s="9"/>
      <c r="ATA27" s="9"/>
      <c r="ATB27" s="9"/>
      <c r="ATC27" s="9"/>
      <c r="ATD27" s="9"/>
      <c r="ATE27" s="9"/>
      <c r="ATF27" s="9"/>
      <c r="ATG27" s="9"/>
      <c r="ATH27" s="9"/>
      <c r="ATI27" s="9"/>
      <c r="ATJ27" s="9"/>
      <c r="ATK27" s="9"/>
      <c r="ATL27" s="9"/>
      <c r="ATM27" s="9"/>
      <c r="ATN27" s="9"/>
      <c r="ATO27" s="9"/>
      <c r="ATP27" s="9"/>
      <c r="ATQ27" s="9"/>
      <c r="ATR27" s="9"/>
      <c r="ATS27" s="9"/>
      <c r="ATT27" s="9"/>
      <c r="ATU27" s="9"/>
      <c r="ATV27" s="9"/>
      <c r="ATW27" s="9"/>
      <c r="ATX27" s="9"/>
      <c r="ATY27" s="9"/>
      <c r="ATZ27" s="9"/>
      <c r="AUA27" s="9"/>
      <c r="AUB27" s="9"/>
      <c r="AUC27" s="9"/>
      <c r="AUD27" s="9"/>
      <c r="AUE27" s="9"/>
      <c r="AUF27" s="9"/>
      <c r="AUG27" s="9"/>
      <c r="AUH27" s="9"/>
      <c r="AUI27" s="9"/>
      <c r="AUJ27" s="9"/>
      <c r="AUK27" s="9"/>
      <c r="AUL27" s="9"/>
      <c r="AUM27" s="9"/>
      <c r="AUN27" s="9"/>
      <c r="AUO27" s="9"/>
      <c r="AUP27" s="9"/>
      <c r="AUQ27" s="9"/>
      <c r="AUR27" s="9"/>
      <c r="AUS27" s="9"/>
      <c r="AUT27" s="9"/>
      <c r="AUU27" s="9"/>
      <c r="AUV27" s="9"/>
      <c r="AUW27" s="9"/>
      <c r="AUX27" s="9"/>
      <c r="AUY27" s="9"/>
      <c r="AUZ27" s="9"/>
      <c r="AVA27" s="9"/>
      <c r="AVB27" s="9"/>
      <c r="AVC27" s="9"/>
      <c r="AVD27" s="9"/>
      <c r="AVE27" s="9"/>
      <c r="AVF27" s="9"/>
      <c r="AVG27" s="9"/>
      <c r="AVH27" s="9"/>
      <c r="AVI27" s="9"/>
      <c r="AVJ27" s="9"/>
      <c r="AVK27" s="9"/>
      <c r="AVL27" s="9"/>
      <c r="AVM27" s="9"/>
      <c r="AVN27" s="9"/>
      <c r="AVO27" s="9"/>
      <c r="AVP27" s="9"/>
      <c r="AVQ27" s="9"/>
      <c r="AVR27" s="9"/>
      <c r="AVS27" s="9"/>
      <c r="AVT27" s="9"/>
      <c r="AVU27" s="9"/>
      <c r="AVV27" s="9"/>
      <c r="AVW27" s="9"/>
      <c r="AVX27" s="9"/>
      <c r="AVY27" s="9"/>
      <c r="AVZ27" s="9"/>
      <c r="AWA27" s="9"/>
      <c r="AWB27" s="9"/>
      <c r="AWC27" s="9"/>
      <c r="AWD27" s="9"/>
      <c r="AWE27" s="9"/>
      <c r="AWF27" s="9"/>
      <c r="AWG27" s="9"/>
      <c r="AWH27" s="9"/>
      <c r="AWI27" s="9"/>
      <c r="AWJ27" s="9"/>
      <c r="AWK27" s="9"/>
      <c r="AWL27" s="9"/>
      <c r="AWM27" s="9"/>
      <c r="AWN27" s="9"/>
      <c r="AWO27" s="9"/>
      <c r="AWP27" s="9"/>
      <c r="AWQ27" s="9"/>
      <c r="AWR27" s="9"/>
      <c r="AWS27" s="9"/>
      <c r="AWT27" s="9"/>
      <c r="AWU27" s="9"/>
      <c r="AWV27" s="9"/>
      <c r="AWW27" s="9"/>
      <c r="AWX27" s="9"/>
      <c r="AWY27" s="9"/>
      <c r="AWZ27" s="9"/>
      <c r="AXA27" s="9"/>
      <c r="AXB27" s="9"/>
      <c r="AXC27" s="9"/>
      <c r="AXD27" s="9"/>
      <c r="AXE27" s="9"/>
      <c r="AXF27" s="9"/>
      <c r="AXG27" s="9"/>
      <c r="AXH27" s="9"/>
      <c r="AXI27" s="9"/>
      <c r="AXJ27" s="9"/>
      <c r="AXK27" s="9"/>
      <c r="AXL27" s="9"/>
      <c r="AXM27" s="9"/>
      <c r="AXN27" s="9"/>
      <c r="AXO27" s="9"/>
      <c r="AXP27" s="9"/>
      <c r="AXQ27" s="9"/>
      <c r="AXR27" s="9"/>
      <c r="AXS27" s="9"/>
      <c r="AXT27" s="9"/>
      <c r="AXU27" s="9"/>
      <c r="AXV27" s="9"/>
      <c r="AXW27" s="9"/>
      <c r="AXX27" s="9"/>
      <c r="AXY27" s="9"/>
      <c r="AXZ27" s="9"/>
      <c r="AYA27" s="9"/>
      <c r="AYB27" s="9"/>
      <c r="AYC27" s="9"/>
      <c r="AYD27" s="9"/>
      <c r="AYE27" s="9"/>
      <c r="AYF27" s="9"/>
      <c r="AYG27" s="9"/>
      <c r="AYH27" s="9"/>
      <c r="AYI27" s="9"/>
      <c r="AYJ27" s="9"/>
      <c r="AYK27" s="9"/>
      <c r="AYL27" s="9"/>
      <c r="AYM27" s="9"/>
      <c r="AYN27" s="9"/>
      <c r="AYO27" s="9"/>
      <c r="AYP27" s="9"/>
      <c r="AYQ27" s="9"/>
      <c r="AYR27" s="9"/>
      <c r="AYS27" s="9"/>
      <c r="AYT27" s="9"/>
      <c r="AYU27" s="9"/>
      <c r="AYV27" s="9"/>
      <c r="AYW27" s="9"/>
      <c r="AYX27" s="9"/>
      <c r="AYY27" s="9"/>
      <c r="AYZ27" s="9"/>
      <c r="AZA27" s="9"/>
      <c r="AZB27" s="9"/>
      <c r="AZC27" s="9"/>
      <c r="AZD27" s="9"/>
      <c r="AZE27" s="9"/>
      <c r="AZF27" s="9"/>
      <c r="AZG27" s="9"/>
      <c r="AZH27" s="9"/>
      <c r="AZI27" s="9"/>
      <c r="AZJ27" s="9"/>
      <c r="AZK27" s="9"/>
      <c r="AZL27" s="9"/>
      <c r="AZM27" s="9"/>
      <c r="AZN27" s="9"/>
      <c r="AZO27" s="9"/>
      <c r="AZP27" s="9"/>
      <c r="AZQ27" s="9"/>
      <c r="AZR27" s="9"/>
      <c r="AZS27" s="9"/>
      <c r="AZT27" s="9"/>
      <c r="AZU27" s="9"/>
      <c r="AZV27" s="9"/>
      <c r="AZW27" s="9"/>
      <c r="AZX27" s="9"/>
      <c r="AZY27" s="9"/>
      <c r="AZZ27" s="9"/>
      <c r="BAA27" s="9"/>
      <c r="BAB27" s="9"/>
      <c r="BAC27" s="9"/>
      <c r="BAD27" s="9"/>
      <c r="BAE27" s="9"/>
      <c r="BAF27" s="9"/>
      <c r="BAG27" s="9"/>
      <c r="BAH27" s="9"/>
      <c r="BAI27" s="9"/>
      <c r="BAJ27" s="9"/>
      <c r="BAK27" s="9"/>
      <c r="BAL27" s="9"/>
      <c r="BAM27" s="9"/>
      <c r="BAN27" s="9"/>
      <c r="BAO27" s="9"/>
      <c r="BAP27" s="9"/>
      <c r="BAQ27" s="9"/>
      <c r="BAR27" s="9"/>
      <c r="BAS27" s="9"/>
      <c r="BAT27" s="9"/>
      <c r="BAU27" s="9"/>
      <c r="BAV27" s="9"/>
      <c r="BAW27" s="9"/>
      <c r="BAX27" s="9"/>
      <c r="BAY27" s="9"/>
      <c r="BAZ27" s="9"/>
      <c r="BBA27" s="9"/>
      <c r="BBB27" s="9"/>
      <c r="BBC27" s="9"/>
      <c r="BBD27" s="9"/>
      <c r="BBE27" s="9"/>
      <c r="BBF27" s="9"/>
      <c r="BBG27" s="9"/>
      <c r="BBH27" s="9"/>
      <c r="BBI27" s="9"/>
      <c r="BBJ27" s="9"/>
      <c r="BBK27" s="9"/>
      <c r="BBL27" s="9"/>
      <c r="BBM27" s="9"/>
      <c r="BBN27" s="9"/>
      <c r="BBO27" s="9"/>
      <c r="BBP27" s="9"/>
      <c r="BBQ27" s="9"/>
      <c r="BBR27" s="9"/>
      <c r="BBS27" s="9"/>
      <c r="BBT27" s="9"/>
      <c r="BBU27" s="9"/>
      <c r="BBV27" s="9"/>
      <c r="BBW27" s="9"/>
      <c r="BBX27" s="9"/>
      <c r="BBY27" s="9"/>
      <c r="BBZ27" s="9"/>
      <c r="BCA27" s="9"/>
      <c r="BCB27" s="9"/>
      <c r="BCC27" s="9"/>
      <c r="BCD27" s="9"/>
      <c r="BCE27" s="9"/>
      <c r="BCF27" s="9"/>
      <c r="BCG27" s="9"/>
      <c r="BCH27" s="9"/>
      <c r="BCI27" s="9"/>
      <c r="BCJ27" s="9"/>
      <c r="BCK27" s="9"/>
      <c r="BCL27" s="9"/>
      <c r="BCM27" s="9"/>
      <c r="BCN27" s="9"/>
      <c r="BCO27" s="9"/>
      <c r="BCP27" s="9"/>
      <c r="BCQ27" s="9"/>
      <c r="BCR27" s="9"/>
      <c r="BCS27" s="9"/>
      <c r="BCT27" s="9"/>
      <c r="BCU27" s="9"/>
      <c r="BCV27" s="9"/>
      <c r="BCW27" s="9"/>
      <c r="BCX27" s="9"/>
      <c r="BCY27" s="9"/>
      <c r="BCZ27" s="9"/>
      <c r="BDA27" s="9"/>
      <c r="BDB27" s="9"/>
      <c r="BDC27" s="9"/>
      <c r="BDD27" s="9"/>
      <c r="BDE27" s="9"/>
      <c r="BDF27" s="9"/>
      <c r="BDG27" s="9"/>
      <c r="BDH27" s="9"/>
      <c r="BDI27" s="9"/>
      <c r="BDJ27" s="9"/>
      <c r="BDK27" s="9"/>
      <c r="BDL27" s="9"/>
      <c r="BDM27" s="9"/>
      <c r="BDN27" s="9"/>
      <c r="BDO27" s="9"/>
      <c r="BDP27" s="9"/>
      <c r="BDQ27" s="9"/>
      <c r="BDR27" s="9"/>
      <c r="BDS27" s="9"/>
      <c r="BDT27" s="9"/>
      <c r="BDU27" s="9"/>
      <c r="BDV27" s="9"/>
      <c r="BDW27" s="9"/>
      <c r="BDX27" s="9"/>
      <c r="BDY27" s="9"/>
      <c r="BDZ27" s="9"/>
      <c r="BEA27" s="9"/>
      <c r="BEB27" s="9"/>
      <c r="BEC27" s="9"/>
      <c r="BED27" s="9"/>
      <c r="BEE27" s="9"/>
      <c r="BEF27" s="9"/>
      <c r="BEG27" s="9"/>
      <c r="BEH27" s="9"/>
      <c r="BEI27" s="9"/>
      <c r="BEJ27" s="9"/>
      <c r="BEK27" s="9"/>
      <c r="BEL27" s="9"/>
      <c r="BEM27" s="9"/>
      <c r="BEN27" s="9"/>
      <c r="BEO27" s="9"/>
      <c r="BEP27" s="9"/>
      <c r="BEQ27" s="9"/>
      <c r="BER27" s="9"/>
      <c r="BES27" s="9"/>
      <c r="BET27" s="9"/>
      <c r="BEU27" s="9"/>
      <c r="BEV27" s="9"/>
      <c r="BEW27" s="9"/>
      <c r="BEX27" s="9"/>
      <c r="BEY27" s="9"/>
      <c r="BEZ27" s="9"/>
      <c r="BFA27" s="9"/>
      <c r="BFB27" s="9"/>
      <c r="BFC27" s="9"/>
      <c r="BFD27" s="9"/>
      <c r="BFE27" s="9"/>
      <c r="BFF27" s="9"/>
      <c r="BFG27" s="9"/>
      <c r="BFH27" s="9"/>
      <c r="BFI27" s="9"/>
      <c r="BFJ27" s="9"/>
      <c r="BFK27" s="9"/>
      <c r="BFL27" s="9"/>
      <c r="BFM27" s="9"/>
      <c r="BFN27" s="9"/>
      <c r="BFO27" s="9"/>
      <c r="BFP27" s="9"/>
      <c r="BFQ27" s="9"/>
      <c r="BFR27" s="9"/>
      <c r="BFS27" s="9"/>
      <c r="BFT27" s="9"/>
      <c r="BFU27" s="9"/>
      <c r="BFV27" s="9"/>
      <c r="BFW27" s="9"/>
      <c r="BFX27" s="9"/>
      <c r="BFY27" s="9"/>
      <c r="BFZ27" s="9"/>
      <c r="BGA27" s="9"/>
      <c r="BGB27" s="9"/>
      <c r="BGC27" s="9"/>
      <c r="BGD27" s="9"/>
      <c r="BGE27" s="9"/>
      <c r="BGF27" s="9"/>
      <c r="BGG27" s="9"/>
      <c r="BGH27" s="9"/>
      <c r="BGI27" s="9"/>
      <c r="BGJ27" s="9"/>
      <c r="BGK27" s="9"/>
      <c r="BGL27" s="9"/>
      <c r="BGM27" s="9"/>
      <c r="BGN27" s="9"/>
      <c r="BGO27" s="9"/>
      <c r="BGP27" s="9"/>
      <c r="BGQ27" s="9"/>
      <c r="BGR27" s="9"/>
      <c r="BGS27" s="9"/>
      <c r="BGT27" s="9"/>
      <c r="BGU27" s="9"/>
      <c r="BGV27" s="9"/>
      <c r="BGW27" s="9"/>
      <c r="BGX27" s="9"/>
      <c r="BGY27" s="9"/>
      <c r="BGZ27" s="9"/>
      <c r="BHA27" s="9"/>
      <c r="BHB27" s="9"/>
      <c r="BHC27" s="9"/>
      <c r="BHD27" s="9"/>
      <c r="BHE27" s="9"/>
      <c r="BHF27" s="9"/>
      <c r="BHG27" s="9"/>
      <c r="BHH27" s="9"/>
      <c r="BHI27" s="9"/>
      <c r="BHJ27" s="9"/>
      <c r="BHK27" s="9"/>
      <c r="BHL27" s="9"/>
      <c r="BHM27" s="9"/>
      <c r="BHN27" s="9"/>
      <c r="BHO27" s="9"/>
      <c r="BHP27" s="9"/>
      <c r="BHQ27" s="9"/>
      <c r="BHR27" s="9"/>
      <c r="BHS27" s="9"/>
      <c r="BHT27" s="9"/>
      <c r="BHU27" s="9"/>
      <c r="BHV27" s="9"/>
      <c r="BHW27" s="9"/>
      <c r="BHX27" s="9"/>
      <c r="BHY27" s="9"/>
      <c r="BHZ27" s="9"/>
      <c r="BIA27" s="9"/>
      <c r="BIB27" s="9"/>
      <c r="BIC27" s="9"/>
      <c r="BID27" s="9"/>
      <c r="BIE27" s="9"/>
      <c r="BIF27" s="9"/>
      <c r="BIG27" s="9"/>
      <c r="BIH27" s="9"/>
      <c r="BII27" s="9"/>
      <c r="BIJ27" s="9"/>
      <c r="BIK27" s="9"/>
      <c r="BIL27" s="9"/>
      <c r="BIM27" s="9"/>
      <c r="BIN27" s="9"/>
      <c r="BIO27" s="9"/>
      <c r="BIP27" s="9"/>
      <c r="BIQ27" s="9"/>
      <c r="BIR27" s="9"/>
      <c r="BIS27" s="9"/>
      <c r="BIT27" s="9"/>
      <c r="BIU27" s="9"/>
      <c r="BIV27" s="9"/>
      <c r="BIW27" s="9"/>
      <c r="BIX27" s="9"/>
      <c r="BIY27" s="9"/>
      <c r="BIZ27" s="9"/>
      <c r="BJA27" s="9"/>
      <c r="BJB27" s="9"/>
      <c r="BJC27" s="9"/>
      <c r="BJD27" s="9"/>
      <c r="BJE27" s="9"/>
      <c r="BJF27" s="9"/>
      <c r="BJG27" s="9"/>
      <c r="BJH27" s="9"/>
      <c r="BJI27" s="9"/>
      <c r="BJJ27" s="9"/>
      <c r="BJK27" s="9"/>
      <c r="BJL27" s="9"/>
      <c r="BJM27" s="9"/>
      <c r="BJN27" s="9"/>
      <c r="BJO27" s="9"/>
      <c r="BJP27" s="9"/>
      <c r="BJQ27" s="9"/>
      <c r="BJR27" s="9"/>
      <c r="BJS27" s="9"/>
      <c r="BJT27" s="9"/>
      <c r="BJU27" s="9"/>
      <c r="BJV27" s="9"/>
      <c r="BJW27" s="9"/>
      <c r="BJX27" s="9"/>
      <c r="BJY27" s="9"/>
      <c r="BJZ27" s="9"/>
      <c r="BKA27" s="9"/>
      <c r="BKB27" s="9"/>
      <c r="BKC27" s="9"/>
      <c r="BKD27" s="9"/>
      <c r="BKE27" s="9"/>
      <c r="BKF27" s="9"/>
      <c r="BKG27" s="9"/>
      <c r="BKH27" s="9"/>
      <c r="BKI27" s="9"/>
      <c r="BKJ27" s="9"/>
      <c r="BKK27" s="9"/>
      <c r="BKL27" s="9"/>
      <c r="BKM27" s="9"/>
      <c r="BKN27" s="9"/>
      <c r="BKO27" s="9"/>
      <c r="BKP27" s="9"/>
      <c r="BKQ27" s="9"/>
      <c r="BKR27" s="9"/>
      <c r="BKS27" s="9"/>
      <c r="BKT27" s="9"/>
      <c r="BKU27" s="9"/>
      <c r="BKV27" s="9"/>
      <c r="BKW27" s="9"/>
      <c r="BKX27" s="9"/>
      <c r="BKY27" s="9"/>
      <c r="BKZ27" s="9"/>
      <c r="BLA27" s="9"/>
      <c r="BLB27" s="9"/>
      <c r="BLC27" s="9"/>
      <c r="BLD27" s="9"/>
      <c r="BLE27" s="9"/>
      <c r="BLF27" s="9"/>
      <c r="BLG27" s="9"/>
      <c r="BLH27" s="9"/>
      <c r="BLI27" s="9"/>
      <c r="BLJ27" s="9"/>
      <c r="BLK27" s="9"/>
      <c r="BLL27" s="9"/>
      <c r="BLM27" s="9"/>
      <c r="BLN27" s="9"/>
      <c r="BLO27" s="9"/>
      <c r="BLP27" s="9"/>
      <c r="BLQ27" s="9"/>
      <c r="BLR27" s="9"/>
      <c r="BLS27" s="9"/>
      <c r="BLT27" s="9"/>
      <c r="BLU27" s="9"/>
      <c r="BLV27" s="9"/>
      <c r="BLW27" s="9"/>
      <c r="BLX27" s="9"/>
      <c r="BLY27" s="9"/>
      <c r="BLZ27" s="9"/>
      <c r="BMA27" s="9"/>
      <c r="BMB27" s="9"/>
      <c r="BMC27" s="9"/>
      <c r="BMD27" s="9"/>
      <c r="BME27" s="9"/>
      <c r="BMF27" s="9"/>
      <c r="BMG27" s="9"/>
      <c r="BMH27" s="9"/>
      <c r="BMI27" s="9"/>
      <c r="BMJ27" s="9"/>
      <c r="BMK27" s="9"/>
      <c r="BML27" s="9"/>
      <c r="BMM27" s="9"/>
      <c r="BMN27" s="9"/>
      <c r="BMO27" s="9"/>
      <c r="BMP27" s="9"/>
      <c r="BMQ27" s="9"/>
      <c r="BMR27" s="9"/>
      <c r="BMS27" s="9"/>
      <c r="BMT27" s="9"/>
      <c r="BMU27" s="9"/>
      <c r="BMV27" s="9"/>
      <c r="BMW27" s="9"/>
      <c r="BMX27" s="9"/>
      <c r="BMY27" s="9"/>
      <c r="BMZ27" s="9"/>
      <c r="BNA27" s="9"/>
      <c r="BNB27" s="9"/>
      <c r="BNC27" s="9"/>
      <c r="BND27" s="9"/>
      <c r="BNE27" s="9"/>
      <c r="BNF27" s="9"/>
      <c r="BNG27" s="9"/>
      <c r="BNH27" s="9"/>
      <c r="BNI27" s="9"/>
      <c r="BNJ27" s="9"/>
      <c r="BNK27" s="9"/>
      <c r="BNL27" s="9"/>
      <c r="BNM27" s="9"/>
      <c r="BNN27" s="9"/>
      <c r="BNO27" s="9"/>
      <c r="BNP27" s="9"/>
      <c r="BNQ27" s="9"/>
      <c r="BNR27" s="9"/>
      <c r="BNS27" s="9"/>
      <c r="BNT27" s="9"/>
      <c r="BNU27" s="9"/>
      <c r="BNV27" s="9"/>
      <c r="BNW27" s="9"/>
      <c r="BNX27" s="9"/>
      <c r="BNY27" s="9"/>
      <c r="BNZ27" s="9"/>
      <c r="BOA27" s="9"/>
      <c r="BOB27" s="9"/>
      <c r="BOC27" s="9"/>
      <c r="BOD27" s="9"/>
      <c r="BOE27" s="9"/>
      <c r="BOF27" s="9"/>
      <c r="BOG27" s="9"/>
      <c r="BOH27" s="9"/>
      <c r="BOI27" s="9"/>
      <c r="BOJ27" s="9"/>
      <c r="BOK27" s="9"/>
      <c r="BOL27" s="9"/>
      <c r="BOM27" s="9"/>
      <c r="BON27" s="9"/>
      <c r="BOO27" s="9"/>
      <c r="BOP27" s="9"/>
      <c r="BOQ27" s="9"/>
      <c r="BOR27" s="9"/>
      <c r="BOS27" s="9"/>
      <c r="BOT27" s="9"/>
      <c r="BOU27" s="9"/>
      <c r="BOV27" s="9"/>
      <c r="BOW27" s="9"/>
      <c r="BOX27" s="9"/>
      <c r="BOY27" s="9"/>
      <c r="BOZ27" s="9"/>
      <c r="BPA27" s="9"/>
      <c r="BPB27" s="9"/>
      <c r="BPC27" s="9"/>
      <c r="BPD27" s="9"/>
      <c r="BPE27" s="9"/>
      <c r="BPF27" s="9"/>
      <c r="BPG27" s="9"/>
      <c r="BPH27" s="9"/>
      <c r="BPI27" s="9"/>
      <c r="BPJ27" s="9"/>
      <c r="BPK27" s="9"/>
      <c r="BPL27" s="9"/>
      <c r="BPM27" s="9"/>
      <c r="BPN27" s="9"/>
      <c r="BPO27" s="9"/>
      <c r="BPP27" s="9"/>
      <c r="BPQ27" s="9"/>
      <c r="BPR27" s="9"/>
      <c r="BPS27" s="9"/>
      <c r="BPT27" s="9"/>
      <c r="BPU27" s="9"/>
      <c r="BPV27" s="9"/>
      <c r="BPW27" s="9"/>
      <c r="BPX27" s="9"/>
      <c r="BPY27" s="9"/>
      <c r="BPZ27" s="9"/>
      <c r="BQA27" s="9"/>
      <c r="BQB27" s="9"/>
      <c r="BQC27" s="9"/>
      <c r="BQD27" s="9"/>
      <c r="BQE27" s="9"/>
      <c r="BQF27" s="9"/>
      <c r="BQG27" s="9"/>
      <c r="BQH27" s="9"/>
      <c r="BQI27" s="9"/>
      <c r="BQJ27" s="9"/>
      <c r="BQK27" s="9"/>
      <c r="BQL27" s="9"/>
      <c r="BQM27" s="9"/>
      <c r="BQN27" s="9"/>
      <c r="BQO27" s="9"/>
      <c r="BQP27" s="9"/>
      <c r="BQQ27" s="9"/>
      <c r="BQR27" s="9"/>
      <c r="BQS27" s="9"/>
      <c r="BQT27" s="9"/>
      <c r="BQU27" s="9"/>
      <c r="BQV27" s="9"/>
      <c r="BQW27" s="9"/>
      <c r="BQX27" s="9"/>
      <c r="BQY27" s="9"/>
      <c r="BQZ27" s="9"/>
      <c r="BRA27" s="9"/>
      <c r="BRB27" s="9"/>
      <c r="BRC27" s="9"/>
      <c r="BRD27" s="9"/>
      <c r="BRE27" s="9"/>
      <c r="BRF27" s="9"/>
      <c r="BRG27" s="9"/>
      <c r="BRH27" s="9"/>
      <c r="BRI27" s="9"/>
      <c r="BRJ27" s="9"/>
      <c r="BRK27" s="9"/>
      <c r="BRL27" s="9"/>
      <c r="BRM27" s="9"/>
      <c r="BRN27" s="9"/>
      <c r="BRO27" s="9"/>
      <c r="BRP27" s="9"/>
      <c r="BRQ27" s="9"/>
      <c r="BRR27" s="9"/>
      <c r="BRS27" s="9"/>
      <c r="BRT27" s="9"/>
      <c r="BRU27" s="9"/>
      <c r="BRV27" s="9"/>
      <c r="BRW27" s="9"/>
      <c r="BRX27" s="9"/>
      <c r="BRY27" s="9"/>
      <c r="BRZ27" s="9"/>
      <c r="BSA27" s="9"/>
      <c r="BSB27" s="9"/>
      <c r="BSC27" s="9"/>
      <c r="BSD27" s="9"/>
      <c r="BSE27" s="9"/>
      <c r="BSF27" s="9"/>
      <c r="BSG27" s="9"/>
      <c r="BSH27" s="9"/>
      <c r="BSI27" s="9"/>
      <c r="BSJ27" s="9"/>
      <c r="BSK27" s="9"/>
      <c r="BSL27" s="9"/>
      <c r="BSM27" s="9"/>
      <c r="BSN27" s="9"/>
      <c r="BSO27" s="9"/>
      <c r="BSP27" s="9"/>
      <c r="BSQ27" s="9"/>
      <c r="BSR27" s="9"/>
      <c r="BSS27" s="9"/>
      <c r="BST27" s="9"/>
      <c r="BSU27" s="9"/>
      <c r="BSV27" s="9"/>
      <c r="BSW27" s="9"/>
      <c r="BSX27" s="9"/>
      <c r="BSY27" s="9"/>
      <c r="BSZ27" s="9"/>
      <c r="BTA27" s="9"/>
      <c r="BTB27" s="9"/>
      <c r="BTC27" s="9"/>
      <c r="BTD27" s="9"/>
      <c r="BTE27" s="9"/>
      <c r="BTF27" s="9"/>
      <c r="BTG27" s="9"/>
      <c r="BTH27" s="9"/>
      <c r="BTI27" s="9"/>
      <c r="BTJ27" s="9"/>
      <c r="BTK27" s="9"/>
      <c r="BTL27" s="9"/>
      <c r="BTM27" s="9"/>
      <c r="BTN27" s="9"/>
      <c r="BTO27" s="9"/>
      <c r="BTP27" s="9"/>
      <c r="BTQ27" s="9"/>
      <c r="BTR27" s="9"/>
      <c r="BTS27" s="9"/>
      <c r="BTT27" s="9"/>
      <c r="BTU27" s="9"/>
      <c r="BTV27" s="9"/>
      <c r="BTW27" s="9"/>
      <c r="BTX27" s="9"/>
      <c r="BTY27" s="9"/>
      <c r="BTZ27" s="9"/>
      <c r="BUA27" s="9"/>
      <c r="BUB27" s="9"/>
      <c r="BUC27" s="9"/>
      <c r="BUD27" s="9"/>
      <c r="BUE27" s="9"/>
      <c r="BUF27" s="9"/>
      <c r="BUG27" s="9"/>
      <c r="BUH27" s="9"/>
      <c r="BUI27" s="9"/>
      <c r="BUJ27" s="9"/>
      <c r="BUK27" s="9"/>
      <c r="BUL27" s="9"/>
      <c r="BUM27" s="9"/>
      <c r="BUN27" s="9"/>
      <c r="BUO27" s="9"/>
      <c r="BUP27" s="9"/>
      <c r="BUQ27" s="9"/>
      <c r="BUR27" s="9"/>
      <c r="BUS27" s="9"/>
      <c r="BUT27" s="9"/>
      <c r="BUU27" s="9"/>
      <c r="BUV27" s="9"/>
      <c r="BUW27" s="9"/>
      <c r="BUX27" s="9"/>
      <c r="BUY27" s="9"/>
      <c r="BUZ27" s="9"/>
      <c r="BVA27" s="9"/>
      <c r="BVB27" s="9"/>
      <c r="BVC27" s="9"/>
      <c r="BVD27" s="9"/>
      <c r="BVE27" s="9"/>
      <c r="BVF27" s="9"/>
      <c r="BVG27" s="9"/>
      <c r="BVH27" s="9"/>
      <c r="BVI27" s="9"/>
      <c r="BVJ27" s="9"/>
      <c r="BVK27" s="9"/>
      <c r="BVL27" s="9"/>
      <c r="BVM27" s="9"/>
      <c r="BVN27" s="9"/>
      <c r="BVO27" s="9"/>
      <c r="BVP27" s="9"/>
      <c r="BVQ27" s="9"/>
      <c r="BVR27" s="9"/>
      <c r="BVS27" s="9"/>
      <c r="BVT27" s="9"/>
      <c r="BVU27" s="9"/>
      <c r="BVV27" s="9"/>
      <c r="BVW27" s="9"/>
      <c r="BVX27" s="9"/>
      <c r="BVY27" s="9"/>
      <c r="BVZ27" s="9"/>
      <c r="BWA27" s="9"/>
      <c r="BWB27" s="9"/>
      <c r="BWC27" s="9"/>
      <c r="BWD27" s="9"/>
      <c r="BWE27" s="9"/>
      <c r="BWF27" s="9"/>
      <c r="BWG27" s="9"/>
      <c r="BWH27" s="9"/>
      <c r="BWI27" s="9"/>
      <c r="BWJ27" s="9"/>
      <c r="BWK27" s="9"/>
      <c r="BWL27" s="9"/>
      <c r="BWM27" s="9"/>
      <c r="BWN27" s="9"/>
      <c r="BWO27" s="9"/>
      <c r="BWP27" s="9"/>
      <c r="BWQ27" s="9"/>
      <c r="BWR27" s="9"/>
      <c r="BWS27" s="9"/>
      <c r="BWT27" s="9"/>
      <c r="BWU27" s="9"/>
      <c r="BWV27" s="9"/>
      <c r="BWW27" s="9"/>
      <c r="BWX27" s="9"/>
      <c r="BWY27" s="9"/>
      <c r="BWZ27" s="9"/>
      <c r="BXA27" s="9"/>
      <c r="BXB27" s="9"/>
      <c r="BXC27" s="9"/>
      <c r="BXD27" s="9"/>
      <c r="BXE27" s="9"/>
      <c r="BXF27" s="9"/>
      <c r="BXG27" s="9"/>
      <c r="BXH27" s="9"/>
      <c r="BXI27" s="9"/>
      <c r="BXJ27" s="9"/>
      <c r="BXK27" s="9"/>
      <c r="BXL27" s="9"/>
      <c r="BXM27" s="9"/>
      <c r="BXN27" s="9"/>
      <c r="BXO27" s="9"/>
      <c r="BXP27" s="9"/>
      <c r="BXQ27" s="9"/>
      <c r="BXR27" s="9"/>
      <c r="BXS27" s="9"/>
      <c r="BXT27" s="9"/>
      <c r="BXU27" s="9"/>
      <c r="BXV27" s="9"/>
      <c r="BXW27" s="9"/>
      <c r="BXX27" s="9"/>
      <c r="BXY27" s="9"/>
      <c r="BXZ27" s="9"/>
      <c r="BYA27" s="9"/>
      <c r="BYB27" s="9"/>
      <c r="BYC27" s="9"/>
      <c r="BYD27" s="9"/>
      <c r="BYE27" s="9"/>
      <c r="BYF27" s="9"/>
      <c r="BYG27" s="9"/>
      <c r="BYH27" s="9"/>
      <c r="BYI27" s="9"/>
      <c r="BYJ27" s="9"/>
      <c r="BYK27" s="9"/>
      <c r="BYL27" s="9"/>
      <c r="BYM27" s="9"/>
      <c r="BYN27" s="9"/>
      <c r="BYO27" s="9"/>
      <c r="BYP27" s="9"/>
      <c r="BYQ27" s="9"/>
      <c r="BYR27" s="9"/>
      <c r="BYS27" s="9"/>
      <c r="BYT27" s="9"/>
      <c r="BYU27" s="9"/>
      <c r="BYV27" s="9"/>
      <c r="BYW27" s="9"/>
      <c r="BYX27" s="9"/>
      <c r="BYY27" s="9"/>
      <c r="BYZ27" s="9"/>
      <c r="BZA27" s="9"/>
      <c r="BZB27" s="9"/>
      <c r="BZC27" s="9"/>
      <c r="BZD27" s="9"/>
      <c r="BZE27" s="9"/>
      <c r="BZF27" s="9"/>
      <c r="BZG27" s="9"/>
      <c r="BZH27" s="9"/>
      <c r="BZI27" s="9"/>
      <c r="BZJ27" s="9"/>
      <c r="BZK27" s="9"/>
      <c r="BZL27" s="9"/>
      <c r="BZM27" s="9"/>
      <c r="BZN27" s="9"/>
      <c r="BZO27" s="9"/>
      <c r="BZP27" s="9"/>
      <c r="BZQ27" s="9"/>
      <c r="BZR27" s="9"/>
      <c r="BZS27" s="9"/>
      <c r="BZT27" s="9"/>
      <c r="BZU27" s="9"/>
      <c r="BZV27" s="9"/>
      <c r="BZW27" s="9"/>
      <c r="BZX27" s="9"/>
      <c r="BZY27" s="9"/>
      <c r="BZZ27" s="9"/>
      <c r="CAA27" s="9"/>
      <c r="CAB27" s="9"/>
      <c r="CAC27" s="9"/>
      <c r="CAD27" s="9"/>
      <c r="CAE27" s="9"/>
      <c r="CAF27" s="9"/>
      <c r="CAG27" s="9"/>
      <c r="CAH27" s="9"/>
      <c r="CAI27" s="9"/>
      <c r="CAJ27" s="9"/>
      <c r="CAK27" s="9"/>
      <c r="CAL27" s="9"/>
      <c r="CAM27" s="9"/>
      <c r="CAN27" s="9"/>
      <c r="CAO27" s="9"/>
      <c r="CAP27" s="9"/>
      <c r="CAQ27" s="9"/>
      <c r="CAR27" s="9"/>
      <c r="CAS27" s="9"/>
      <c r="CAT27" s="9"/>
      <c r="CAU27" s="9"/>
      <c r="CAV27" s="9"/>
      <c r="CAW27" s="9"/>
      <c r="CAX27" s="9"/>
      <c r="CAY27" s="9"/>
      <c r="CAZ27" s="9"/>
      <c r="CBA27" s="9"/>
      <c r="CBB27" s="9"/>
      <c r="CBC27" s="9"/>
      <c r="CBD27" s="9"/>
      <c r="CBE27" s="9"/>
      <c r="CBF27" s="9"/>
      <c r="CBG27" s="9"/>
      <c r="CBH27" s="9"/>
      <c r="CBI27" s="9"/>
      <c r="CBJ27" s="9"/>
      <c r="CBK27" s="9"/>
      <c r="CBL27" s="9"/>
      <c r="CBM27" s="9"/>
      <c r="CBN27" s="9"/>
      <c r="CBO27" s="9"/>
      <c r="CBP27" s="9"/>
      <c r="CBQ27" s="9"/>
      <c r="CBR27" s="9"/>
      <c r="CBS27" s="9"/>
      <c r="CBT27" s="9"/>
      <c r="CBU27" s="9"/>
      <c r="CBV27" s="9"/>
      <c r="CBW27" s="9"/>
      <c r="CBX27" s="9"/>
      <c r="CBY27" s="9"/>
      <c r="CBZ27" s="9"/>
      <c r="CCA27" s="9"/>
      <c r="CCB27" s="9"/>
      <c r="CCC27" s="9"/>
      <c r="CCD27" s="9"/>
      <c r="CCE27" s="9"/>
      <c r="CCF27" s="9"/>
      <c r="CCG27" s="9"/>
      <c r="CCH27" s="9"/>
      <c r="CCI27" s="9"/>
      <c r="CCJ27" s="9"/>
      <c r="CCK27" s="9"/>
      <c r="CCL27" s="9"/>
      <c r="CCM27" s="9"/>
      <c r="CCN27" s="9"/>
      <c r="CCO27" s="9"/>
      <c r="CCP27" s="9"/>
      <c r="CCQ27" s="9"/>
      <c r="CCR27" s="9"/>
      <c r="CCS27" s="9"/>
      <c r="CCT27" s="9"/>
      <c r="CCU27" s="9"/>
      <c r="CCV27" s="9"/>
      <c r="CCW27" s="9"/>
      <c r="CCX27" s="9"/>
      <c r="CCY27" s="9"/>
      <c r="CCZ27" s="9"/>
      <c r="CDA27" s="9"/>
      <c r="CDB27" s="9"/>
      <c r="CDC27" s="9"/>
      <c r="CDD27" s="9"/>
      <c r="CDE27" s="9"/>
      <c r="CDF27" s="9"/>
      <c r="CDG27" s="9"/>
      <c r="CDH27" s="9"/>
      <c r="CDI27" s="9"/>
      <c r="CDJ27" s="9"/>
      <c r="CDK27" s="9"/>
      <c r="CDL27" s="9"/>
      <c r="CDM27" s="9"/>
      <c r="CDN27" s="9"/>
      <c r="CDO27" s="9"/>
      <c r="CDP27" s="9"/>
      <c r="CDQ27" s="9"/>
      <c r="CDR27" s="9"/>
      <c r="CDS27" s="9"/>
      <c r="CDT27" s="9"/>
      <c r="CDU27" s="9"/>
      <c r="CDV27" s="9"/>
      <c r="CDW27" s="9"/>
      <c r="CDX27" s="9"/>
      <c r="CDY27" s="9"/>
      <c r="CDZ27" s="9"/>
      <c r="CEA27" s="9"/>
      <c r="CEB27" s="9"/>
      <c r="CEC27" s="9"/>
      <c r="CED27" s="9"/>
      <c r="CEE27" s="9"/>
      <c r="CEF27" s="9"/>
      <c r="CEG27" s="9"/>
      <c r="CEH27" s="9"/>
      <c r="CEI27" s="9"/>
      <c r="CEJ27" s="9"/>
      <c r="CEK27" s="9"/>
      <c r="CEL27" s="9"/>
      <c r="CEM27" s="9"/>
      <c r="CEN27" s="9"/>
      <c r="CEO27" s="9"/>
      <c r="CEP27" s="9"/>
      <c r="CEQ27" s="9"/>
      <c r="CER27" s="9"/>
      <c r="CES27" s="9"/>
      <c r="CET27" s="9"/>
      <c r="CEU27" s="9"/>
      <c r="CEV27" s="9"/>
      <c r="CEW27" s="9"/>
      <c r="CEX27" s="9"/>
      <c r="CEY27" s="9"/>
      <c r="CEZ27" s="9"/>
      <c r="CFA27" s="9"/>
      <c r="CFB27" s="9"/>
      <c r="CFC27" s="9"/>
      <c r="CFD27" s="9"/>
      <c r="CFE27" s="9"/>
      <c r="CFF27" s="9"/>
      <c r="CFG27" s="9"/>
      <c r="CFH27" s="9"/>
      <c r="CFI27" s="9"/>
      <c r="CFJ27" s="9"/>
      <c r="CFK27" s="9"/>
      <c r="CFL27" s="9"/>
      <c r="CFM27" s="9"/>
      <c r="CFN27" s="9"/>
      <c r="CFO27" s="9"/>
      <c r="CFP27" s="9"/>
      <c r="CFQ27" s="9"/>
      <c r="CFR27" s="9"/>
      <c r="CFS27" s="9"/>
      <c r="CFT27" s="9"/>
      <c r="CFU27" s="9"/>
      <c r="CFV27" s="9"/>
      <c r="CFW27" s="9"/>
      <c r="CFX27" s="9"/>
      <c r="CFY27" s="9"/>
      <c r="CFZ27" s="9"/>
      <c r="CGA27" s="9"/>
      <c r="CGB27" s="9"/>
      <c r="CGC27" s="9"/>
      <c r="CGD27" s="9"/>
      <c r="CGE27" s="9"/>
      <c r="CGF27" s="9"/>
      <c r="CGG27" s="9"/>
      <c r="CGH27" s="9"/>
      <c r="CGI27" s="9"/>
      <c r="CGJ27" s="9"/>
      <c r="CGK27" s="9"/>
      <c r="CGL27" s="9"/>
      <c r="CGM27" s="9"/>
      <c r="CGN27" s="9"/>
      <c r="CGO27" s="9"/>
      <c r="CGP27" s="9"/>
      <c r="CGQ27" s="9"/>
      <c r="CGR27" s="9"/>
      <c r="CGS27" s="9"/>
      <c r="CGT27" s="9"/>
      <c r="CGU27" s="9"/>
      <c r="CGV27" s="9"/>
      <c r="CGW27" s="9"/>
      <c r="CGX27" s="9"/>
      <c r="CGY27" s="9"/>
      <c r="CGZ27" s="9"/>
      <c r="CHA27" s="9"/>
      <c r="CHB27" s="9"/>
      <c r="CHC27" s="9"/>
      <c r="CHD27" s="9"/>
      <c r="CHE27" s="9"/>
      <c r="CHF27" s="9"/>
      <c r="CHG27" s="9"/>
      <c r="CHH27" s="9"/>
      <c r="CHI27" s="9"/>
      <c r="CHJ27" s="9"/>
      <c r="CHK27" s="9"/>
      <c r="CHL27" s="9"/>
      <c r="CHM27" s="9"/>
      <c r="CHN27" s="9"/>
      <c r="CHO27" s="9"/>
      <c r="CHP27" s="9"/>
      <c r="CHQ27" s="9"/>
      <c r="CHR27" s="9"/>
      <c r="CHS27" s="9"/>
      <c r="CHT27" s="9"/>
      <c r="CHU27" s="9"/>
      <c r="CHV27" s="9"/>
      <c r="CHW27" s="9"/>
      <c r="CHX27" s="9"/>
      <c r="CHY27" s="9"/>
      <c r="CHZ27" s="9"/>
      <c r="CIA27" s="9"/>
      <c r="CIB27" s="9"/>
      <c r="CIC27" s="9"/>
      <c r="CID27" s="9"/>
      <c r="CIE27" s="9"/>
      <c r="CIF27" s="9"/>
      <c r="CIG27" s="9"/>
      <c r="CIH27" s="9"/>
      <c r="CII27" s="9"/>
      <c r="CIJ27" s="9"/>
      <c r="CIK27" s="9"/>
      <c r="CIL27" s="9"/>
      <c r="CIM27" s="9"/>
      <c r="CIN27" s="9"/>
      <c r="CIO27" s="9"/>
      <c r="CIP27" s="9"/>
      <c r="CIQ27" s="9"/>
      <c r="CIR27" s="9"/>
      <c r="CIS27" s="9"/>
      <c r="CIT27" s="9"/>
      <c r="CIU27" s="9"/>
      <c r="CIV27" s="9"/>
      <c r="CIW27" s="9"/>
      <c r="CIX27" s="9"/>
      <c r="CIY27" s="9"/>
      <c r="CIZ27" s="9"/>
      <c r="CJA27" s="9"/>
      <c r="CJB27" s="9"/>
      <c r="CJC27" s="9"/>
      <c r="CJD27" s="9"/>
      <c r="CJE27" s="9"/>
      <c r="CJF27" s="9"/>
      <c r="CJG27" s="9"/>
      <c r="CJH27" s="9"/>
      <c r="CJI27" s="9"/>
      <c r="CJJ27" s="9"/>
      <c r="CJK27" s="9"/>
      <c r="CJL27" s="9"/>
      <c r="CJM27" s="9"/>
      <c r="CJN27" s="9"/>
      <c r="CJO27" s="9"/>
      <c r="CJP27" s="9"/>
      <c r="CJQ27" s="9"/>
      <c r="CJR27" s="9"/>
      <c r="CJS27" s="9"/>
      <c r="CJT27" s="9"/>
      <c r="CJU27" s="9"/>
      <c r="CJV27" s="9"/>
      <c r="CJW27" s="9"/>
      <c r="CJX27" s="9"/>
      <c r="CJY27" s="9"/>
      <c r="CJZ27" s="9"/>
      <c r="CKA27" s="9"/>
      <c r="CKB27" s="9"/>
      <c r="CKC27" s="9"/>
      <c r="CKD27" s="9"/>
      <c r="CKE27" s="9"/>
      <c r="CKF27" s="9"/>
      <c r="CKG27" s="9"/>
      <c r="CKH27" s="9"/>
      <c r="CKI27" s="9"/>
      <c r="CKJ27" s="9"/>
      <c r="CKK27" s="9"/>
      <c r="CKL27" s="9"/>
      <c r="CKM27" s="9"/>
      <c r="CKN27" s="9"/>
      <c r="CKO27" s="9"/>
      <c r="CKP27" s="9"/>
      <c r="CKQ27" s="9"/>
      <c r="CKR27" s="9"/>
      <c r="CKS27" s="9"/>
      <c r="CKT27" s="9"/>
      <c r="CKU27" s="9"/>
      <c r="CKV27" s="9"/>
      <c r="CKW27" s="9"/>
      <c r="CKX27" s="9"/>
      <c r="CKY27" s="9"/>
      <c r="CKZ27" s="9"/>
      <c r="CLA27" s="9"/>
      <c r="CLB27" s="9"/>
      <c r="CLC27" s="9"/>
      <c r="CLD27" s="9"/>
      <c r="CLE27" s="9"/>
      <c r="CLF27" s="9"/>
      <c r="CLG27" s="9"/>
      <c r="CLH27" s="9"/>
      <c r="CLI27" s="9"/>
      <c r="CLJ27" s="9"/>
      <c r="CLK27" s="9"/>
      <c r="CLL27" s="9"/>
      <c r="CLM27" s="9"/>
      <c r="CLN27" s="9"/>
      <c r="CLO27" s="9"/>
      <c r="CLP27" s="9"/>
      <c r="CLQ27" s="9"/>
      <c r="CLR27" s="9"/>
      <c r="CLS27" s="9"/>
      <c r="CLT27" s="9"/>
      <c r="CLU27" s="9"/>
      <c r="CLV27" s="9"/>
      <c r="CLW27" s="9"/>
      <c r="CLX27" s="9"/>
      <c r="CLY27" s="9"/>
      <c r="CLZ27" s="9"/>
      <c r="CMA27" s="9"/>
      <c r="CMB27" s="9"/>
      <c r="CMC27" s="9"/>
      <c r="CMD27" s="9"/>
      <c r="CME27" s="9"/>
      <c r="CMF27" s="9"/>
      <c r="CMG27" s="9"/>
      <c r="CMH27" s="9"/>
      <c r="CMI27" s="9"/>
      <c r="CMJ27" s="9"/>
      <c r="CMK27" s="9"/>
      <c r="CML27" s="9"/>
      <c r="CMM27" s="9"/>
      <c r="CMN27" s="9"/>
      <c r="CMO27" s="9"/>
      <c r="CMP27" s="9"/>
      <c r="CMQ27" s="9"/>
      <c r="CMR27" s="9"/>
      <c r="CMS27" s="9"/>
      <c r="CMT27" s="9"/>
      <c r="CMU27" s="9"/>
      <c r="CMV27" s="9"/>
      <c r="CMW27" s="9"/>
      <c r="CMX27" s="9"/>
      <c r="CMY27" s="9"/>
      <c r="CMZ27" s="9"/>
      <c r="CNA27" s="9"/>
      <c r="CNB27" s="9"/>
      <c r="CNC27" s="9"/>
      <c r="CND27" s="9"/>
      <c r="CNE27" s="9"/>
      <c r="CNF27" s="9"/>
      <c r="CNG27" s="9"/>
      <c r="CNH27" s="9"/>
      <c r="CNI27" s="9"/>
      <c r="CNJ27" s="9"/>
      <c r="CNK27" s="9"/>
      <c r="CNL27" s="9"/>
      <c r="CNM27" s="9"/>
      <c r="CNN27" s="9"/>
      <c r="CNO27" s="9"/>
      <c r="CNP27" s="9"/>
      <c r="CNQ27" s="9"/>
      <c r="CNR27" s="9"/>
      <c r="CNS27" s="9"/>
      <c r="CNT27" s="9"/>
      <c r="CNU27" s="9"/>
      <c r="CNV27" s="9"/>
      <c r="CNW27" s="9"/>
      <c r="CNX27" s="9"/>
      <c r="CNY27" s="9"/>
      <c r="CNZ27" s="9"/>
      <c r="COA27" s="9"/>
      <c r="COB27" s="9"/>
      <c r="COC27" s="9"/>
      <c r="COD27" s="9"/>
      <c r="COE27" s="9"/>
      <c r="COF27" s="9"/>
      <c r="COG27" s="9"/>
      <c r="COH27" s="9"/>
      <c r="COI27" s="9"/>
      <c r="COJ27" s="9"/>
      <c r="COK27" s="9"/>
      <c r="COL27" s="9"/>
      <c r="COM27" s="9"/>
      <c r="CON27" s="9"/>
      <c r="COO27" s="9"/>
      <c r="COP27" s="9"/>
      <c r="COQ27" s="9"/>
      <c r="COR27" s="9"/>
      <c r="COS27" s="9"/>
      <c r="COT27" s="9"/>
      <c r="COU27" s="9"/>
      <c r="COV27" s="9"/>
      <c r="COW27" s="9"/>
      <c r="COX27" s="9"/>
      <c r="COY27" s="9"/>
      <c r="COZ27" s="9"/>
      <c r="CPA27" s="9"/>
      <c r="CPB27" s="9"/>
      <c r="CPC27" s="9"/>
      <c r="CPD27" s="9"/>
      <c r="CPE27" s="9"/>
      <c r="CPF27" s="9"/>
      <c r="CPG27" s="9"/>
      <c r="CPH27" s="9"/>
      <c r="CPI27" s="9"/>
      <c r="CPJ27" s="9"/>
      <c r="CPK27" s="9"/>
      <c r="CPL27" s="9"/>
      <c r="CPM27" s="9"/>
      <c r="CPN27" s="9"/>
      <c r="CPO27" s="9"/>
      <c r="CPP27" s="9"/>
      <c r="CPQ27" s="9"/>
      <c r="CPR27" s="9"/>
      <c r="CPS27" s="9"/>
      <c r="CPT27" s="9"/>
      <c r="CPU27" s="9"/>
      <c r="CPV27" s="9"/>
      <c r="CPW27" s="9"/>
      <c r="CPX27" s="9"/>
      <c r="CPY27" s="9"/>
      <c r="CPZ27" s="9"/>
      <c r="CQA27" s="9"/>
      <c r="CQB27" s="9"/>
      <c r="CQC27" s="9"/>
      <c r="CQD27" s="9"/>
      <c r="CQE27" s="9"/>
      <c r="CQF27" s="9"/>
      <c r="CQG27" s="9"/>
      <c r="CQH27" s="9"/>
      <c r="CQI27" s="9"/>
      <c r="CQJ27" s="9"/>
      <c r="CQK27" s="9"/>
      <c r="CQL27" s="9"/>
      <c r="CQM27" s="9"/>
      <c r="CQN27" s="9"/>
      <c r="CQO27" s="9"/>
      <c r="CQP27" s="9"/>
      <c r="CQQ27" s="9"/>
      <c r="CQR27" s="9"/>
      <c r="CQS27" s="9"/>
      <c r="CQT27" s="9"/>
      <c r="CQU27" s="9"/>
      <c r="CQV27" s="9"/>
      <c r="CQW27" s="9"/>
      <c r="CQX27" s="9"/>
      <c r="CQY27" s="9"/>
      <c r="CQZ27" s="9"/>
      <c r="CRA27" s="9"/>
      <c r="CRB27" s="9"/>
      <c r="CRC27" s="9"/>
      <c r="CRD27" s="9"/>
      <c r="CRE27" s="9"/>
      <c r="CRF27" s="9"/>
      <c r="CRG27" s="9"/>
      <c r="CRH27" s="9"/>
      <c r="CRI27" s="9"/>
      <c r="CRJ27" s="9"/>
      <c r="CRK27" s="9"/>
      <c r="CRL27" s="9"/>
      <c r="CRM27" s="9"/>
      <c r="CRN27" s="9"/>
      <c r="CRO27" s="9"/>
      <c r="CRP27" s="9"/>
      <c r="CRQ27" s="9"/>
      <c r="CRR27" s="9"/>
      <c r="CRS27" s="9"/>
      <c r="CRT27" s="9"/>
      <c r="CRU27" s="9"/>
      <c r="CRV27" s="9"/>
      <c r="CRW27" s="9"/>
      <c r="CRX27" s="9"/>
      <c r="CRY27" s="9"/>
      <c r="CRZ27" s="9"/>
      <c r="CSA27" s="9"/>
      <c r="CSB27" s="9"/>
      <c r="CSC27" s="9"/>
      <c r="CSD27" s="9"/>
      <c r="CSE27" s="9"/>
      <c r="CSF27" s="9"/>
      <c r="CSG27" s="9"/>
      <c r="CSH27" s="9"/>
      <c r="CSI27" s="9"/>
      <c r="CSJ27" s="9"/>
      <c r="CSK27" s="9"/>
      <c r="CSL27" s="9"/>
      <c r="CSM27" s="9"/>
      <c r="CSN27" s="9"/>
      <c r="CSO27" s="9"/>
      <c r="CSP27" s="9"/>
      <c r="CSQ27" s="9"/>
      <c r="CSR27" s="9"/>
      <c r="CSS27" s="9"/>
      <c r="CST27" s="9"/>
      <c r="CSU27" s="9"/>
      <c r="CSV27" s="9"/>
      <c r="CSW27" s="9"/>
      <c r="CSX27" s="9"/>
      <c r="CSY27" s="9"/>
      <c r="CSZ27" s="9"/>
      <c r="CTA27" s="9"/>
      <c r="CTB27" s="9"/>
      <c r="CTC27" s="9"/>
      <c r="CTD27" s="9"/>
      <c r="CTE27" s="9"/>
      <c r="CTF27" s="9"/>
      <c r="CTG27" s="9"/>
      <c r="CTH27" s="9"/>
      <c r="CTI27" s="9"/>
      <c r="CTJ27" s="9"/>
      <c r="CTK27" s="9"/>
      <c r="CTL27" s="9"/>
      <c r="CTM27" s="9"/>
      <c r="CTN27" s="9"/>
      <c r="CTO27" s="9"/>
      <c r="CTP27" s="9"/>
      <c r="CTQ27" s="9"/>
      <c r="CTR27" s="9"/>
      <c r="CTS27" s="9"/>
      <c r="CTT27" s="9"/>
      <c r="CTU27" s="9"/>
      <c r="CTV27" s="9"/>
      <c r="CTW27" s="9"/>
      <c r="CTX27" s="9"/>
      <c r="CTY27" s="9"/>
      <c r="CTZ27" s="9"/>
      <c r="CUA27" s="9"/>
      <c r="CUB27" s="9"/>
      <c r="CUC27" s="9"/>
      <c r="CUD27" s="9"/>
      <c r="CUE27" s="9"/>
      <c r="CUF27" s="9"/>
      <c r="CUG27" s="9"/>
      <c r="CUH27" s="9"/>
      <c r="CUI27" s="9"/>
      <c r="CUJ27" s="9"/>
      <c r="CUK27" s="9"/>
      <c r="CUL27" s="9"/>
      <c r="CUM27" s="9"/>
      <c r="CUN27" s="9"/>
      <c r="CUO27" s="9"/>
      <c r="CUP27" s="9"/>
      <c r="CUQ27" s="9"/>
      <c r="CUR27" s="9"/>
      <c r="CUS27" s="9"/>
      <c r="CUT27" s="9"/>
      <c r="CUU27" s="9"/>
      <c r="CUV27" s="9"/>
      <c r="CUW27" s="9"/>
      <c r="CUX27" s="9"/>
    </row>
    <row r="28" spans="1:2598" s="9" customFormat="1" ht="15" customHeight="1" x14ac:dyDescent="0.15">
      <c r="A28" s="398" t="s">
        <v>91</v>
      </c>
      <c r="B28" s="15" t="s">
        <v>36</v>
      </c>
      <c r="C28" s="22" t="s">
        <v>188</v>
      </c>
      <c r="D28" s="764">
        <v>0</v>
      </c>
      <c r="E28" s="764">
        <v>20328.020250000001</v>
      </c>
      <c r="F28" s="764">
        <v>4905.0804340000004</v>
      </c>
      <c r="G28" s="764">
        <v>0</v>
      </c>
      <c r="H28" s="764">
        <v>15397.71106</v>
      </c>
      <c r="I28" s="764">
        <v>3590.5783879999999</v>
      </c>
      <c r="J28" s="755">
        <v>0</v>
      </c>
      <c r="K28" s="755">
        <v>293.90652999999998</v>
      </c>
      <c r="L28" s="755">
        <v>67.721940529999998</v>
      </c>
      <c r="M28" s="755">
        <v>0</v>
      </c>
      <c r="N28" s="755">
        <v>250.60640000000001</v>
      </c>
      <c r="O28" s="773">
        <v>54.289926080000001</v>
      </c>
      <c r="P28" s="180"/>
      <c r="Q28" s="180"/>
      <c r="R28" s="12" t="str">
        <f t="shared" si="0"/>
        <v>6.C</v>
      </c>
      <c r="S28" s="15" t="str">
        <f t="shared" si="2"/>
        <v>Coniferous</v>
      </c>
      <c r="T28" s="22" t="s">
        <v>191</v>
      </c>
      <c r="U28" s="164"/>
      <c r="V28" s="164"/>
      <c r="W28" s="164"/>
      <c r="X28" s="164"/>
      <c r="Y28" s="164"/>
      <c r="Z28" s="164"/>
      <c r="AA28" s="164"/>
      <c r="AB28" s="165"/>
      <c r="AC28" s="180" t="s">
        <v>0</v>
      </c>
      <c r="AD28" s="264" t="str">
        <f t="shared" si="1"/>
        <v>6.C</v>
      </c>
      <c r="AE28" s="15" t="str">
        <f t="shared" si="4"/>
        <v>Coniferous</v>
      </c>
      <c r="AF28" s="22" t="s">
        <v>191</v>
      </c>
      <c r="AG28" s="260" t="str">
        <f>IF(ISNUMBER(#REF!+D28-J28),#REF!+D28-J28,IF(ISNUMBER(J28-D28),"NT " &amp; J28-D28,"…"))</f>
        <v>NT 0</v>
      </c>
      <c r="AH28" s="239" t="str">
        <f>IF(ISNUMBER(#REF!+G28-M28),#REF!+G28-M28,IF(ISNUMBER(M28-G28),"NT " &amp; M28-G28,"…"))</f>
        <v>NT 0</v>
      </c>
    </row>
    <row r="29" spans="1:2598" s="9" customFormat="1" ht="15" customHeight="1" x14ac:dyDescent="0.15">
      <c r="A29" s="398" t="s">
        <v>93</v>
      </c>
      <c r="B29" s="15" t="s">
        <v>39</v>
      </c>
      <c r="C29" s="22" t="s">
        <v>188</v>
      </c>
      <c r="D29" s="764">
        <v>0</v>
      </c>
      <c r="E29" s="764">
        <v>10410.9164</v>
      </c>
      <c r="F29" s="764">
        <v>2450.1198852500002</v>
      </c>
      <c r="G29" s="764">
        <v>0</v>
      </c>
      <c r="H29" s="764">
        <v>4318.96263</v>
      </c>
      <c r="I29" s="764">
        <v>1635.6469401740001</v>
      </c>
      <c r="J29" s="755">
        <v>0</v>
      </c>
      <c r="K29" s="755">
        <v>37649.857470000003</v>
      </c>
      <c r="L29" s="755">
        <v>15109.313502999999</v>
      </c>
      <c r="M29" s="755">
        <v>0</v>
      </c>
      <c r="N29" s="755">
        <v>25742.927519999997</v>
      </c>
      <c r="O29" s="773">
        <v>9916.6027570000006</v>
      </c>
      <c r="P29" s="180"/>
      <c r="Q29" s="180"/>
      <c r="R29" s="12" t="str">
        <f t="shared" si="0"/>
        <v>6.NC</v>
      </c>
      <c r="S29" s="15" t="str">
        <f t="shared" si="2"/>
        <v>Non-Coniferous</v>
      </c>
      <c r="T29" s="22" t="s">
        <v>191</v>
      </c>
      <c r="U29" s="164"/>
      <c r="V29" s="164"/>
      <c r="W29" s="164"/>
      <c r="X29" s="164"/>
      <c r="Y29" s="164"/>
      <c r="Z29" s="164"/>
      <c r="AA29" s="164"/>
      <c r="AB29" s="165"/>
      <c r="AC29" s="180"/>
      <c r="AD29" s="264" t="str">
        <f t="shared" si="1"/>
        <v>6.NC</v>
      </c>
      <c r="AE29" s="15" t="str">
        <f t="shared" si="4"/>
        <v>Non-Coniferous</v>
      </c>
      <c r="AF29" s="22" t="s">
        <v>191</v>
      </c>
      <c r="AG29" s="221" t="str">
        <f>IF(ISNUMBER(#REF!+D29-J29),#REF!+D29-J29,IF(ISNUMBER(J29-D29),"NT " &amp; J29-D29,"…"))</f>
        <v>NT 0</v>
      </c>
      <c r="AH29" s="239" t="str">
        <f>IF(ISNUMBER(#REF!+G29-M29),#REF!+G29-M29,IF(ISNUMBER(M29-G29),"NT " &amp; M29-G29,"…"))</f>
        <v>NT 0</v>
      </c>
    </row>
    <row r="30" spans="1:2598" s="9" customFormat="1" ht="15" customHeight="1" x14ac:dyDescent="0.15">
      <c r="A30" s="402" t="s">
        <v>94</v>
      </c>
      <c r="B30" s="18" t="s">
        <v>48</v>
      </c>
      <c r="C30" s="25" t="s">
        <v>188</v>
      </c>
      <c r="D30" s="764">
        <v>0</v>
      </c>
      <c r="E30" s="764">
        <v>132.863</v>
      </c>
      <c r="F30" s="764">
        <v>35.551732550000004</v>
      </c>
      <c r="G30" s="764">
        <v>0</v>
      </c>
      <c r="H30" s="764">
        <v>24.7</v>
      </c>
      <c r="I30" s="764">
        <v>11.458893174</v>
      </c>
      <c r="J30" s="755">
        <v>0</v>
      </c>
      <c r="K30" s="755">
        <v>91.344999999999999</v>
      </c>
      <c r="L30" s="755">
        <v>18.3574941</v>
      </c>
      <c r="M30" s="755">
        <v>0</v>
      </c>
      <c r="N30" s="755">
        <v>0</v>
      </c>
      <c r="O30" s="773">
        <v>0</v>
      </c>
      <c r="P30" s="180"/>
      <c r="Q30" s="180"/>
      <c r="R30" s="13" t="str">
        <f t="shared" si="0"/>
        <v>6.NC.T</v>
      </c>
      <c r="S30" s="18" t="str">
        <f t="shared" si="2"/>
        <v>of which: Tropical</v>
      </c>
      <c r="T30" s="25" t="s">
        <v>191</v>
      </c>
      <c r="U30" s="172" t="str">
        <f>IF(AND(ISNUMBER(D30/D29),D30&gt;D29),"&gt; 5.NC !!","")</f>
        <v/>
      </c>
      <c r="V30" s="172" t="str">
        <f>IF(AND(ISNUMBER(F30/F29),F30&gt;F29),"&gt; 5.NC !!","")</f>
        <v/>
      </c>
      <c r="W30" s="172" t="str">
        <f>IF(AND(ISNUMBER(G30/G29),G30&gt;G29),"&gt; 5.NC !!","")</f>
        <v/>
      </c>
      <c r="X30" s="172" t="str">
        <f>IF(AND(ISNUMBER(I30/I29),I30&gt;I29),"&gt; 5.NC !!","")</f>
        <v/>
      </c>
      <c r="Y30" s="172" t="str">
        <f>IF(AND(ISNUMBER(J30/J29),J30&gt;J29),"&gt; 5.NC !!","")</f>
        <v/>
      </c>
      <c r="Z30" s="172" t="str">
        <f>IF(AND(ISNUMBER(L30/L29),L30&gt;L29),"&gt; 5.NC !!","")</f>
        <v/>
      </c>
      <c r="AA30" s="172" t="str">
        <f>IF(AND(ISNUMBER(M30/M29),M30&gt;M29),"&gt; 5.NC !!","")</f>
        <v/>
      </c>
      <c r="AB30" s="269" t="str">
        <f t="shared" ref="AB30" si="11">IF(AND(ISNUMBER(O30/O29),O30&gt;O29),"&gt; 5.NC !!","")</f>
        <v/>
      </c>
      <c r="AC30" s="180"/>
      <c r="AD30" s="263" t="str">
        <f t="shared" si="1"/>
        <v>6.NC.T</v>
      </c>
      <c r="AE30" s="18" t="str">
        <f t="shared" si="4"/>
        <v>of which: Tropical</v>
      </c>
      <c r="AF30" s="25" t="s">
        <v>191</v>
      </c>
      <c r="AG30" s="221" t="str">
        <f>IF(ISNUMBER(#REF!+D30-J30),#REF!+D30-J30,IF(ISNUMBER(J30-D30),"NT " &amp; J30-D30,"…"))</f>
        <v>NT 0</v>
      </c>
      <c r="AH30" s="239" t="str">
        <f>IF(ISNUMBER(#REF!+G30-M30),#REF!+G30-M30,IF(ISNUMBER(M30-G30),"NT " &amp; M30-G30,"…"))</f>
        <v>NT 0</v>
      </c>
      <c r="AI30" s="9" t="s">
        <v>0</v>
      </c>
    </row>
    <row r="31" spans="1:2598" s="127" customFormat="1" ht="15" customHeight="1" x14ac:dyDescent="0.15">
      <c r="A31" s="401" t="s">
        <v>95</v>
      </c>
      <c r="B31" s="128" t="s">
        <v>96</v>
      </c>
      <c r="C31" s="126" t="s">
        <v>188</v>
      </c>
      <c r="D31" s="756">
        <v>0</v>
      </c>
      <c r="E31" s="756">
        <v>44.016640000000002</v>
      </c>
      <c r="F31" s="756">
        <v>264.23180830000001</v>
      </c>
      <c r="G31" s="756">
        <v>0</v>
      </c>
      <c r="H31" s="757">
        <v>71.666489999999996</v>
      </c>
      <c r="I31" s="757">
        <v>398.12486439999998</v>
      </c>
      <c r="J31" s="754">
        <v>0</v>
      </c>
      <c r="K31" s="754">
        <v>1067.461</v>
      </c>
      <c r="L31" s="754">
        <v>130.24373</v>
      </c>
      <c r="M31" s="754">
        <v>0</v>
      </c>
      <c r="N31" s="754">
        <v>2546.2433099999998</v>
      </c>
      <c r="O31" s="770">
        <v>483.98694260000002</v>
      </c>
      <c r="P31" s="180"/>
      <c r="Q31" s="180"/>
      <c r="R31" s="1069" t="str">
        <f t="shared" si="0"/>
        <v>7</v>
      </c>
      <c r="S31" s="128" t="str">
        <f t="shared" si="2"/>
        <v>VENEER SHEETS</v>
      </c>
      <c r="T31" s="126" t="s">
        <v>191</v>
      </c>
      <c r="U31" s="294">
        <f>D31-(D32+D33)</f>
        <v>0</v>
      </c>
      <c r="V31" s="170">
        <f>F31-(F32+F33)</f>
        <v>0</v>
      </c>
      <c r="W31" s="170">
        <f>G31-(G32+G33)</f>
        <v>0</v>
      </c>
      <c r="X31" s="170">
        <f>I31-(I32+I33)</f>
        <v>3.2999992072291207E-8</v>
      </c>
      <c r="Y31" s="170">
        <f>J31-(J32+J33)</f>
        <v>0</v>
      </c>
      <c r="Z31" s="170">
        <f>L31-(L32+L33)</f>
        <v>0</v>
      </c>
      <c r="AA31" s="170">
        <f>M31-(M32+M33)</f>
        <v>0</v>
      </c>
      <c r="AB31" s="171">
        <f t="shared" ref="AB31" si="12">O31-(O32+O33)</f>
        <v>0</v>
      </c>
      <c r="AC31" s="204"/>
      <c r="AD31" s="213" t="str">
        <f t="shared" si="1"/>
        <v>7</v>
      </c>
      <c r="AE31" s="128" t="str">
        <f t="shared" si="4"/>
        <v>VENEER SHEETS</v>
      </c>
      <c r="AF31" s="126" t="s">
        <v>191</v>
      </c>
      <c r="AG31" s="217" t="str">
        <f>IF(ISNUMBER(#REF!+D31-J31),#REF!+D31-J31,IF(ISNUMBER(J31-D31),"NT " &amp; J31-D31,"…"))</f>
        <v>NT 0</v>
      </c>
      <c r="AH31" s="218" t="str">
        <f>IF(ISNUMBER(#REF!+G31-M31),#REF!+G31-M31,IF(ISNUMBER(M31-G31),"NT " &amp; M31-G31,"…"))</f>
        <v>NT 0</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c r="AMK31" s="9"/>
      <c r="AML31" s="9"/>
      <c r="AMM31" s="9"/>
      <c r="AMN31" s="9"/>
      <c r="AMO31" s="9"/>
      <c r="AMP31" s="9"/>
      <c r="AMQ31" s="9"/>
      <c r="AMR31" s="9"/>
      <c r="AMS31" s="9"/>
      <c r="AMT31" s="9"/>
      <c r="AMU31" s="9"/>
      <c r="AMV31" s="9"/>
      <c r="AMW31" s="9"/>
      <c r="AMX31" s="9"/>
      <c r="AMY31" s="9"/>
      <c r="AMZ31" s="9"/>
      <c r="ANA31" s="9"/>
      <c r="ANB31" s="9"/>
      <c r="ANC31" s="9"/>
      <c r="AND31" s="9"/>
      <c r="ANE31" s="9"/>
      <c r="ANF31" s="9"/>
      <c r="ANG31" s="9"/>
      <c r="ANH31" s="9"/>
      <c r="ANI31" s="9"/>
      <c r="ANJ31" s="9"/>
      <c r="ANK31" s="9"/>
      <c r="ANL31" s="9"/>
      <c r="ANM31" s="9"/>
      <c r="ANN31" s="9"/>
      <c r="ANO31" s="9"/>
      <c r="ANP31" s="9"/>
      <c r="ANQ31" s="9"/>
      <c r="ANR31" s="9"/>
      <c r="ANS31" s="9"/>
      <c r="ANT31" s="9"/>
      <c r="ANU31" s="9"/>
      <c r="ANV31" s="9"/>
      <c r="ANW31" s="9"/>
      <c r="ANX31" s="9"/>
      <c r="ANY31" s="9"/>
      <c r="ANZ31" s="9"/>
      <c r="AOA31" s="9"/>
      <c r="AOB31" s="9"/>
      <c r="AOC31" s="9"/>
      <c r="AOD31" s="9"/>
      <c r="AOE31" s="9"/>
      <c r="AOF31" s="9"/>
      <c r="AOG31" s="9"/>
      <c r="AOH31" s="9"/>
      <c r="AOI31" s="9"/>
      <c r="AOJ31" s="9"/>
      <c r="AOK31" s="9"/>
      <c r="AOL31" s="9"/>
      <c r="AOM31" s="9"/>
      <c r="AON31" s="9"/>
      <c r="AOO31" s="9"/>
      <c r="AOP31" s="9"/>
      <c r="AOQ31" s="9"/>
      <c r="AOR31" s="9"/>
      <c r="AOS31" s="9"/>
      <c r="AOT31" s="9"/>
      <c r="AOU31" s="9"/>
      <c r="AOV31" s="9"/>
      <c r="AOW31" s="9"/>
      <c r="AOX31" s="9"/>
      <c r="AOY31" s="9"/>
      <c r="AOZ31" s="9"/>
      <c r="APA31" s="9"/>
      <c r="APB31" s="9"/>
      <c r="APC31" s="9"/>
      <c r="APD31" s="9"/>
      <c r="APE31" s="9"/>
      <c r="APF31" s="9"/>
      <c r="APG31" s="9"/>
      <c r="APH31" s="9"/>
      <c r="API31" s="9"/>
      <c r="APJ31" s="9"/>
      <c r="APK31" s="9"/>
      <c r="APL31" s="9"/>
      <c r="APM31" s="9"/>
      <c r="APN31" s="9"/>
      <c r="APO31" s="9"/>
      <c r="APP31" s="9"/>
      <c r="APQ31" s="9"/>
      <c r="APR31" s="9"/>
      <c r="APS31" s="9"/>
      <c r="APT31" s="9"/>
      <c r="APU31" s="9"/>
      <c r="APV31" s="9"/>
      <c r="APW31" s="9"/>
      <c r="APX31" s="9"/>
      <c r="APY31" s="9"/>
      <c r="APZ31" s="9"/>
      <c r="AQA31" s="9"/>
      <c r="AQB31" s="9"/>
      <c r="AQC31" s="9"/>
      <c r="AQD31" s="9"/>
      <c r="AQE31" s="9"/>
      <c r="AQF31" s="9"/>
      <c r="AQG31" s="9"/>
      <c r="AQH31" s="9"/>
      <c r="AQI31" s="9"/>
      <c r="AQJ31" s="9"/>
      <c r="AQK31" s="9"/>
      <c r="AQL31" s="9"/>
      <c r="AQM31" s="9"/>
      <c r="AQN31" s="9"/>
      <c r="AQO31" s="9"/>
      <c r="AQP31" s="9"/>
      <c r="AQQ31" s="9"/>
      <c r="AQR31" s="9"/>
      <c r="AQS31" s="9"/>
      <c r="AQT31" s="9"/>
      <c r="AQU31" s="9"/>
      <c r="AQV31" s="9"/>
      <c r="AQW31" s="9"/>
      <c r="AQX31" s="9"/>
      <c r="AQY31" s="9"/>
      <c r="AQZ31" s="9"/>
      <c r="ARA31" s="9"/>
      <c r="ARB31" s="9"/>
      <c r="ARC31" s="9"/>
      <c r="ARD31" s="9"/>
      <c r="ARE31" s="9"/>
      <c r="ARF31" s="9"/>
      <c r="ARG31" s="9"/>
      <c r="ARH31" s="9"/>
      <c r="ARI31" s="9"/>
      <c r="ARJ31" s="9"/>
      <c r="ARK31" s="9"/>
      <c r="ARL31" s="9"/>
      <c r="ARM31" s="9"/>
      <c r="ARN31" s="9"/>
      <c r="ARO31" s="9"/>
      <c r="ARP31" s="9"/>
      <c r="ARQ31" s="9"/>
      <c r="ARR31" s="9"/>
      <c r="ARS31" s="9"/>
      <c r="ART31" s="9"/>
      <c r="ARU31" s="9"/>
      <c r="ARV31" s="9"/>
      <c r="ARW31" s="9"/>
      <c r="ARX31" s="9"/>
      <c r="ARY31" s="9"/>
      <c r="ARZ31" s="9"/>
      <c r="ASA31" s="9"/>
      <c r="ASB31" s="9"/>
      <c r="ASC31" s="9"/>
      <c r="ASD31" s="9"/>
      <c r="ASE31" s="9"/>
      <c r="ASF31" s="9"/>
      <c r="ASG31" s="9"/>
      <c r="ASH31" s="9"/>
      <c r="ASI31" s="9"/>
      <c r="ASJ31" s="9"/>
      <c r="ASK31" s="9"/>
      <c r="ASL31" s="9"/>
      <c r="ASM31" s="9"/>
      <c r="ASN31" s="9"/>
      <c r="ASO31" s="9"/>
      <c r="ASP31" s="9"/>
      <c r="ASQ31" s="9"/>
      <c r="ASR31" s="9"/>
      <c r="ASS31" s="9"/>
      <c r="AST31" s="9"/>
      <c r="ASU31" s="9"/>
      <c r="ASV31" s="9"/>
      <c r="ASW31" s="9"/>
      <c r="ASX31" s="9"/>
      <c r="ASY31" s="9"/>
      <c r="ASZ31" s="9"/>
      <c r="ATA31" s="9"/>
      <c r="ATB31" s="9"/>
      <c r="ATC31" s="9"/>
      <c r="ATD31" s="9"/>
      <c r="ATE31" s="9"/>
      <c r="ATF31" s="9"/>
      <c r="ATG31" s="9"/>
      <c r="ATH31" s="9"/>
      <c r="ATI31" s="9"/>
      <c r="ATJ31" s="9"/>
      <c r="ATK31" s="9"/>
      <c r="ATL31" s="9"/>
      <c r="ATM31" s="9"/>
      <c r="ATN31" s="9"/>
      <c r="ATO31" s="9"/>
      <c r="ATP31" s="9"/>
      <c r="ATQ31" s="9"/>
      <c r="ATR31" s="9"/>
      <c r="ATS31" s="9"/>
      <c r="ATT31" s="9"/>
      <c r="ATU31" s="9"/>
      <c r="ATV31" s="9"/>
      <c r="ATW31" s="9"/>
      <c r="ATX31" s="9"/>
      <c r="ATY31" s="9"/>
      <c r="ATZ31" s="9"/>
      <c r="AUA31" s="9"/>
      <c r="AUB31" s="9"/>
      <c r="AUC31" s="9"/>
      <c r="AUD31" s="9"/>
      <c r="AUE31" s="9"/>
      <c r="AUF31" s="9"/>
      <c r="AUG31" s="9"/>
      <c r="AUH31" s="9"/>
      <c r="AUI31" s="9"/>
      <c r="AUJ31" s="9"/>
      <c r="AUK31" s="9"/>
      <c r="AUL31" s="9"/>
      <c r="AUM31" s="9"/>
      <c r="AUN31" s="9"/>
      <c r="AUO31" s="9"/>
      <c r="AUP31" s="9"/>
      <c r="AUQ31" s="9"/>
      <c r="AUR31" s="9"/>
      <c r="AUS31" s="9"/>
      <c r="AUT31" s="9"/>
      <c r="AUU31" s="9"/>
      <c r="AUV31" s="9"/>
      <c r="AUW31" s="9"/>
      <c r="AUX31" s="9"/>
      <c r="AUY31" s="9"/>
      <c r="AUZ31" s="9"/>
      <c r="AVA31" s="9"/>
      <c r="AVB31" s="9"/>
      <c r="AVC31" s="9"/>
      <c r="AVD31" s="9"/>
      <c r="AVE31" s="9"/>
      <c r="AVF31" s="9"/>
      <c r="AVG31" s="9"/>
      <c r="AVH31" s="9"/>
      <c r="AVI31" s="9"/>
      <c r="AVJ31" s="9"/>
      <c r="AVK31" s="9"/>
      <c r="AVL31" s="9"/>
      <c r="AVM31" s="9"/>
      <c r="AVN31" s="9"/>
      <c r="AVO31" s="9"/>
      <c r="AVP31" s="9"/>
      <c r="AVQ31" s="9"/>
      <c r="AVR31" s="9"/>
      <c r="AVS31" s="9"/>
      <c r="AVT31" s="9"/>
      <c r="AVU31" s="9"/>
      <c r="AVV31" s="9"/>
      <c r="AVW31" s="9"/>
      <c r="AVX31" s="9"/>
      <c r="AVY31" s="9"/>
      <c r="AVZ31" s="9"/>
      <c r="AWA31" s="9"/>
      <c r="AWB31" s="9"/>
      <c r="AWC31" s="9"/>
      <c r="AWD31" s="9"/>
      <c r="AWE31" s="9"/>
      <c r="AWF31" s="9"/>
      <c r="AWG31" s="9"/>
      <c r="AWH31" s="9"/>
      <c r="AWI31" s="9"/>
      <c r="AWJ31" s="9"/>
      <c r="AWK31" s="9"/>
      <c r="AWL31" s="9"/>
      <c r="AWM31" s="9"/>
      <c r="AWN31" s="9"/>
      <c r="AWO31" s="9"/>
      <c r="AWP31" s="9"/>
      <c r="AWQ31" s="9"/>
      <c r="AWR31" s="9"/>
      <c r="AWS31" s="9"/>
      <c r="AWT31" s="9"/>
      <c r="AWU31" s="9"/>
      <c r="AWV31" s="9"/>
      <c r="AWW31" s="9"/>
      <c r="AWX31" s="9"/>
      <c r="AWY31" s="9"/>
      <c r="AWZ31" s="9"/>
      <c r="AXA31" s="9"/>
      <c r="AXB31" s="9"/>
      <c r="AXC31" s="9"/>
      <c r="AXD31" s="9"/>
      <c r="AXE31" s="9"/>
      <c r="AXF31" s="9"/>
      <c r="AXG31" s="9"/>
      <c r="AXH31" s="9"/>
      <c r="AXI31" s="9"/>
      <c r="AXJ31" s="9"/>
      <c r="AXK31" s="9"/>
      <c r="AXL31" s="9"/>
      <c r="AXM31" s="9"/>
      <c r="AXN31" s="9"/>
      <c r="AXO31" s="9"/>
      <c r="AXP31" s="9"/>
      <c r="AXQ31" s="9"/>
      <c r="AXR31" s="9"/>
      <c r="AXS31" s="9"/>
      <c r="AXT31" s="9"/>
      <c r="AXU31" s="9"/>
      <c r="AXV31" s="9"/>
      <c r="AXW31" s="9"/>
      <c r="AXX31" s="9"/>
      <c r="AXY31" s="9"/>
      <c r="AXZ31" s="9"/>
      <c r="AYA31" s="9"/>
      <c r="AYB31" s="9"/>
      <c r="AYC31" s="9"/>
      <c r="AYD31" s="9"/>
      <c r="AYE31" s="9"/>
      <c r="AYF31" s="9"/>
      <c r="AYG31" s="9"/>
      <c r="AYH31" s="9"/>
      <c r="AYI31" s="9"/>
      <c r="AYJ31" s="9"/>
      <c r="AYK31" s="9"/>
      <c r="AYL31" s="9"/>
      <c r="AYM31" s="9"/>
      <c r="AYN31" s="9"/>
      <c r="AYO31" s="9"/>
      <c r="AYP31" s="9"/>
      <c r="AYQ31" s="9"/>
      <c r="AYR31" s="9"/>
      <c r="AYS31" s="9"/>
      <c r="AYT31" s="9"/>
      <c r="AYU31" s="9"/>
      <c r="AYV31" s="9"/>
      <c r="AYW31" s="9"/>
      <c r="AYX31" s="9"/>
      <c r="AYY31" s="9"/>
      <c r="AYZ31" s="9"/>
      <c r="AZA31" s="9"/>
      <c r="AZB31" s="9"/>
      <c r="AZC31" s="9"/>
      <c r="AZD31" s="9"/>
      <c r="AZE31" s="9"/>
      <c r="AZF31" s="9"/>
      <c r="AZG31" s="9"/>
      <c r="AZH31" s="9"/>
      <c r="AZI31" s="9"/>
      <c r="AZJ31" s="9"/>
      <c r="AZK31" s="9"/>
      <c r="AZL31" s="9"/>
      <c r="AZM31" s="9"/>
      <c r="AZN31" s="9"/>
      <c r="AZO31" s="9"/>
      <c r="AZP31" s="9"/>
      <c r="AZQ31" s="9"/>
      <c r="AZR31" s="9"/>
      <c r="AZS31" s="9"/>
      <c r="AZT31" s="9"/>
      <c r="AZU31" s="9"/>
      <c r="AZV31" s="9"/>
      <c r="AZW31" s="9"/>
      <c r="AZX31" s="9"/>
      <c r="AZY31" s="9"/>
      <c r="AZZ31" s="9"/>
      <c r="BAA31" s="9"/>
      <c r="BAB31" s="9"/>
      <c r="BAC31" s="9"/>
      <c r="BAD31" s="9"/>
      <c r="BAE31" s="9"/>
      <c r="BAF31" s="9"/>
      <c r="BAG31" s="9"/>
      <c r="BAH31" s="9"/>
      <c r="BAI31" s="9"/>
      <c r="BAJ31" s="9"/>
      <c r="BAK31" s="9"/>
      <c r="BAL31" s="9"/>
      <c r="BAM31" s="9"/>
      <c r="BAN31" s="9"/>
      <c r="BAO31" s="9"/>
      <c r="BAP31" s="9"/>
      <c r="BAQ31" s="9"/>
      <c r="BAR31" s="9"/>
      <c r="BAS31" s="9"/>
      <c r="BAT31" s="9"/>
      <c r="BAU31" s="9"/>
      <c r="BAV31" s="9"/>
      <c r="BAW31" s="9"/>
      <c r="BAX31" s="9"/>
      <c r="BAY31" s="9"/>
      <c r="BAZ31" s="9"/>
      <c r="BBA31" s="9"/>
      <c r="BBB31" s="9"/>
      <c r="BBC31" s="9"/>
      <c r="BBD31" s="9"/>
      <c r="BBE31" s="9"/>
      <c r="BBF31" s="9"/>
      <c r="BBG31" s="9"/>
      <c r="BBH31" s="9"/>
      <c r="BBI31" s="9"/>
      <c r="BBJ31" s="9"/>
      <c r="BBK31" s="9"/>
      <c r="BBL31" s="9"/>
      <c r="BBM31" s="9"/>
      <c r="BBN31" s="9"/>
      <c r="BBO31" s="9"/>
      <c r="BBP31" s="9"/>
      <c r="BBQ31" s="9"/>
      <c r="BBR31" s="9"/>
      <c r="BBS31" s="9"/>
      <c r="BBT31" s="9"/>
      <c r="BBU31" s="9"/>
      <c r="BBV31" s="9"/>
      <c r="BBW31" s="9"/>
      <c r="BBX31" s="9"/>
      <c r="BBY31" s="9"/>
      <c r="BBZ31" s="9"/>
      <c r="BCA31" s="9"/>
      <c r="BCB31" s="9"/>
      <c r="BCC31" s="9"/>
      <c r="BCD31" s="9"/>
      <c r="BCE31" s="9"/>
      <c r="BCF31" s="9"/>
      <c r="BCG31" s="9"/>
      <c r="BCH31" s="9"/>
      <c r="BCI31" s="9"/>
      <c r="BCJ31" s="9"/>
      <c r="BCK31" s="9"/>
      <c r="BCL31" s="9"/>
      <c r="BCM31" s="9"/>
      <c r="BCN31" s="9"/>
      <c r="BCO31" s="9"/>
      <c r="BCP31" s="9"/>
      <c r="BCQ31" s="9"/>
      <c r="BCR31" s="9"/>
      <c r="BCS31" s="9"/>
      <c r="BCT31" s="9"/>
      <c r="BCU31" s="9"/>
      <c r="BCV31" s="9"/>
      <c r="BCW31" s="9"/>
      <c r="BCX31" s="9"/>
      <c r="BCY31" s="9"/>
      <c r="BCZ31" s="9"/>
      <c r="BDA31" s="9"/>
      <c r="BDB31" s="9"/>
      <c r="BDC31" s="9"/>
      <c r="BDD31" s="9"/>
      <c r="BDE31" s="9"/>
      <c r="BDF31" s="9"/>
      <c r="BDG31" s="9"/>
      <c r="BDH31" s="9"/>
      <c r="BDI31" s="9"/>
      <c r="BDJ31" s="9"/>
      <c r="BDK31" s="9"/>
      <c r="BDL31" s="9"/>
      <c r="BDM31" s="9"/>
      <c r="BDN31" s="9"/>
      <c r="BDO31" s="9"/>
      <c r="BDP31" s="9"/>
      <c r="BDQ31" s="9"/>
      <c r="BDR31" s="9"/>
      <c r="BDS31" s="9"/>
      <c r="BDT31" s="9"/>
      <c r="BDU31" s="9"/>
      <c r="BDV31" s="9"/>
      <c r="BDW31" s="9"/>
      <c r="BDX31" s="9"/>
      <c r="BDY31" s="9"/>
      <c r="BDZ31" s="9"/>
      <c r="BEA31" s="9"/>
      <c r="BEB31" s="9"/>
      <c r="BEC31" s="9"/>
      <c r="BED31" s="9"/>
      <c r="BEE31" s="9"/>
      <c r="BEF31" s="9"/>
      <c r="BEG31" s="9"/>
      <c r="BEH31" s="9"/>
      <c r="BEI31" s="9"/>
      <c r="BEJ31" s="9"/>
      <c r="BEK31" s="9"/>
      <c r="BEL31" s="9"/>
      <c r="BEM31" s="9"/>
      <c r="BEN31" s="9"/>
      <c r="BEO31" s="9"/>
      <c r="BEP31" s="9"/>
      <c r="BEQ31" s="9"/>
      <c r="BER31" s="9"/>
      <c r="BES31" s="9"/>
      <c r="BET31" s="9"/>
      <c r="BEU31" s="9"/>
      <c r="BEV31" s="9"/>
      <c r="BEW31" s="9"/>
      <c r="BEX31" s="9"/>
      <c r="BEY31" s="9"/>
      <c r="BEZ31" s="9"/>
      <c r="BFA31" s="9"/>
      <c r="BFB31" s="9"/>
      <c r="BFC31" s="9"/>
      <c r="BFD31" s="9"/>
      <c r="BFE31" s="9"/>
      <c r="BFF31" s="9"/>
      <c r="BFG31" s="9"/>
      <c r="BFH31" s="9"/>
      <c r="BFI31" s="9"/>
      <c r="BFJ31" s="9"/>
      <c r="BFK31" s="9"/>
      <c r="BFL31" s="9"/>
      <c r="BFM31" s="9"/>
      <c r="BFN31" s="9"/>
      <c r="BFO31" s="9"/>
      <c r="BFP31" s="9"/>
      <c r="BFQ31" s="9"/>
      <c r="BFR31" s="9"/>
      <c r="BFS31" s="9"/>
      <c r="BFT31" s="9"/>
      <c r="BFU31" s="9"/>
      <c r="BFV31" s="9"/>
      <c r="BFW31" s="9"/>
      <c r="BFX31" s="9"/>
      <c r="BFY31" s="9"/>
      <c r="BFZ31" s="9"/>
      <c r="BGA31" s="9"/>
      <c r="BGB31" s="9"/>
      <c r="BGC31" s="9"/>
      <c r="BGD31" s="9"/>
      <c r="BGE31" s="9"/>
      <c r="BGF31" s="9"/>
      <c r="BGG31" s="9"/>
      <c r="BGH31" s="9"/>
      <c r="BGI31" s="9"/>
      <c r="BGJ31" s="9"/>
      <c r="BGK31" s="9"/>
      <c r="BGL31" s="9"/>
      <c r="BGM31" s="9"/>
      <c r="BGN31" s="9"/>
      <c r="BGO31" s="9"/>
      <c r="BGP31" s="9"/>
      <c r="BGQ31" s="9"/>
      <c r="BGR31" s="9"/>
      <c r="BGS31" s="9"/>
      <c r="BGT31" s="9"/>
      <c r="BGU31" s="9"/>
      <c r="BGV31" s="9"/>
      <c r="BGW31" s="9"/>
      <c r="BGX31" s="9"/>
      <c r="BGY31" s="9"/>
      <c r="BGZ31" s="9"/>
      <c r="BHA31" s="9"/>
      <c r="BHB31" s="9"/>
      <c r="BHC31" s="9"/>
      <c r="BHD31" s="9"/>
      <c r="BHE31" s="9"/>
      <c r="BHF31" s="9"/>
      <c r="BHG31" s="9"/>
      <c r="BHH31" s="9"/>
      <c r="BHI31" s="9"/>
      <c r="BHJ31" s="9"/>
      <c r="BHK31" s="9"/>
      <c r="BHL31" s="9"/>
      <c r="BHM31" s="9"/>
      <c r="BHN31" s="9"/>
      <c r="BHO31" s="9"/>
      <c r="BHP31" s="9"/>
      <c r="BHQ31" s="9"/>
      <c r="BHR31" s="9"/>
      <c r="BHS31" s="9"/>
      <c r="BHT31" s="9"/>
      <c r="BHU31" s="9"/>
      <c r="BHV31" s="9"/>
      <c r="BHW31" s="9"/>
      <c r="BHX31" s="9"/>
      <c r="BHY31" s="9"/>
      <c r="BHZ31" s="9"/>
      <c r="BIA31" s="9"/>
      <c r="BIB31" s="9"/>
      <c r="BIC31" s="9"/>
      <c r="BID31" s="9"/>
      <c r="BIE31" s="9"/>
      <c r="BIF31" s="9"/>
      <c r="BIG31" s="9"/>
      <c r="BIH31" s="9"/>
      <c r="BII31" s="9"/>
      <c r="BIJ31" s="9"/>
      <c r="BIK31" s="9"/>
      <c r="BIL31" s="9"/>
      <c r="BIM31" s="9"/>
      <c r="BIN31" s="9"/>
      <c r="BIO31" s="9"/>
      <c r="BIP31" s="9"/>
      <c r="BIQ31" s="9"/>
      <c r="BIR31" s="9"/>
      <c r="BIS31" s="9"/>
      <c r="BIT31" s="9"/>
      <c r="BIU31" s="9"/>
      <c r="BIV31" s="9"/>
      <c r="BIW31" s="9"/>
      <c r="BIX31" s="9"/>
      <c r="BIY31" s="9"/>
      <c r="BIZ31" s="9"/>
      <c r="BJA31" s="9"/>
      <c r="BJB31" s="9"/>
      <c r="BJC31" s="9"/>
      <c r="BJD31" s="9"/>
      <c r="BJE31" s="9"/>
      <c r="BJF31" s="9"/>
      <c r="BJG31" s="9"/>
      <c r="BJH31" s="9"/>
      <c r="BJI31" s="9"/>
      <c r="BJJ31" s="9"/>
      <c r="BJK31" s="9"/>
      <c r="BJL31" s="9"/>
      <c r="BJM31" s="9"/>
      <c r="BJN31" s="9"/>
      <c r="BJO31" s="9"/>
      <c r="BJP31" s="9"/>
      <c r="BJQ31" s="9"/>
      <c r="BJR31" s="9"/>
      <c r="BJS31" s="9"/>
      <c r="BJT31" s="9"/>
      <c r="BJU31" s="9"/>
      <c r="BJV31" s="9"/>
      <c r="BJW31" s="9"/>
      <c r="BJX31" s="9"/>
      <c r="BJY31" s="9"/>
      <c r="BJZ31" s="9"/>
      <c r="BKA31" s="9"/>
      <c r="BKB31" s="9"/>
      <c r="BKC31" s="9"/>
      <c r="BKD31" s="9"/>
      <c r="BKE31" s="9"/>
      <c r="BKF31" s="9"/>
      <c r="BKG31" s="9"/>
      <c r="BKH31" s="9"/>
      <c r="BKI31" s="9"/>
      <c r="BKJ31" s="9"/>
      <c r="BKK31" s="9"/>
      <c r="BKL31" s="9"/>
      <c r="BKM31" s="9"/>
      <c r="BKN31" s="9"/>
      <c r="BKO31" s="9"/>
      <c r="BKP31" s="9"/>
      <c r="BKQ31" s="9"/>
      <c r="BKR31" s="9"/>
      <c r="BKS31" s="9"/>
      <c r="BKT31" s="9"/>
      <c r="BKU31" s="9"/>
      <c r="BKV31" s="9"/>
      <c r="BKW31" s="9"/>
      <c r="BKX31" s="9"/>
      <c r="BKY31" s="9"/>
      <c r="BKZ31" s="9"/>
      <c r="BLA31" s="9"/>
      <c r="BLB31" s="9"/>
      <c r="BLC31" s="9"/>
      <c r="BLD31" s="9"/>
      <c r="BLE31" s="9"/>
      <c r="BLF31" s="9"/>
      <c r="BLG31" s="9"/>
      <c r="BLH31" s="9"/>
      <c r="BLI31" s="9"/>
      <c r="BLJ31" s="9"/>
      <c r="BLK31" s="9"/>
      <c r="BLL31" s="9"/>
      <c r="BLM31" s="9"/>
      <c r="BLN31" s="9"/>
      <c r="BLO31" s="9"/>
      <c r="BLP31" s="9"/>
      <c r="BLQ31" s="9"/>
      <c r="BLR31" s="9"/>
      <c r="BLS31" s="9"/>
      <c r="BLT31" s="9"/>
      <c r="BLU31" s="9"/>
      <c r="BLV31" s="9"/>
      <c r="BLW31" s="9"/>
      <c r="BLX31" s="9"/>
      <c r="BLY31" s="9"/>
      <c r="BLZ31" s="9"/>
      <c r="BMA31" s="9"/>
      <c r="BMB31" s="9"/>
      <c r="BMC31" s="9"/>
      <c r="BMD31" s="9"/>
      <c r="BME31" s="9"/>
      <c r="BMF31" s="9"/>
      <c r="BMG31" s="9"/>
      <c r="BMH31" s="9"/>
      <c r="BMI31" s="9"/>
      <c r="BMJ31" s="9"/>
      <c r="BMK31" s="9"/>
      <c r="BML31" s="9"/>
      <c r="BMM31" s="9"/>
      <c r="BMN31" s="9"/>
      <c r="BMO31" s="9"/>
      <c r="BMP31" s="9"/>
      <c r="BMQ31" s="9"/>
      <c r="BMR31" s="9"/>
      <c r="BMS31" s="9"/>
      <c r="BMT31" s="9"/>
      <c r="BMU31" s="9"/>
      <c r="BMV31" s="9"/>
      <c r="BMW31" s="9"/>
      <c r="BMX31" s="9"/>
      <c r="BMY31" s="9"/>
      <c r="BMZ31" s="9"/>
      <c r="BNA31" s="9"/>
      <c r="BNB31" s="9"/>
      <c r="BNC31" s="9"/>
      <c r="BND31" s="9"/>
      <c r="BNE31" s="9"/>
      <c r="BNF31" s="9"/>
      <c r="BNG31" s="9"/>
      <c r="BNH31" s="9"/>
      <c r="BNI31" s="9"/>
      <c r="BNJ31" s="9"/>
      <c r="BNK31" s="9"/>
      <c r="BNL31" s="9"/>
      <c r="BNM31" s="9"/>
      <c r="BNN31" s="9"/>
      <c r="BNO31" s="9"/>
      <c r="BNP31" s="9"/>
      <c r="BNQ31" s="9"/>
      <c r="BNR31" s="9"/>
      <c r="BNS31" s="9"/>
      <c r="BNT31" s="9"/>
      <c r="BNU31" s="9"/>
      <c r="BNV31" s="9"/>
      <c r="BNW31" s="9"/>
      <c r="BNX31" s="9"/>
      <c r="BNY31" s="9"/>
      <c r="BNZ31" s="9"/>
      <c r="BOA31" s="9"/>
      <c r="BOB31" s="9"/>
      <c r="BOC31" s="9"/>
      <c r="BOD31" s="9"/>
      <c r="BOE31" s="9"/>
      <c r="BOF31" s="9"/>
      <c r="BOG31" s="9"/>
      <c r="BOH31" s="9"/>
      <c r="BOI31" s="9"/>
      <c r="BOJ31" s="9"/>
      <c r="BOK31" s="9"/>
      <c r="BOL31" s="9"/>
      <c r="BOM31" s="9"/>
      <c r="BON31" s="9"/>
      <c r="BOO31" s="9"/>
      <c r="BOP31" s="9"/>
      <c r="BOQ31" s="9"/>
      <c r="BOR31" s="9"/>
      <c r="BOS31" s="9"/>
      <c r="BOT31" s="9"/>
      <c r="BOU31" s="9"/>
      <c r="BOV31" s="9"/>
      <c r="BOW31" s="9"/>
      <c r="BOX31" s="9"/>
      <c r="BOY31" s="9"/>
      <c r="BOZ31" s="9"/>
      <c r="BPA31" s="9"/>
      <c r="BPB31" s="9"/>
      <c r="BPC31" s="9"/>
      <c r="BPD31" s="9"/>
      <c r="BPE31" s="9"/>
      <c r="BPF31" s="9"/>
      <c r="BPG31" s="9"/>
      <c r="BPH31" s="9"/>
      <c r="BPI31" s="9"/>
      <c r="BPJ31" s="9"/>
      <c r="BPK31" s="9"/>
      <c r="BPL31" s="9"/>
      <c r="BPM31" s="9"/>
      <c r="BPN31" s="9"/>
      <c r="BPO31" s="9"/>
      <c r="BPP31" s="9"/>
      <c r="BPQ31" s="9"/>
      <c r="BPR31" s="9"/>
      <c r="BPS31" s="9"/>
      <c r="BPT31" s="9"/>
      <c r="BPU31" s="9"/>
      <c r="BPV31" s="9"/>
      <c r="BPW31" s="9"/>
      <c r="BPX31" s="9"/>
      <c r="BPY31" s="9"/>
      <c r="BPZ31" s="9"/>
      <c r="BQA31" s="9"/>
      <c r="BQB31" s="9"/>
      <c r="BQC31" s="9"/>
      <c r="BQD31" s="9"/>
      <c r="BQE31" s="9"/>
      <c r="BQF31" s="9"/>
      <c r="BQG31" s="9"/>
      <c r="BQH31" s="9"/>
      <c r="BQI31" s="9"/>
      <c r="BQJ31" s="9"/>
      <c r="BQK31" s="9"/>
      <c r="BQL31" s="9"/>
      <c r="BQM31" s="9"/>
      <c r="BQN31" s="9"/>
      <c r="BQO31" s="9"/>
      <c r="BQP31" s="9"/>
      <c r="BQQ31" s="9"/>
      <c r="BQR31" s="9"/>
      <c r="BQS31" s="9"/>
      <c r="BQT31" s="9"/>
      <c r="BQU31" s="9"/>
      <c r="BQV31" s="9"/>
      <c r="BQW31" s="9"/>
      <c r="BQX31" s="9"/>
      <c r="BQY31" s="9"/>
      <c r="BQZ31" s="9"/>
      <c r="BRA31" s="9"/>
      <c r="BRB31" s="9"/>
      <c r="BRC31" s="9"/>
      <c r="BRD31" s="9"/>
      <c r="BRE31" s="9"/>
      <c r="BRF31" s="9"/>
      <c r="BRG31" s="9"/>
      <c r="BRH31" s="9"/>
      <c r="BRI31" s="9"/>
      <c r="BRJ31" s="9"/>
      <c r="BRK31" s="9"/>
      <c r="BRL31" s="9"/>
      <c r="BRM31" s="9"/>
      <c r="BRN31" s="9"/>
      <c r="BRO31" s="9"/>
      <c r="BRP31" s="9"/>
      <c r="BRQ31" s="9"/>
      <c r="BRR31" s="9"/>
      <c r="BRS31" s="9"/>
      <c r="BRT31" s="9"/>
      <c r="BRU31" s="9"/>
      <c r="BRV31" s="9"/>
      <c r="BRW31" s="9"/>
      <c r="BRX31" s="9"/>
      <c r="BRY31" s="9"/>
      <c r="BRZ31" s="9"/>
      <c r="BSA31" s="9"/>
      <c r="BSB31" s="9"/>
      <c r="BSC31" s="9"/>
      <c r="BSD31" s="9"/>
      <c r="BSE31" s="9"/>
      <c r="BSF31" s="9"/>
      <c r="BSG31" s="9"/>
      <c r="BSH31" s="9"/>
      <c r="BSI31" s="9"/>
      <c r="BSJ31" s="9"/>
      <c r="BSK31" s="9"/>
      <c r="BSL31" s="9"/>
      <c r="BSM31" s="9"/>
      <c r="BSN31" s="9"/>
      <c r="BSO31" s="9"/>
      <c r="BSP31" s="9"/>
      <c r="BSQ31" s="9"/>
      <c r="BSR31" s="9"/>
      <c r="BSS31" s="9"/>
      <c r="BST31" s="9"/>
      <c r="BSU31" s="9"/>
      <c r="BSV31" s="9"/>
      <c r="BSW31" s="9"/>
      <c r="BSX31" s="9"/>
      <c r="BSY31" s="9"/>
      <c r="BSZ31" s="9"/>
      <c r="BTA31" s="9"/>
      <c r="BTB31" s="9"/>
      <c r="BTC31" s="9"/>
      <c r="BTD31" s="9"/>
      <c r="BTE31" s="9"/>
      <c r="BTF31" s="9"/>
      <c r="BTG31" s="9"/>
      <c r="BTH31" s="9"/>
      <c r="BTI31" s="9"/>
      <c r="BTJ31" s="9"/>
      <c r="BTK31" s="9"/>
      <c r="BTL31" s="9"/>
      <c r="BTM31" s="9"/>
      <c r="BTN31" s="9"/>
      <c r="BTO31" s="9"/>
      <c r="BTP31" s="9"/>
      <c r="BTQ31" s="9"/>
      <c r="BTR31" s="9"/>
      <c r="BTS31" s="9"/>
      <c r="BTT31" s="9"/>
      <c r="BTU31" s="9"/>
      <c r="BTV31" s="9"/>
      <c r="BTW31" s="9"/>
      <c r="BTX31" s="9"/>
      <c r="BTY31" s="9"/>
      <c r="BTZ31" s="9"/>
      <c r="BUA31" s="9"/>
      <c r="BUB31" s="9"/>
      <c r="BUC31" s="9"/>
      <c r="BUD31" s="9"/>
      <c r="BUE31" s="9"/>
      <c r="BUF31" s="9"/>
      <c r="BUG31" s="9"/>
      <c r="BUH31" s="9"/>
      <c r="BUI31" s="9"/>
      <c r="BUJ31" s="9"/>
      <c r="BUK31" s="9"/>
      <c r="BUL31" s="9"/>
      <c r="BUM31" s="9"/>
      <c r="BUN31" s="9"/>
      <c r="BUO31" s="9"/>
      <c r="BUP31" s="9"/>
      <c r="BUQ31" s="9"/>
      <c r="BUR31" s="9"/>
      <c r="BUS31" s="9"/>
      <c r="BUT31" s="9"/>
      <c r="BUU31" s="9"/>
      <c r="BUV31" s="9"/>
      <c r="BUW31" s="9"/>
      <c r="BUX31" s="9"/>
      <c r="BUY31" s="9"/>
      <c r="BUZ31" s="9"/>
      <c r="BVA31" s="9"/>
      <c r="BVB31" s="9"/>
      <c r="BVC31" s="9"/>
      <c r="BVD31" s="9"/>
      <c r="BVE31" s="9"/>
      <c r="BVF31" s="9"/>
      <c r="BVG31" s="9"/>
      <c r="BVH31" s="9"/>
      <c r="BVI31" s="9"/>
      <c r="BVJ31" s="9"/>
      <c r="BVK31" s="9"/>
      <c r="BVL31" s="9"/>
      <c r="BVM31" s="9"/>
      <c r="BVN31" s="9"/>
      <c r="BVO31" s="9"/>
      <c r="BVP31" s="9"/>
      <c r="BVQ31" s="9"/>
      <c r="BVR31" s="9"/>
      <c r="BVS31" s="9"/>
      <c r="BVT31" s="9"/>
      <c r="BVU31" s="9"/>
      <c r="BVV31" s="9"/>
      <c r="BVW31" s="9"/>
      <c r="BVX31" s="9"/>
      <c r="BVY31" s="9"/>
      <c r="BVZ31" s="9"/>
      <c r="BWA31" s="9"/>
      <c r="BWB31" s="9"/>
      <c r="BWC31" s="9"/>
      <c r="BWD31" s="9"/>
      <c r="BWE31" s="9"/>
      <c r="BWF31" s="9"/>
      <c r="BWG31" s="9"/>
      <c r="BWH31" s="9"/>
      <c r="BWI31" s="9"/>
      <c r="BWJ31" s="9"/>
      <c r="BWK31" s="9"/>
      <c r="BWL31" s="9"/>
      <c r="BWM31" s="9"/>
      <c r="BWN31" s="9"/>
      <c r="BWO31" s="9"/>
      <c r="BWP31" s="9"/>
      <c r="BWQ31" s="9"/>
      <c r="BWR31" s="9"/>
      <c r="BWS31" s="9"/>
      <c r="BWT31" s="9"/>
      <c r="BWU31" s="9"/>
      <c r="BWV31" s="9"/>
      <c r="BWW31" s="9"/>
      <c r="BWX31" s="9"/>
      <c r="BWY31" s="9"/>
      <c r="BWZ31" s="9"/>
      <c r="BXA31" s="9"/>
      <c r="BXB31" s="9"/>
      <c r="BXC31" s="9"/>
      <c r="BXD31" s="9"/>
      <c r="BXE31" s="9"/>
      <c r="BXF31" s="9"/>
      <c r="BXG31" s="9"/>
      <c r="BXH31" s="9"/>
      <c r="BXI31" s="9"/>
      <c r="BXJ31" s="9"/>
      <c r="BXK31" s="9"/>
      <c r="BXL31" s="9"/>
      <c r="BXM31" s="9"/>
      <c r="BXN31" s="9"/>
      <c r="BXO31" s="9"/>
      <c r="BXP31" s="9"/>
      <c r="BXQ31" s="9"/>
      <c r="BXR31" s="9"/>
      <c r="BXS31" s="9"/>
      <c r="BXT31" s="9"/>
      <c r="BXU31" s="9"/>
      <c r="BXV31" s="9"/>
      <c r="BXW31" s="9"/>
      <c r="BXX31" s="9"/>
      <c r="BXY31" s="9"/>
      <c r="BXZ31" s="9"/>
      <c r="BYA31" s="9"/>
      <c r="BYB31" s="9"/>
      <c r="BYC31" s="9"/>
      <c r="BYD31" s="9"/>
      <c r="BYE31" s="9"/>
      <c r="BYF31" s="9"/>
      <c r="BYG31" s="9"/>
      <c r="BYH31" s="9"/>
      <c r="BYI31" s="9"/>
      <c r="BYJ31" s="9"/>
      <c r="BYK31" s="9"/>
      <c r="BYL31" s="9"/>
      <c r="BYM31" s="9"/>
      <c r="BYN31" s="9"/>
      <c r="BYO31" s="9"/>
      <c r="BYP31" s="9"/>
      <c r="BYQ31" s="9"/>
      <c r="BYR31" s="9"/>
      <c r="BYS31" s="9"/>
      <c r="BYT31" s="9"/>
      <c r="BYU31" s="9"/>
      <c r="BYV31" s="9"/>
      <c r="BYW31" s="9"/>
      <c r="BYX31" s="9"/>
      <c r="BYY31" s="9"/>
      <c r="BYZ31" s="9"/>
      <c r="BZA31" s="9"/>
      <c r="BZB31" s="9"/>
      <c r="BZC31" s="9"/>
      <c r="BZD31" s="9"/>
      <c r="BZE31" s="9"/>
      <c r="BZF31" s="9"/>
      <c r="BZG31" s="9"/>
      <c r="BZH31" s="9"/>
      <c r="BZI31" s="9"/>
      <c r="BZJ31" s="9"/>
      <c r="BZK31" s="9"/>
      <c r="BZL31" s="9"/>
      <c r="BZM31" s="9"/>
      <c r="BZN31" s="9"/>
      <c r="BZO31" s="9"/>
      <c r="BZP31" s="9"/>
      <c r="BZQ31" s="9"/>
      <c r="BZR31" s="9"/>
      <c r="BZS31" s="9"/>
      <c r="BZT31" s="9"/>
      <c r="BZU31" s="9"/>
      <c r="BZV31" s="9"/>
      <c r="BZW31" s="9"/>
      <c r="BZX31" s="9"/>
      <c r="BZY31" s="9"/>
      <c r="BZZ31" s="9"/>
      <c r="CAA31" s="9"/>
      <c r="CAB31" s="9"/>
      <c r="CAC31" s="9"/>
      <c r="CAD31" s="9"/>
      <c r="CAE31" s="9"/>
      <c r="CAF31" s="9"/>
      <c r="CAG31" s="9"/>
      <c r="CAH31" s="9"/>
      <c r="CAI31" s="9"/>
      <c r="CAJ31" s="9"/>
      <c r="CAK31" s="9"/>
      <c r="CAL31" s="9"/>
      <c r="CAM31" s="9"/>
      <c r="CAN31" s="9"/>
      <c r="CAO31" s="9"/>
      <c r="CAP31" s="9"/>
      <c r="CAQ31" s="9"/>
      <c r="CAR31" s="9"/>
      <c r="CAS31" s="9"/>
      <c r="CAT31" s="9"/>
      <c r="CAU31" s="9"/>
      <c r="CAV31" s="9"/>
      <c r="CAW31" s="9"/>
      <c r="CAX31" s="9"/>
      <c r="CAY31" s="9"/>
      <c r="CAZ31" s="9"/>
      <c r="CBA31" s="9"/>
      <c r="CBB31" s="9"/>
      <c r="CBC31" s="9"/>
      <c r="CBD31" s="9"/>
      <c r="CBE31" s="9"/>
      <c r="CBF31" s="9"/>
      <c r="CBG31" s="9"/>
      <c r="CBH31" s="9"/>
      <c r="CBI31" s="9"/>
      <c r="CBJ31" s="9"/>
      <c r="CBK31" s="9"/>
      <c r="CBL31" s="9"/>
      <c r="CBM31" s="9"/>
      <c r="CBN31" s="9"/>
      <c r="CBO31" s="9"/>
      <c r="CBP31" s="9"/>
      <c r="CBQ31" s="9"/>
      <c r="CBR31" s="9"/>
      <c r="CBS31" s="9"/>
      <c r="CBT31" s="9"/>
      <c r="CBU31" s="9"/>
      <c r="CBV31" s="9"/>
      <c r="CBW31" s="9"/>
      <c r="CBX31" s="9"/>
      <c r="CBY31" s="9"/>
      <c r="CBZ31" s="9"/>
      <c r="CCA31" s="9"/>
      <c r="CCB31" s="9"/>
      <c r="CCC31" s="9"/>
      <c r="CCD31" s="9"/>
      <c r="CCE31" s="9"/>
      <c r="CCF31" s="9"/>
      <c r="CCG31" s="9"/>
      <c r="CCH31" s="9"/>
      <c r="CCI31" s="9"/>
      <c r="CCJ31" s="9"/>
      <c r="CCK31" s="9"/>
      <c r="CCL31" s="9"/>
      <c r="CCM31" s="9"/>
      <c r="CCN31" s="9"/>
      <c r="CCO31" s="9"/>
      <c r="CCP31" s="9"/>
      <c r="CCQ31" s="9"/>
      <c r="CCR31" s="9"/>
      <c r="CCS31" s="9"/>
      <c r="CCT31" s="9"/>
      <c r="CCU31" s="9"/>
      <c r="CCV31" s="9"/>
      <c r="CCW31" s="9"/>
      <c r="CCX31" s="9"/>
      <c r="CCY31" s="9"/>
      <c r="CCZ31" s="9"/>
      <c r="CDA31" s="9"/>
      <c r="CDB31" s="9"/>
      <c r="CDC31" s="9"/>
      <c r="CDD31" s="9"/>
      <c r="CDE31" s="9"/>
      <c r="CDF31" s="9"/>
      <c r="CDG31" s="9"/>
      <c r="CDH31" s="9"/>
      <c r="CDI31" s="9"/>
      <c r="CDJ31" s="9"/>
      <c r="CDK31" s="9"/>
      <c r="CDL31" s="9"/>
      <c r="CDM31" s="9"/>
      <c r="CDN31" s="9"/>
      <c r="CDO31" s="9"/>
      <c r="CDP31" s="9"/>
      <c r="CDQ31" s="9"/>
      <c r="CDR31" s="9"/>
      <c r="CDS31" s="9"/>
      <c r="CDT31" s="9"/>
      <c r="CDU31" s="9"/>
      <c r="CDV31" s="9"/>
      <c r="CDW31" s="9"/>
      <c r="CDX31" s="9"/>
      <c r="CDY31" s="9"/>
      <c r="CDZ31" s="9"/>
      <c r="CEA31" s="9"/>
      <c r="CEB31" s="9"/>
      <c r="CEC31" s="9"/>
      <c r="CED31" s="9"/>
      <c r="CEE31" s="9"/>
      <c r="CEF31" s="9"/>
      <c r="CEG31" s="9"/>
      <c r="CEH31" s="9"/>
      <c r="CEI31" s="9"/>
      <c r="CEJ31" s="9"/>
      <c r="CEK31" s="9"/>
      <c r="CEL31" s="9"/>
      <c r="CEM31" s="9"/>
      <c r="CEN31" s="9"/>
      <c r="CEO31" s="9"/>
      <c r="CEP31" s="9"/>
      <c r="CEQ31" s="9"/>
      <c r="CER31" s="9"/>
      <c r="CES31" s="9"/>
      <c r="CET31" s="9"/>
      <c r="CEU31" s="9"/>
      <c r="CEV31" s="9"/>
      <c r="CEW31" s="9"/>
      <c r="CEX31" s="9"/>
      <c r="CEY31" s="9"/>
      <c r="CEZ31" s="9"/>
      <c r="CFA31" s="9"/>
      <c r="CFB31" s="9"/>
      <c r="CFC31" s="9"/>
      <c r="CFD31" s="9"/>
      <c r="CFE31" s="9"/>
      <c r="CFF31" s="9"/>
      <c r="CFG31" s="9"/>
      <c r="CFH31" s="9"/>
      <c r="CFI31" s="9"/>
      <c r="CFJ31" s="9"/>
      <c r="CFK31" s="9"/>
      <c r="CFL31" s="9"/>
      <c r="CFM31" s="9"/>
      <c r="CFN31" s="9"/>
      <c r="CFO31" s="9"/>
      <c r="CFP31" s="9"/>
      <c r="CFQ31" s="9"/>
      <c r="CFR31" s="9"/>
      <c r="CFS31" s="9"/>
      <c r="CFT31" s="9"/>
      <c r="CFU31" s="9"/>
      <c r="CFV31" s="9"/>
      <c r="CFW31" s="9"/>
      <c r="CFX31" s="9"/>
      <c r="CFY31" s="9"/>
      <c r="CFZ31" s="9"/>
      <c r="CGA31" s="9"/>
      <c r="CGB31" s="9"/>
      <c r="CGC31" s="9"/>
      <c r="CGD31" s="9"/>
      <c r="CGE31" s="9"/>
      <c r="CGF31" s="9"/>
      <c r="CGG31" s="9"/>
      <c r="CGH31" s="9"/>
      <c r="CGI31" s="9"/>
      <c r="CGJ31" s="9"/>
      <c r="CGK31" s="9"/>
      <c r="CGL31" s="9"/>
      <c r="CGM31" s="9"/>
      <c r="CGN31" s="9"/>
      <c r="CGO31" s="9"/>
      <c r="CGP31" s="9"/>
      <c r="CGQ31" s="9"/>
      <c r="CGR31" s="9"/>
      <c r="CGS31" s="9"/>
      <c r="CGT31" s="9"/>
      <c r="CGU31" s="9"/>
      <c r="CGV31" s="9"/>
      <c r="CGW31" s="9"/>
      <c r="CGX31" s="9"/>
      <c r="CGY31" s="9"/>
      <c r="CGZ31" s="9"/>
      <c r="CHA31" s="9"/>
      <c r="CHB31" s="9"/>
      <c r="CHC31" s="9"/>
      <c r="CHD31" s="9"/>
      <c r="CHE31" s="9"/>
      <c r="CHF31" s="9"/>
      <c r="CHG31" s="9"/>
      <c r="CHH31" s="9"/>
      <c r="CHI31" s="9"/>
      <c r="CHJ31" s="9"/>
      <c r="CHK31" s="9"/>
      <c r="CHL31" s="9"/>
      <c r="CHM31" s="9"/>
      <c r="CHN31" s="9"/>
      <c r="CHO31" s="9"/>
      <c r="CHP31" s="9"/>
      <c r="CHQ31" s="9"/>
      <c r="CHR31" s="9"/>
      <c r="CHS31" s="9"/>
      <c r="CHT31" s="9"/>
      <c r="CHU31" s="9"/>
      <c r="CHV31" s="9"/>
      <c r="CHW31" s="9"/>
      <c r="CHX31" s="9"/>
      <c r="CHY31" s="9"/>
      <c r="CHZ31" s="9"/>
      <c r="CIA31" s="9"/>
      <c r="CIB31" s="9"/>
      <c r="CIC31" s="9"/>
      <c r="CID31" s="9"/>
      <c r="CIE31" s="9"/>
      <c r="CIF31" s="9"/>
      <c r="CIG31" s="9"/>
      <c r="CIH31" s="9"/>
      <c r="CII31" s="9"/>
      <c r="CIJ31" s="9"/>
      <c r="CIK31" s="9"/>
      <c r="CIL31" s="9"/>
      <c r="CIM31" s="9"/>
      <c r="CIN31" s="9"/>
      <c r="CIO31" s="9"/>
      <c r="CIP31" s="9"/>
      <c r="CIQ31" s="9"/>
      <c r="CIR31" s="9"/>
      <c r="CIS31" s="9"/>
      <c r="CIT31" s="9"/>
      <c r="CIU31" s="9"/>
      <c r="CIV31" s="9"/>
      <c r="CIW31" s="9"/>
      <c r="CIX31" s="9"/>
      <c r="CIY31" s="9"/>
      <c r="CIZ31" s="9"/>
      <c r="CJA31" s="9"/>
      <c r="CJB31" s="9"/>
      <c r="CJC31" s="9"/>
      <c r="CJD31" s="9"/>
      <c r="CJE31" s="9"/>
      <c r="CJF31" s="9"/>
      <c r="CJG31" s="9"/>
      <c r="CJH31" s="9"/>
      <c r="CJI31" s="9"/>
      <c r="CJJ31" s="9"/>
      <c r="CJK31" s="9"/>
      <c r="CJL31" s="9"/>
      <c r="CJM31" s="9"/>
      <c r="CJN31" s="9"/>
      <c r="CJO31" s="9"/>
      <c r="CJP31" s="9"/>
      <c r="CJQ31" s="9"/>
      <c r="CJR31" s="9"/>
      <c r="CJS31" s="9"/>
      <c r="CJT31" s="9"/>
      <c r="CJU31" s="9"/>
      <c r="CJV31" s="9"/>
      <c r="CJW31" s="9"/>
      <c r="CJX31" s="9"/>
      <c r="CJY31" s="9"/>
      <c r="CJZ31" s="9"/>
      <c r="CKA31" s="9"/>
      <c r="CKB31" s="9"/>
      <c r="CKC31" s="9"/>
      <c r="CKD31" s="9"/>
      <c r="CKE31" s="9"/>
      <c r="CKF31" s="9"/>
      <c r="CKG31" s="9"/>
      <c r="CKH31" s="9"/>
      <c r="CKI31" s="9"/>
      <c r="CKJ31" s="9"/>
      <c r="CKK31" s="9"/>
      <c r="CKL31" s="9"/>
      <c r="CKM31" s="9"/>
      <c r="CKN31" s="9"/>
      <c r="CKO31" s="9"/>
      <c r="CKP31" s="9"/>
      <c r="CKQ31" s="9"/>
      <c r="CKR31" s="9"/>
      <c r="CKS31" s="9"/>
      <c r="CKT31" s="9"/>
      <c r="CKU31" s="9"/>
      <c r="CKV31" s="9"/>
      <c r="CKW31" s="9"/>
      <c r="CKX31" s="9"/>
      <c r="CKY31" s="9"/>
      <c r="CKZ31" s="9"/>
      <c r="CLA31" s="9"/>
      <c r="CLB31" s="9"/>
      <c r="CLC31" s="9"/>
      <c r="CLD31" s="9"/>
      <c r="CLE31" s="9"/>
      <c r="CLF31" s="9"/>
      <c r="CLG31" s="9"/>
      <c r="CLH31" s="9"/>
      <c r="CLI31" s="9"/>
      <c r="CLJ31" s="9"/>
      <c r="CLK31" s="9"/>
      <c r="CLL31" s="9"/>
      <c r="CLM31" s="9"/>
      <c r="CLN31" s="9"/>
      <c r="CLO31" s="9"/>
      <c r="CLP31" s="9"/>
      <c r="CLQ31" s="9"/>
      <c r="CLR31" s="9"/>
      <c r="CLS31" s="9"/>
      <c r="CLT31" s="9"/>
      <c r="CLU31" s="9"/>
      <c r="CLV31" s="9"/>
      <c r="CLW31" s="9"/>
      <c r="CLX31" s="9"/>
      <c r="CLY31" s="9"/>
      <c r="CLZ31" s="9"/>
      <c r="CMA31" s="9"/>
      <c r="CMB31" s="9"/>
      <c r="CMC31" s="9"/>
      <c r="CMD31" s="9"/>
      <c r="CME31" s="9"/>
      <c r="CMF31" s="9"/>
      <c r="CMG31" s="9"/>
      <c r="CMH31" s="9"/>
      <c r="CMI31" s="9"/>
      <c r="CMJ31" s="9"/>
      <c r="CMK31" s="9"/>
      <c r="CML31" s="9"/>
      <c r="CMM31" s="9"/>
      <c r="CMN31" s="9"/>
      <c r="CMO31" s="9"/>
      <c r="CMP31" s="9"/>
      <c r="CMQ31" s="9"/>
      <c r="CMR31" s="9"/>
      <c r="CMS31" s="9"/>
      <c r="CMT31" s="9"/>
      <c r="CMU31" s="9"/>
      <c r="CMV31" s="9"/>
      <c r="CMW31" s="9"/>
      <c r="CMX31" s="9"/>
      <c r="CMY31" s="9"/>
      <c r="CMZ31" s="9"/>
      <c r="CNA31" s="9"/>
      <c r="CNB31" s="9"/>
      <c r="CNC31" s="9"/>
      <c r="CND31" s="9"/>
      <c r="CNE31" s="9"/>
      <c r="CNF31" s="9"/>
      <c r="CNG31" s="9"/>
      <c r="CNH31" s="9"/>
      <c r="CNI31" s="9"/>
      <c r="CNJ31" s="9"/>
      <c r="CNK31" s="9"/>
      <c r="CNL31" s="9"/>
      <c r="CNM31" s="9"/>
      <c r="CNN31" s="9"/>
      <c r="CNO31" s="9"/>
      <c r="CNP31" s="9"/>
      <c r="CNQ31" s="9"/>
      <c r="CNR31" s="9"/>
      <c r="CNS31" s="9"/>
      <c r="CNT31" s="9"/>
      <c r="CNU31" s="9"/>
      <c r="CNV31" s="9"/>
      <c r="CNW31" s="9"/>
      <c r="CNX31" s="9"/>
      <c r="CNY31" s="9"/>
      <c r="CNZ31" s="9"/>
      <c r="COA31" s="9"/>
      <c r="COB31" s="9"/>
      <c r="COC31" s="9"/>
      <c r="COD31" s="9"/>
      <c r="COE31" s="9"/>
      <c r="COF31" s="9"/>
      <c r="COG31" s="9"/>
      <c r="COH31" s="9"/>
      <c r="COI31" s="9"/>
      <c r="COJ31" s="9"/>
      <c r="COK31" s="9"/>
      <c r="COL31" s="9"/>
      <c r="COM31" s="9"/>
      <c r="CON31" s="9"/>
      <c r="COO31" s="9"/>
      <c r="COP31" s="9"/>
      <c r="COQ31" s="9"/>
      <c r="COR31" s="9"/>
      <c r="COS31" s="9"/>
      <c r="COT31" s="9"/>
      <c r="COU31" s="9"/>
      <c r="COV31" s="9"/>
      <c r="COW31" s="9"/>
      <c r="COX31" s="9"/>
      <c r="COY31" s="9"/>
      <c r="COZ31" s="9"/>
      <c r="CPA31" s="9"/>
      <c r="CPB31" s="9"/>
      <c r="CPC31" s="9"/>
      <c r="CPD31" s="9"/>
      <c r="CPE31" s="9"/>
      <c r="CPF31" s="9"/>
      <c r="CPG31" s="9"/>
      <c r="CPH31" s="9"/>
      <c r="CPI31" s="9"/>
      <c r="CPJ31" s="9"/>
      <c r="CPK31" s="9"/>
      <c r="CPL31" s="9"/>
      <c r="CPM31" s="9"/>
      <c r="CPN31" s="9"/>
      <c r="CPO31" s="9"/>
      <c r="CPP31" s="9"/>
      <c r="CPQ31" s="9"/>
      <c r="CPR31" s="9"/>
      <c r="CPS31" s="9"/>
      <c r="CPT31" s="9"/>
      <c r="CPU31" s="9"/>
      <c r="CPV31" s="9"/>
      <c r="CPW31" s="9"/>
      <c r="CPX31" s="9"/>
      <c r="CPY31" s="9"/>
      <c r="CPZ31" s="9"/>
      <c r="CQA31" s="9"/>
      <c r="CQB31" s="9"/>
      <c r="CQC31" s="9"/>
      <c r="CQD31" s="9"/>
      <c r="CQE31" s="9"/>
      <c r="CQF31" s="9"/>
      <c r="CQG31" s="9"/>
      <c r="CQH31" s="9"/>
      <c r="CQI31" s="9"/>
      <c r="CQJ31" s="9"/>
      <c r="CQK31" s="9"/>
      <c r="CQL31" s="9"/>
      <c r="CQM31" s="9"/>
      <c r="CQN31" s="9"/>
      <c r="CQO31" s="9"/>
      <c r="CQP31" s="9"/>
      <c r="CQQ31" s="9"/>
      <c r="CQR31" s="9"/>
      <c r="CQS31" s="9"/>
      <c r="CQT31" s="9"/>
      <c r="CQU31" s="9"/>
      <c r="CQV31" s="9"/>
      <c r="CQW31" s="9"/>
      <c r="CQX31" s="9"/>
      <c r="CQY31" s="9"/>
      <c r="CQZ31" s="9"/>
      <c r="CRA31" s="9"/>
      <c r="CRB31" s="9"/>
      <c r="CRC31" s="9"/>
      <c r="CRD31" s="9"/>
      <c r="CRE31" s="9"/>
      <c r="CRF31" s="9"/>
      <c r="CRG31" s="9"/>
      <c r="CRH31" s="9"/>
      <c r="CRI31" s="9"/>
      <c r="CRJ31" s="9"/>
      <c r="CRK31" s="9"/>
      <c r="CRL31" s="9"/>
      <c r="CRM31" s="9"/>
      <c r="CRN31" s="9"/>
      <c r="CRO31" s="9"/>
      <c r="CRP31" s="9"/>
      <c r="CRQ31" s="9"/>
      <c r="CRR31" s="9"/>
      <c r="CRS31" s="9"/>
      <c r="CRT31" s="9"/>
      <c r="CRU31" s="9"/>
      <c r="CRV31" s="9"/>
      <c r="CRW31" s="9"/>
      <c r="CRX31" s="9"/>
      <c r="CRY31" s="9"/>
      <c r="CRZ31" s="9"/>
      <c r="CSA31" s="9"/>
      <c r="CSB31" s="9"/>
      <c r="CSC31" s="9"/>
      <c r="CSD31" s="9"/>
      <c r="CSE31" s="9"/>
      <c r="CSF31" s="9"/>
      <c r="CSG31" s="9"/>
      <c r="CSH31" s="9"/>
      <c r="CSI31" s="9"/>
      <c r="CSJ31" s="9"/>
      <c r="CSK31" s="9"/>
      <c r="CSL31" s="9"/>
      <c r="CSM31" s="9"/>
      <c r="CSN31" s="9"/>
      <c r="CSO31" s="9"/>
      <c r="CSP31" s="9"/>
      <c r="CSQ31" s="9"/>
      <c r="CSR31" s="9"/>
      <c r="CSS31" s="9"/>
      <c r="CST31" s="9"/>
      <c r="CSU31" s="9"/>
      <c r="CSV31" s="9"/>
      <c r="CSW31" s="9"/>
      <c r="CSX31" s="9"/>
      <c r="CSY31" s="9"/>
      <c r="CSZ31" s="9"/>
      <c r="CTA31" s="9"/>
      <c r="CTB31" s="9"/>
      <c r="CTC31" s="9"/>
      <c r="CTD31" s="9"/>
      <c r="CTE31" s="9"/>
      <c r="CTF31" s="9"/>
      <c r="CTG31" s="9"/>
      <c r="CTH31" s="9"/>
      <c r="CTI31" s="9"/>
      <c r="CTJ31" s="9"/>
      <c r="CTK31" s="9"/>
      <c r="CTL31" s="9"/>
      <c r="CTM31" s="9"/>
      <c r="CTN31" s="9"/>
      <c r="CTO31" s="9"/>
      <c r="CTP31" s="9"/>
      <c r="CTQ31" s="9"/>
      <c r="CTR31" s="9"/>
      <c r="CTS31" s="9"/>
      <c r="CTT31" s="9"/>
      <c r="CTU31" s="9"/>
      <c r="CTV31" s="9"/>
      <c r="CTW31" s="9"/>
      <c r="CTX31" s="9"/>
      <c r="CTY31" s="9"/>
      <c r="CTZ31" s="9"/>
      <c r="CUA31" s="9"/>
      <c r="CUB31" s="9"/>
      <c r="CUC31" s="9"/>
      <c r="CUD31" s="9"/>
      <c r="CUE31" s="9"/>
      <c r="CUF31" s="9"/>
      <c r="CUG31" s="9"/>
      <c r="CUH31" s="9"/>
      <c r="CUI31" s="9"/>
      <c r="CUJ31" s="9"/>
      <c r="CUK31" s="9"/>
      <c r="CUL31" s="9"/>
      <c r="CUM31" s="9"/>
      <c r="CUN31" s="9"/>
      <c r="CUO31" s="9"/>
      <c r="CUP31" s="9"/>
      <c r="CUQ31" s="9"/>
      <c r="CUR31" s="9"/>
      <c r="CUS31" s="9"/>
      <c r="CUT31" s="9"/>
      <c r="CUU31" s="9"/>
      <c r="CUV31" s="9"/>
      <c r="CUW31" s="9"/>
      <c r="CUX31" s="9"/>
    </row>
    <row r="32" spans="1:2598" s="9" customFormat="1" ht="15" customHeight="1" x14ac:dyDescent="0.15">
      <c r="A32" s="398" t="s">
        <v>97</v>
      </c>
      <c r="B32" s="15" t="s">
        <v>36</v>
      </c>
      <c r="C32" s="22" t="s">
        <v>188</v>
      </c>
      <c r="D32" s="758">
        <v>0</v>
      </c>
      <c r="E32" s="758">
        <v>1.35</v>
      </c>
      <c r="F32" s="758">
        <v>0.94466000000000006</v>
      </c>
      <c r="G32" s="758">
        <v>0</v>
      </c>
      <c r="H32" s="759">
        <v>0.68</v>
      </c>
      <c r="I32" s="759">
        <v>2.642205299</v>
      </c>
      <c r="J32" s="755">
        <v>0</v>
      </c>
      <c r="K32" s="755">
        <v>0</v>
      </c>
      <c r="L32" s="755">
        <v>0</v>
      </c>
      <c r="M32" s="755">
        <v>0</v>
      </c>
      <c r="N32" s="755">
        <v>0</v>
      </c>
      <c r="O32" s="773">
        <v>0</v>
      </c>
      <c r="P32" s="180"/>
      <c r="Q32" s="180"/>
      <c r="R32" s="12" t="str">
        <f t="shared" si="0"/>
        <v>7.C</v>
      </c>
      <c r="S32" s="15" t="str">
        <f t="shared" si="2"/>
        <v>Coniferous</v>
      </c>
      <c r="T32" s="22" t="s">
        <v>191</v>
      </c>
      <c r="U32" s="164"/>
      <c r="V32" s="164"/>
      <c r="W32" s="164"/>
      <c r="X32" s="164"/>
      <c r="Y32" s="164"/>
      <c r="Z32" s="164"/>
      <c r="AA32" s="164"/>
      <c r="AB32" s="165"/>
      <c r="AC32" s="180"/>
      <c r="AD32" s="264" t="str">
        <f t="shared" si="1"/>
        <v>7.C</v>
      </c>
      <c r="AE32" s="15" t="str">
        <f t="shared" si="4"/>
        <v>Coniferous</v>
      </c>
      <c r="AF32" s="22" t="s">
        <v>191</v>
      </c>
      <c r="AG32" s="260" t="str">
        <f>IF(ISNUMBER(#REF!+D32-J32),#REF!+D32-J32,IF(ISNUMBER(J32-D32),"NT " &amp; J32-D32,"…"))</f>
        <v>NT 0</v>
      </c>
      <c r="AH32" s="239" t="str">
        <f>IF(ISNUMBER(#REF!+G32-M32),#REF!+G32-M32,IF(ISNUMBER(M32-G32),"NT " &amp; M32-G32,"…"))</f>
        <v>NT 0</v>
      </c>
    </row>
    <row r="33" spans="1:2598" s="9" customFormat="1" ht="15" customHeight="1" x14ac:dyDescent="0.15">
      <c r="A33" s="398" t="s">
        <v>98</v>
      </c>
      <c r="B33" s="15" t="s">
        <v>39</v>
      </c>
      <c r="C33" s="22" t="s">
        <v>188</v>
      </c>
      <c r="D33" s="758">
        <v>0</v>
      </c>
      <c r="E33" s="758">
        <v>42.666640000000001</v>
      </c>
      <c r="F33" s="758">
        <v>263.28714830000001</v>
      </c>
      <c r="G33" s="758">
        <v>0</v>
      </c>
      <c r="H33" s="759">
        <v>70.986490000000003</v>
      </c>
      <c r="I33" s="759">
        <v>395.48265906799998</v>
      </c>
      <c r="J33" s="755">
        <v>0</v>
      </c>
      <c r="K33" s="755">
        <v>1067.461</v>
      </c>
      <c r="L33" s="755">
        <v>130.24373</v>
      </c>
      <c r="M33" s="755">
        <v>0</v>
      </c>
      <c r="N33" s="755">
        <v>2546.2433099999998</v>
      </c>
      <c r="O33" s="773">
        <v>483.98694260000002</v>
      </c>
      <c r="P33" s="180"/>
      <c r="Q33" s="180"/>
      <c r="R33" s="12" t="str">
        <f t="shared" si="0"/>
        <v>7.NC</v>
      </c>
      <c r="S33" s="15" t="str">
        <f t="shared" si="2"/>
        <v>Non-Coniferous</v>
      </c>
      <c r="T33" s="22" t="s">
        <v>191</v>
      </c>
      <c r="U33" s="164"/>
      <c r="V33" s="164"/>
      <c r="W33" s="164"/>
      <c r="X33" s="164"/>
      <c r="Y33" s="164"/>
      <c r="Z33" s="164"/>
      <c r="AA33" s="164"/>
      <c r="AB33" s="165"/>
      <c r="AC33" s="180"/>
      <c r="AD33" s="264" t="str">
        <f t="shared" si="1"/>
        <v>7.NC</v>
      </c>
      <c r="AE33" s="15" t="str">
        <f t="shared" si="4"/>
        <v>Non-Coniferous</v>
      </c>
      <c r="AF33" s="22" t="s">
        <v>191</v>
      </c>
      <c r="AG33" s="221" t="str">
        <f>IF(ISNUMBER(#REF!+D33-J33),#REF!+D33-J33,IF(ISNUMBER(J33-D33),"NT " &amp; J33-D33,"…"))</f>
        <v>NT 0</v>
      </c>
      <c r="AH33" s="239" t="str">
        <f>IF(ISNUMBER(#REF!+G33-M33),#REF!+G33-M33,IF(ISNUMBER(M33-G33),"NT " &amp; M33-G33,"…"))</f>
        <v>NT 0</v>
      </c>
    </row>
    <row r="34" spans="1:2598" s="9" customFormat="1" ht="15" customHeight="1" x14ac:dyDescent="0.15">
      <c r="A34" s="402" t="s">
        <v>99</v>
      </c>
      <c r="B34" s="18" t="s">
        <v>48</v>
      </c>
      <c r="C34" s="25" t="s">
        <v>188</v>
      </c>
      <c r="D34" s="758">
        <v>0</v>
      </c>
      <c r="E34" s="758">
        <v>1.4298</v>
      </c>
      <c r="F34" s="758">
        <v>14.841094699999999</v>
      </c>
      <c r="G34" s="758">
        <v>0</v>
      </c>
      <c r="H34" s="759">
        <v>0.17299999999999999</v>
      </c>
      <c r="I34" s="759">
        <v>2.8844895679999998</v>
      </c>
      <c r="J34" s="755">
        <v>0</v>
      </c>
      <c r="K34" s="755">
        <v>0</v>
      </c>
      <c r="L34" s="755">
        <v>0</v>
      </c>
      <c r="M34" s="755">
        <v>0</v>
      </c>
      <c r="N34" s="755">
        <v>0</v>
      </c>
      <c r="O34" s="773">
        <v>0</v>
      </c>
      <c r="P34" s="180"/>
      <c r="Q34" s="180"/>
      <c r="R34" s="13" t="str">
        <f t="shared" si="0"/>
        <v>7.NC.T</v>
      </c>
      <c r="S34" s="18" t="str">
        <f t="shared" si="2"/>
        <v>of which: Tropical</v>
      </c>
      <c r="T34" s="25" t="s">
        <v>191</v>
      </c>
      <c r="U34" s="172" t="str">
        <f>IF(AND(ISNUMBER(D34/D33),D34&gt;D33),"&gt; 6.1.NC !!","")</f>
        <v/>
      </c>
      <c r="V34" s="172" t="str">
        <f>IF(AND(ISNUMBER(F34/F33),F34&gt;F33),"&gt; 6.1.NC !!","")</f>
        <v/>
      </c>
      <c r="W34" s="172" t="str">
        <f>IF(AND(ISNUMBER(G34/G33),G34&gt;G33),"&gt; 6.1.NC !!","")</f>
        <v/>
      </c>
      <c r="X34" s="172" t="str">
        <f>IF(AND(ISNUMBER(I34/I33),I34&gt;I33),"&gt; 6.1.NC !!","")</f>
        <v/>
      </c>
      <c r="Y34" s="172" t="str">
        <f>IF(AND(ISNUMBER(J34/J33),J34&gt;J33),"&gt; 6.1.NC !!","")</f>
        <v/>
      </c>
      <c r="Z34" s="172" t="str">
        <f>IF(AND(ISNUMBER(L34/L33),L34&gt;L33),"&gt; 6.1.NC !!","")</f>
        <v/>
      </c>
      <c r="AA34" s="172" t="str">
        <f>IF(AND(ISNUMBER(M34/M33),M34&gt;M33),"&gt; 6.1.NC !!","")</f>
        <v/>
      </c>
      <c r="AB34" s="269" t="str">
        <f t="shared" ref="AB34" si="13">IF(AND(ISNUMBER(O34/O33),O34&gt;O33),"&gt; 6.1.NC !!","")</f>
        <v/>
      </c>
      <c r="AC34" s="180"/>
      <c r="AD34" s="263" t="str">
        <f t="shared" si="1"/>
        <v>7.NC.T</v>
      </c>
      <c r="AE34" s="18" t="str">
        <f t="shared" si="4"/>
        <v>of which: Tropical</v>
      </c>
      <c r="AF34" s="25" t="s">
        <v>191</v>
      </c>
      <c r="AG34" s="221" t="str">
        <f>IF(ISNUMBER(#REF!+D34-J34),#REF!+D34-J34,IF(ISNUMBER(J34-D34),"NT " &amp; J34-D34,"…"))</f>
        <v>NT 0</v>
      </c>
      <c r="AH34" s="239" t="str">
        <f>IF(ISNUMBER(#REF!+G34-M34),#REF!+G34-M34,IF(ISNUMBER(M34-G34),"NT " &amp; M34-G34,"…"))</f>
        <v>NT 0</v>
      </c>
    </row>
    <row r="35" spans="1:2598" s="127" customFormat="1" ht="15" customHeight="1" x14ac:dyDescent="0.15">
      <c r="A35" s="400" t="s">
        <v>100</v>
      </c>
      <c r="B35" s="125" t="s">
        <v>101</v>
      </c>
      <c r="C35" s="131" t="s">
        <v>188</v>
      </c>
      <c r="D35" s="756">
        <v>0</v>
      </c>
      <c r="E35" s="756">
        <v>182629.03021</v>
      </c>
      <c r="F35" s="756">
        <v>81651.176327509995</v>
      </c>
      <c r="G35" s="756">
        <v>0</v>
      </c>
      <c r="H35" s="757">
        <v>165636.27102000001</v>
      </c>
      <c r="I35" s="757">
        <v>70536.448770300005</v>
      </c>
      <c r="J35" s="760">
        <v>0</v>
      </c>
      <c r="K35" s="760">
        <v>17660.959920000001</v>
      </c>
      <c r="L35" s="760">
        <v>7530.7857753199996</v>
      </c>
      <c r="M35" s="760">
        <v>0</v>
      </c>
      <c r="N35" s="760">
        <v>15340.89617</v>
      </c>
      <c r="O35" s="777">
        <v>6432.2349749999994</v>
      </c>
      <c r="P35" s="180"/>
      <c r="Q35" s="180"/>
      <c r="R35" s="1067" t="str">
        <f t="shared" si="0"/>
        <v>8</v>
      </c>
      <c r="S35" s="125" t="str">
        <f t="shared" si="2"/>
        <v>WOOD-BASED PANELS</v>
      </c>
      <c r="T35" s="131" t="s">
        <v>191</v>
      </c>
      <c r="U35" s="294">
        <f>D35-(D36+D40+D42)</f>
        <v>-8634.3158901394909</v>
      </c>
      <c r="V35" s="170">
        <f>F35-(F36+F40+F42)</f>
        <v>0</v>
      </c>
      <c r="W35" s="170">
        <f>G35-(G36+G40+G42)</f>
        <v>-8319.5682714788018</v>
      </c>
      <c r="X35" s="170">
        <f>I35-(I36+I40+I42)</f>
        <v>0</v>
      </c>
      <c r="Y35" s="170">
        <f>J35-(J36+J40+J42)</f>
        <v>-428282.15649999998</v>
      </c>
      <c r="Z35" s="170">
        <f>L35-(L36+L40+L42)</f>
        <v>0</v>
      </c>
      <c r="AA35" s="170">
        <f>M35-(M36+M40+M42)</f>
        <v>-324142.17583000002</v>
      </c>
      <c r="AB35" s="171">
        <f t="shared" ref="AB35" si="14">O35-(O36+O40+O42)</f>
        <v>0</v>
      </c>
      <c r="AC35" s="204"/>
      <c r="AD35" s="213" t="str">
        <f t="shared" si="1"/>
        <v>8</v>
      </c>
      <c r="AE35" s="125" t="str">
        <f t="shared" si="4"/>
        <v>WOOD-BASED PANELS</v>
      </c>
      <c r="AF35" s="131" t="s">
        <v>191</v>
      </c>
      <c r="AG35" s="217" t="str">
        <f>IF(ISNUMBER(#REF!+D35-J35),#REF!+D35-J35,IF(ISNUMBER(J35-D35),"NT " &amp; J35-D35,"…"))</f>
        <v>NT 0</v>
      </c>
      <c r="AH35" s="218" t="str">
        <f>IF(ISNUMBER(#REF!+G35-M35),#REF!+G35-M35,IF(ISNUMBER(M35-G35),"NT " &amp; M35-G35,"…"))</f>
        <v>NT 0</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c r="IY35" s="9"/>
      <c r="IZ35" s="9"/>
      <c r="JA35" s="9"/>
      <c r="JB35" s="9"/>
      <c r="JC35" s="9"/>
      <c r="JD35" s="9"/>
      <c r="JE35" s="9"/>
      <c r="JF35" s="9"/>
      <c r="JG35" s="9"/>
      <c r="JH35" s="9"/>
      <c r="JI35" s="9"/>
      <c r="JJ35" s="9"/>
      <c r="JK35" s="9"/>
      <c r="JL35" s="9"/>
      <c r="JM35" s="9"/>
      <c r="JN35" s="9"/>
      <c r="JO35" s="9"/>
      <c r="JP35" s="9"/>
      <c r="JQ35" s="9"/>
      <c r="JR35" s="9"/>
      <c r="JS35" s="9"/>
      <c r="JT35" s="9"/>
      <c r="JU35" s="9"/>
      <c r="JV35" s="9"/>
      <c r="JW35" s="9"/>
      <c r="JX35" s="9"/>
      <c r="JY35" s="9"/>
      <c r="JZ35" s="9"/>
      <c r="KA35" s="9"/>
      <c r="KB35" s="9"/>
      <c r="KC35" s="9"/>
      <c r="KD35" s="9"/>
      <c r="KE35" s="9"/>
      <c r="KF35" s="9"/>
      <c r="KG35" s="9"/>
      <c r="KH35" s="9"/>
      <c r="KI35" s="9"/>
      <c r="KJ35" s="9"/>
      <c r="KK35" s="9"/>
      <c r="KL35" s="9"/>
      <c r="KM35" s="9"/>
      <c r="KN35" s="9"/>
      <c r="KO35" s="9"/>
      <c r="KP35" s="9"/>
      <c r="KQ35" s="9"/>
      <c r="KR35" s="9"/>
      <c r="KS35" s="9"/>
      <c r="KT35" s="9"/>
      <c r="KU35" s="9"/>
      <c r="KV35" s="9"/>
      <c r="KW35" s="9"/>
      <c r="KX35" s="9"/>
      <c r="KY35" s="9"/>
      <c r="KZ35" s="9"/>
      <c r="LA35" s="9"/>
      <c r="LB35" s="9"/>
      <c r="LC35" s="9"/>
      <c r="LD35" s="9"/>
      <c r="LE35" s="9"/>
      <c r="LF35" s="9"/>
      <c r="LG35" s="9"/>
      <c r="LH35" s="9"/>
      <c r="LI35" s="9"/>
      <c r="LJ35" s="9"/>
      <c r="LK35" s="9"/>
      <c r="LL35" s="9"/>
      <c r="LM35" s="9"/>
      <c r="LN35" s="9"/>
      <c r="LO35" s="9"/>
      <c r="LP35" s="9"/>
      <c r="LQ35" s="9"/>
      <c r="LR35" s="9"/>
      <c r="LS35" s="9"/>
      <c r="LT35" s="9"/>
      <c r="LU35" s="9"/>
      <c r="LV35" s="9"/>
      <c r="LW35" s="9"/>
      <c r="LX35" s="9"/>
      <c r="LY35" s="9"/>
      <c r="LZ35" s="9"/>
      <c r="MA35" s="9"/>
      <c r="MB35" s="9"/>
      <c r="MC35" s="9"/>
      <c r="MD35" s="9"/>
      <c r="ME35" s="9"/>
      <c r="MF35" s="9"/>
      <c r="MG35" s="9"/>
      <c r="MH35" s="9"/>
      <c r="MI35" s="9"/>
      <c r="MJ35" s="9"/>
      <c r="MK35" s="9"/>
      <c r="ML35" s="9"/>
      <c r="MM35" s="9"/>
      <c r="MN35" s="9"/>
      <c r="MO35" s="9"/>
      <c r="MP35" s="9"/>
      <c r="MQ35" s="9"/>
      <c r="MR35" s="9"/>
      <c r="MS35" s="9"/>
      <c r="MT35" s="9"/>
      <c r="MU35" s="9"/>
      <c r="MV35" s="9"/>
      <c r="MW35" s="9"/>
      <c r="MX35" s="9"/>
      <c r="MY35" s="9"/>
      <c r="MZ35" s="9"/>
      <c r="NA35" s="9"/>
      <c r="NB35" s="9"/>
      <c r="NC35" s="9"/>
      <c r="ND35" s="9"/>
      <c r="NE35" s="9"/>
      <c r="NF35" s="9"/>
      <c r="NG35" s="9"/>
      <c r="NH35" s="9"/>
      <c r="NI35" s="9"/>
      <c r="NJ35" s="9"/>
      <c r="NK35" s="9"/>
      <c r="NL35" s="9"/>
      <c r="NM35" s="9"/>
      <c r="NN35" s="9"/>
      <c r="NO35" s="9"/>
      <c r="NP35" s="9"/>
      <c r="NQ35" s="9"/>
      <c r="NR35" s="9"/>
      <c r="NS35" s="9"/>
      <c r="NT35" s="9"/>
      <c r="NU35" s="9"/>
      <c r="NV35" s="9"/>
      <c r="NW35" s="9"/>
      <c r="NX35" s="9"/>
      <c r="NY35" s="9"/>
      <c r="NZ35" s="9"/>
      <c r="OA35" s="9"/>
      <c r="OB35" s="9"/>
      <c r="OC35" s="9"/>
      <c r="OD35" s="9"/>
      <c r="OE35" s="9"/>
      <c r="OF35" s="9"/>
      <c r="OG35" s="9"/>
      <c r="OH35" s="9"/>
      <c r="OI35" s="9"/>
      <c r="OJ35" s="9"/>
      <c r="OK35" s="9"/>
      <c r="OL35" s="9"/>
      <c r="OM35" s="9"/>
      <c r="ON35" s="9"/>
      <c r="OO35" s="9"/>
      <c r="OP35" s="9"/>
      <c r="OQ35" s="9"/>
      <c r="OR35" s="9"/>
      <c r="OS35" s="9"/>
      <c r="OT35" s="9"/>
      <c r="OU35" s="9"/>
      <c r="OV35" s="9"/>
      <c r="OW35" s="9"/>
      <c r="OX35" s="9"/>
      <c r="OY35" s="9"/>
      <c r="OZ35" s="9"/>
      <c r="PA35" s="9"/>
      <c r="PB35" s="9"/>
      <c r="PC35" s="9"/>
      <c r="PD35" s="9"/>
      <c r="PE35" s="9"/>
      <c r="PF35" s="9"/>
      <c r="PG35" s="9"/>
      <c r="PH35" s="9"/>
      <c r="PI35" s="9"/>
      <c r="PJ35" s="9"/>
      <c r="PK35" s="9"/>
      <c r="PL35" s="9"/>
      <c r="PM35" s="9"/>
      <c r="PN35" s="9"/>
      <c r="PO35" s="9"/>
      <c r="PP35" s="9"/>
      <c r="PQ35" s="9"/>
      <c r="PR35" s="9"/>
      <c r="PS35" s="9"/>
      <c r="PT35" s="9"/>
      <c r="PU35" s="9"/>
      <c r="PV35" s="9"/>
      <c r="PW35" s="9"/>
      <c r="PX35" s="9"/>
      <c r="PY35" s="9"/>
      <c r="PZ35" s="9"/>
      <c r="QA35" s="9"/>
      <c r="QB35" s="9"/>
      <c r="QC35" s="9"/>
      <c r="QD35" s="9"/>
      <c r="QE35" s="9"/>
      <c r="QF35" s="9"/>
      <c r="QG35" s="9"/>
      <c r="QH35" s="9"/>
      <c r="QI35" s="9"/>
      <c r="QJ35" s="9"/>
      <c r="QK35" s="9"/>
      <c r="QL35" s="9"/>
      <c r="QM35" s="9"/>
      <c r="QN35" s="9"/>
      <c r="QO35" s="9"/>
      <c r="QP35" s="9"/>
      <c r="QQ35" s="9"/>
      <c r="QR35" s="9"/>
      <c r="QS35" s="9"/>
      <c r="QT35" s="9"/>
      <c r="QU35" s="9"/>
      <c r="QV35" s="9"/>
      <c r="QW35" s="9"/>
      <c r="QX35" s="9"/>
      <c r="QY35" s="9"/>
      <c r="QZ35" s="9"/>
      <c r="RA35" s="9"/>
      <c r="RB35" s="9"/>
      <c r="RC35" s="9"/>
      <c r="RD35" s="9"/>
      <c r="RE35" s="9"/>
      <c r="RF35" s="9"/>
      <c r="RG35" s="9"/>
      <c r="RH35" s="9"/>
      <c r="RI35" s="9"/>
      <c r="RJ35" s="9"/>
      <c r="RK35" s="9"/>
      <c r="RL35" s="9"/>
      <c r="RM35" s="9"/>
      <c r="RN35" s="9"/>
      <c r="RO35" s="9"/>
      <c r="RP35" s="9"/>
      <c r="RQ35" s="9"/>
      <c r="RR35" s="9"/>
      <c r="RS35" s="9"/>
      <c r="RT35" s="9"/>
      <c r="RU35" s="9"/>
      <c r="RV35" s="9"/>
      <c r="RW35" s="9"/>
      <c r="RX35" s="9"/>
      <c r="RY35" s="9"/>
      <c r="RZ35" s="9"/>
      <c r="SA35" s="9"/>
      <c r="SB35" s="9"/>
      <c r="SC35" s="9"/>
      <c r="SD35" s="9"/>
      <c r="SE35" s="9"/>
      <c r="SF35" s="9"/>
      <c r="SG35" s="9"/>
      <c r="SH35" s="9"/>
      <c r="SI35" s="9"/>
      <c r="SJ35" s="9"/>
      <c r="SK35" s="9"/>
      <c r="SL35" s="9"/>
      <c r="SM35" s="9"/>
      <c r="SN35" s="9"/>
      <c r="SO35" s="9"/>
      <c r="SP35" s="9"/>
      <c r="SQ35" s="9"/>
      <c r="SR35" s="9"/>
      <c r="SS35" s="9"/>
      <c r="ST35" s="9"/>
      <c r="SU35" s="9"/>
      <c r="SV35" s="9"/>
      <c r="SW35" s="9"/>
      <c r="SX35" s="9"/>
      <c r="SY35" s="9"/>
      <c r="SZ35" s="9"/>
      <c r="TA35" s="9"/>
      <c r="TB35" s="9"/>
      <c r="TC35" s="9"/>
      <c r="TD35" s="9"/>
      <c r="TE35" s="9"/>
      <c r="TF35" s="9"/>
      <c r="TG35" s="9"/>
      <c r="TH35" s="9"/>
      <c r="TI35" s="9"/>
      <c r="TJ35" s="9"/>
      <c r="TK35" s="9"/>
      <c r="TL35" s="9"/>
      <c r="TM35" s="9"/>
      <c r="TN35" s="9"/>
      <c r="TO35" s="9"/>
      <c r="TP35" s="9"/>
      <c r="TQ35" s="9"/>
      <c r="TR35" s="9"/>
      <c r="TS35" s="9"/>
      <c r="TT35" s="9"/>
      <c r="TU35" s="9"/>
      <c r="TV35" s="9"/>
      <c r="TW35" s="9"/>
      <c r="TX35" s="9"/>
      <c r="TY35" s="9"/>
      <c r="TZ35" s="9"/>
      <c r="UA35" s="9"/>
      <c r="UB35" s="9"/>
      <c r="UC35" s="9"/>
      <c r="UD35" s="9"/>
      <c r="UE35" s="9"/>
      <c r="UF35" s="9"/>
      <c r="UG35" s="9"/>
      <c r="UH35" s="9"/>
      <c r="UI35" s="9"/>
      <c r="UJ35" s="9"/>
      <c r="UK35" s="9"/>
      <c r="UL35" s="9"/>
      <c r="UM35" s="9"/>
      <c r="UN35" s="9"/>
      <c r="UO35" s="9"/>
      <c r="UP35" s="9"/>
      <c r="UQ35" s="9"/>
      <c r="UR35" s="9"/>
      <c r="US35" s="9"/>
      <c r="UT35" s="9"/>
      <c r="UU35" s="9"/>
      <c r="UV35" s="9"/>
      <c r="UW35" s="9"/>
      <c r="UX35" s="9"/>
      <c r="UY35" s="9"/>
      <c r="UZ35" s="9"/>
      <c r="VA35" s="9"/>
      <c r="VB35" s="9"/>
      <c r="VC35" s="9"/>
      <c r="VD35" s="9"/>
      <c r="VE35" s="9"/>
      <c r="VF35" s="9"/>
      <c r="VG35" s="9"/>
      <c r="VH35" s="9"/>
      <c r="VI35" s="9"/>
      <c r="VJ35" s="9"/>
      <c r="VK35" s="9"/>
      <c r="VL35" s="9"/>
      <c r="VM35" s="9"/>
      <c r="VN35" s="9"/>
      <c r="VO35" s="9"/>
      <c r="VP35" s="9"/>
      <c r="VQ35" s="9"/>
      <c r="VR35" s="9"/>
      <c r="VS35" s="9"/>
      <c r="VT35" s="9"/>
      <c r="VU35" s="9"/>
      <c r="VV35" s="9"/>
      <c r="VW35" s="9"/>
      <c r="VX35" s="9"/>
      <c r="VY35" s="9"/>
      <c r="VZ35" s="9"/>
      <c r="WA35" s="9"/>
      <c r="WB35" s="9"/>
      <c r="WC35" s="9"/>
      <c r="WD35" s="9"/>
      <c r="WE35" s="9"/>
      <c r="WF35" s="9"/>
      <c r="WG35" s="9"/>
      <c r="WH35" s="9"/>
      <c r="WI35" s="9"/>
      <c r="WJ35" s="9"/>
      <c r="WK35" s="9"/>
      <c r="WL35" s="9"/>
      <c r="WM35" s="9"/>
      <c r="WN35" s="9"/>
      <c r="WO35" s="9"/>
      <c r="WP35" s="9"/>
      <c r="WQ35" s="9"/>
      <c r="WR35" s="9"/>
      <c r="WS35" s="9"/>
      <c r="WT35" s="9"/>
      <c r="WU35" s="9"/>
      <c r="WV35" s="9"/>
      <c r="WW35" s="9"/>
      <c r="WX35" s="9"/>
      <c r="WY35" s="9"/>
      <c r="WZ35" s="9"/>
      <c r="XA35" s="9"/>
      <c r="XB35" s="9"/>
      <c r="XC35" s="9"/>
      <c r="XD35" s="9"/>
      <c r="XE35" s="9"/>
      <c r="XF35" s="9"/>
      <c r="XG35" s="9"/>
      <c r="XH35" s="9"/>
      <c r="XI35" s="9"/>
      <c r="XJ35" s="9"/>
      <c r="XK35" s="9"/>
      <c r="XL35" s="9"/>
      <c r="XM35" s="9"/>
      <c r="XN35" s="9"/>
      <c r="XO35" s="9"/>
      <c r="XP35" s="9"/>
      <c r="XQ35" s="9"/>
      <c r="XR35" s="9"/>
      <c r="XS35" s="9"/>
      <c r="XT35" s="9"/>
      <c r="XU35" s="9"/>
      <c r="XV35" s="9"/>
      <c r="XW35" s="9"/>
      <c r="XX35" s="9"/>
      <c r="XY35" s="9"/>
      <c r="XZ35" s="9"/>
      <c r="YA35" s="9"/>
      <c r="YB35" s="9"/>
      <c r="YC35" s="9"/>
      <c r="YD35" s="9"/>
      <c r="YE35" s="9"/>
      <c r="YF35" s="9"/>
      <c r="YG35" s="9"/>
      <c r="YH35" s="9"/>
      <c r="YI35" s="9"/>
      <c r="YJ35" s="9"/>
      <c r="YK35" s="9"/>
      <c r="YL35" s="9"/>
      <c r="YM35" s="9"/>
      <c r="YN35" s="9"/>
      <c r="YO35" s="9"/>
      <c r="YP35" s="9"/>
      <c r="YQ35" s="9"/>
      <c r="YR35" s="9"/>
      <c r="YS35" s="9"/>
      <c r="YT35" s="9"/>
      <c r="YU35" s="9"/>
      <c r="YV35" s="9"/>
      <c r="YW35" s="9"/>
      <c r="YX35" s="9"/>
      <c r="YY35" s="9"/>
      <c r="YZ35" s="9"/>
      <c r="ZA35" s="9"/>
      <c r="ZB35" s="9"/>
      <c r="ZC35" s="9"/>
      <c r="ZD35" s="9"/>
      <c r="ZE35" s="9"/>
      <c r="ZF35" s="9"/>
      <c r="ZG35" s="9"/>
      <c r="ZH35" s="9"/>
      <c r="ZI35" s="9"/>
      <c r="ZJ35" s="9"/>
      <c r="ZK35" s="9"/>
      <c r="ZL35" s="9"/>
      <c r="ZM35" s="9"/>
      <c r="ZN35" s="9"/>
      <c r="ZO35" s="9"/>
      <c r="ZP35" s="9"/>
      <c r="ZQ35" s="9"/>
      <c r="ZR35" s="9"/>
      <c r="ZS35" s="9"/>
      <c r="ZT35" s="9"/>
      <c r="ZU35" s="9"/>
      <c r="ZV35" s="9"/>
      <c r="ZW35" s="9"/>
      <c r="ZX35" s="9"/>
      <c r="ZY35" s="9"/>
      <c r="ZZ35" s="9"/>
      <c r="AAA35" s="9"/>
      <c r="AAB35" s="9"/>
      <c r="AAC35" s="9"/>
      <c r="AAD35" s="9"/>
      <c r="AAE35" s="9"/>
      <c r="AAF35" s="9"/>
      <c r="AAG35" s="9"/>
      <c r="AAH35" s="9"/>
      <c r="AAI35" s="9"/>
      <c r="AAJ35" s="9"/>
      <c r="AAK35" s="9"/>
      <c r="AAL35" s="9"/>
      <c r="AAM35" s="9"/>
      <c r="AAN35" s="9"/>
      <c r="AAO35" s="9"/>
      <c r="AAP35" s="9"/>
      <c r="AAQ35" s="9"/>
      <c r="AAR35" s="9"/>
      <c r="AAS35" s="9"/>
      <c r="AAT35" s="9"/>
      <c r="AAU35" s="9"/>
      <c r="AAV35" s="9"/>
      <c r="AAW35" s="9"/>
      <c r="AAX35" s="9"/>
      <c r="AAY35" s="9"/>
      <c r="AAZ35" s="9"/>
      <c r="ABA35" s="9"/>
      <c r="ABB35" s="9"/>
      <c r="ABC35" s="9"/>
      <c r="ABD35" s="9"/>
      <c r="ABE35" s="9"/>
      <c r="ABF35" s="9"/>
      <c r="ABG35" s="9"/>
      <c r="ABH35" s="9"/>
      <c r="ABI35" s="9"/>
      <c r="ABJ35" s="9"/>
      <c r="ABK35" s="9"/>
      <c r="ABL35" s="9"/>
      <c r="ABM35" s="9"/>
      <c r="ABN35" s="9"/>
      <c r="ABO35" s="9"/>
      <c r="ABP35" s="9"/>
      <c r="ABQ35" s="9"/>
      <c r="ABR35" s="9"/>
      <c r="ABS35" s="9"/>
      <c r="ABT35" s="9"/>
      <c r="ABU35" s="9"/>
      <c r="ABV35" s="9"/>
      <c r="ABW35" s="9"/>
      <c r="ABX35" s="9"/>
      <c r="ABY35" s="9"/>
      <c r="ABZ35" s="9"/>
      <c r="ACA35" s="9"/>
      <c r="ACB35" s="9"/>
      <c r="ACC35" s="9"/>
      <c r="ACD35" s="9"/>
      <c r="ACE35" s="9"/>
      <c r="ACF35" s="9"/>
      <c r="ACG35" s="9"/>
      <c r="ACH35" s="9"/>
      <c r="ACI35" s="9"/>
      <c r="ACJ35" s="9"/>
      <c r="ACK35" s="9"/>
      <c r="ACL35" s="9"/>
      <c r="ACM35" s="9"/>
      <c r="ACN35" s="9"/>
      <c r="ACO35" s="9"/>
      <c r="ACP35" s="9"/>
      <c r="ACQ35" s="9"/>
      <c r="ACR35" s="9"/>
      <c r="ACS35" s="9"/>
      <c r="ACT35" s="9"/>
      <c r="ACU35" s="9"/>
      <c r="ACV35" s="9"/>
      <c r="ACW35" s="9"/>
      <c r="ACX35" s="9"/>
      <c r="ACY35" s="9"/>
      <c r="ACZ35" s="9"/>
      <c r="ADA35" s="9"/>
      <c r="ADB35" s="9"/>
      <c r="ADC35" s="9"/>
      <c r="ADD35" s="9"/>
      <c r="ADE35" s="9"/>
      <c r="ADF35" s="9"/>
      <c r="ADG35" s="9"/>
      <c r="ADH35" s="9"/>
      <c r="ADI35" s="9"/>
      <c r="ADJ35" s="9"/>
      <c r="ADK35" s="9"/>
      <c r="ADL35" s="9"/>
      <c r="ADM35" s="9"/>
      <c r="ADN35" s="9"/>
      <c r="ADO35" s="9"/>
      <c r="ADP35" s="9"/>
      <c r="ADQ35" s="9"/>
      <c r="ADR35" s="9"/>
      <c r="ADS35" s="9"/>
      <c r="ADT35" s="9"/>
      <c r="ADU35" s="9"/>
      <c r="ADV35" s="9"/>
      <c r="ADW35" s="9"/>
      <c r="ADX35" s="9"/>
      <c r="ADY35" s="9"/>
      <c r="ADZ35" s="9"/>
      <c r="AEA35" s="9"/>
      <c r="AEB35" s="9"/>
      <c r="AEC35" s="9"/>
      <c r="AED35" s="9"/>
      <c r="AEE35" s="9"/>
      <c r="AEF35" s="9"/>
      <c r="AEG35" s="9"/>
      <c r="AEH35" s="9"/>
      <c r="AEI35" s="9"/>
      <c r="AEJ35" s="9"/>
      <c r="AEK35" s="9"/>
      <c r="AEL35" s="9"/>
      <c r="AEM35" s="9"/>
      <c r="AEN35" s="9"/>
      <c r="AEO35" s="9"/>
      <c r="AEP35" s="9"/>
      <c r="AEQ35" s="9"/>
      <c r="AER35" s="9"/>
      <c r="AES35" s="9"/>
      <c r="AET35" s="9"/>
      <c r="AEU35" s="9"/>
      <c r="AEV35" s="9"/>
      <c r="AEW35" s="9"/>
      <c r="AEX35" s="9"/>
      <c r="AEY35" s="9"/>
      <c r="AEZ35" s="9"/>
      <c r="AFA35" s="9"/>
      <c r="AFB35" s="9"/>
      <c r="AFC35" s="9"/>
      <c r="AFD35" s="9"/>
      <c r="AFE35" s="9"/>
      <c r="AFF35" s="9"/>
      <c r="AFG35" s="9"/>
      <c r="AFH35" s="9"/>
      <c r="AFI35" s="9"/>
      <c r="AFJ35" s="9"/>
      <c r="AFK35" s="9"/>
      <c r="AFL35" s="9"/>
      <c r="AFM35" s="9"/>
      <c r="AFN35" s="9"/>
      <c r="AFO35" s="9"/>
      <c r="AFP35" s="9"/>
      <c r="AFQ35" s="9"/>
      <c r="AFR35" s="9"/>
      <c r="AFS35" s="9"/>
      <c r="AFT35" s="9"/>
      <c r="AFU35" s="9"/>
      <c r="AFV35" s="9"/>
      <c r="AFW35" s="9"/>
      <c r="AFX35" s="9"/>
      <c r="AFY35" s="9"/>
      <c r="AFZ35" s="9"/>
      <c r="AGA35" s="9"/>
      <c r="AGB35" s="9"/>
      <c r="AGC35" s="9"/>
      <c r="AGD35" s="9"/>
      <c r="AGE35" s="9"/>
      <c r="AGF35" s="9"/>
      <c r="AGG35" s="9"/>
      <c r="AGH35" s="9"/>
      <c r="AGI35" s="9"/>
      <c r="AGJ35" s="9"/>
      <c r="AGK35" s="9"/>
      <c r="AGL35" s="9"/>
      <c r="AGM35" s="9"/>
      <c r="AGN35" s="9"/>
      <c r="AGO35" s="9"/>
      <c r="AGP35" s="9"/>
      <c r="AGQ35" s="9"/>
      <c r="AGR35" s="9"/>
      <c r="AGS35" s="9"/>
      <c r="AGT35" s="9"/>
      <c r="AGU35" s="9"/>
      <c r="AGV35" s="9"/>
      <c r="AGW35" s="9"/>
      <c r="AGX35" s="9"/>
      <c r="AGY35" s="9"/>
      <c r="AGZ35" s="9"/>
      <c r="AHA35" s="9"/>
      <c r="AHB35" s="9"/>
      <c r="AHC35" s="9"/>
      <c r="AHD35" s="9"/>
      <c r="AHE35" s="9"/>
      <c r="AHF35" s="9"/>
      <c r="AHG35" s="9"/>
      <c r="AHH35" s="9"/>
      <c r="AHI35" s="9"/>
      <c r="AHJ35" s="9"/>
      <c r="AHK35" s="9"/>
      <c r="AHL35" s="9"/>
      <c r="AHM35" s="9"/>
      <c r="AHN35" s="9"/>
      <c r="AHO35" s="9"/>
      <c r="AHP35" s="9"/>
      <c r="AHQ35" s="9"/>
      <c r="AHR35" s="9"/>
      <c r="AHS35" s="9"/>
      <c r="AHT35" s="9"/>
      <c r="AHU35" s="9"/>
      <c r="AHV35" s="9"/>
      <c r="AHW35" s="9"/>
      <c r="AHX35" s="9"/>
      <c r="AHY35" s="9"/>
      <c r="AHZ35" s="9"/>
      <c r="AIA35" s="9"/>
      <c r="AIB35" s="9"/>
      <c r="AIC35" s="9"/>
      <c r="AID35" s="9"/>
      <c r="AIE35" s="9"/>
      <c r="AIF35" s="9"/>
      <c r="AIG35" s="9"/>
      <c r="AIH35" s="9"/>
      <c r="AII35" s="9"/>
      <c r="AIJ35" s="9"/>
      <c r="AIK35" s="9"/>
      <c r="AIL35" s="9"/>
      <c r="AIM35" s="9"/>
      <c r="AIN35" s="9"/>
      <c r="AIO35" s="9"/>
      <c r="AIP35" s="9"/>
      <c r="AIQ35" s="9"/>
      <c r="AIR35" s="9"/>
      <c r="AIS35" s="9"/>
      <c r="AIT35" s="9"/>
      <c r="AIU35" s="9"/>
      <c r="AIV35" s="9"/>
      <c r="AIW35" s="9"/>
      <c r="AIX35" s="9"/>
      <c r="AIY35" s="9"/>
      <c r="AIZ35" s="9"/>
      <c r="AJA35" s="9"/>
      <c r="AJB35" s="9"/>
      <c r="AJC35" s="9"/>
      <c r="AJD35" s="9"/>
      <c r="AJE35" s="9"/>
      <c r="AJF35" s="9"/>
      <c r="AJG35" s="9"/>
      <c r="AJH35" s="9"/>
      <c r="AJI35" s="9"/>
      <c r="AJJ35" s="9"/>
      <c r="AJK35" s="9"/>
      <c r="AJL35" s="9"/>
      <c r="AJM35" s="9"/>
      <c r="AJN35" s="9"/>
      <c r="AJO35" s="9"/>
      <c r="AJP35" s="9"/>
      <c r="AJQ35" s="9"/>
      <c r="AJR35" s="9"/>
      <c r="AJS35" s="9"/>
      <c r="AJT35" s="9"/>
      <c r="AJU35" s="9"/>
      <c r="AJV35" s="9"/>
      <c r="AJW35" s="9"/>
      <c r="AJX35" s="9"/>
      <c r="AJY35" s="9"/>
      <c r="AJZ35" s="9"/>
      <c r="AKA35" s="9"/>
      <c r="AKB35" s="9"/>
      <c r="AKC35" s="9"/>
      <c r="AKD35" s="9"/>
      <c r="AKE35" s="9"/>
      <c r="AKF35" s="9"/>
      <c r="AKG35" s="9"/>
      <c r="AKH35" s="9"/>
      <c r="AKI35" s="9"/>
      <c r="AKJ35" s="9"/>
      <c r="AKK35" s="9"/>
      <c r="AKL35" s="9"/>
      <c r="AKM35" s="9"/>
      <c r="AKN35" s="9"/>
      <c r="AKO35" s="9"/>
      <c r="AKP35" s="9"/>
      <c r="AKQ35" s="9"/>
      <c r="AKR35" s="9"/>
      <c r="AKS35" s="9"/>
      <c r="AKT35" s="9"/>
      <c r="AKU35" s="9"/>
      <c r="AKV35" s="9"/>
      <c r="AKW35" s="9"/>
      <c r="AKX35" s="9"/>
      <c r="AKY35" s="9"/>
      <c r="AKZ35" s="9"/>
      <c r="ALA35" s="9"/>
      <c r="ALB35" s="9"/>
      <c r="ALC35" s="9"/>
      <c r="ALD35" s="9"/>
      <c r="ALE35" s="9"/>
      <c r="ALF35" s="9"/>
      <c r="ALG35" s="9"/>
      <c r="ALH35" s="9"/>
      <c r="ALI35" s="9"/>
      <c r="ALJ35" s="9"/>
      <c r="ALK35" s="9"/>
      <c r="ALL35" s="9"/>
      <c r="ALM35" s="9"/>
      <c r="ALN35" s="9"/>
      <c r="ALO35" s="9"/>
      <c r="ALP35" s="9"/>
      <c r="ALQ35" s="9"/>
      <c r="ALR35" s="9"/>
      <c r="ALS35" s="9"/>
      <c r="ALT35" s="9"/>
      <c r="ALU35" s="9"/>
      <c r="ALV35" s="9"/>
      <c r="ALW35" s="9"/>
      <c r="ALX35" s="9"/>
      <c r="ALY35" s="9"/>
      <c r="ALZ35" s="9"/>
      <c r="AMA35" s="9"/>
      <c r="AMB35" s="9"/>
      <c r="AMC35" s="9"/>
      <c r="AMD35" s="9"/>
      <c r="AME35" s="9"/>
      <c r="AMF35" s="9"/>
      <c r="AMG35" s="9"/>
      <c r="AMH35" s="9"/>
      <c r="AMI35" s="9"/>
      <c r="AMJ35" s="9"/>
      <c r="AMK35" s="9"/>
      <c r="AML35" s="9"/>
      <c r="AMM35" s="9"/>
      <c r="AMN35" s="9"/>
      <c r="AMO35" s="9"/>
      <c r="AMP35" s="9"/>
      <c r="AMQ35" s="9"/>
      <c r="AMR35" s="9"/>
      <c r="AMS35" s="9"/>
      <c r="AMT35" s="9"/>
      <c r="AMU35" s="9"/>
      <c r="AMV35" s="9"/>
      <c r="AMW35" s="9"/>
      <c r="AMX35" s="9"/>
      <c r="AMY35" s="9"/>
      <c r="AMZ35" s="9"/>
      <c r="ANA35" s="9"/>
      <c r="ANB35" s="9"/>
      <c r="ANC35" s="9"/>
      <c r="AND35" s="9"/>
      <c r="ANE35" s="9"/>
      <c r="ANF35" s="9"/>
      <c r="ANG35" s="9"/>
      <c r="ANH35" s="9"/>
      <c r="ANI35" s="9"/>
      <c r="ANJ35" s="9"/>
      <c r="ANK35" s="9"/>
      <c r="ANL35" s="9"/>
      <c r="ANM35" s="9"/>
      <c r="ANN35" s="9"/>
      <c r="ANO35" s="9"/>
      <c r="ANP35" s="9"/>
      <c r="ANQ35" s="9"/>
      <c r="ANR35" s="9"/>
      <c r="ANS35" s="9"/>
      <c r="ANT35" s="9"/>
      <c r="ANU35" s="9"/>
      <c r="ANV35" s="9"/>
      <c r="ANW35" s="9"/>
      <c r="ANX35" s="9"/>
      <c r="ANY35" s="9"/>
      <c r="ANZ35" s="9"/>
      <c r="AOA35" s="9"/>
      <c r="AOB35" s="9"/>
      <c r="AOC35" s="9"/>
      <c r="AOD35" s="9"/>
      <c r="AOE35" s="9"/>
      <c r="AOF35" s="9"/>
      <c r="AOG35" s="9"/>
      <c r="AOH35" s="9"/>
      <c r="AOI35" s="9"/>
      <c r="AOJ35" s="9"/>
      <c r="AOK35" s="9"/>
      <c r="AOL35" s="9"/>
      <c r="AOM35" s="9"/>
      <c r="AON35" s="9"/>
      <c r="AOO35" s="9"/>
      <c r="AOP35" s="9"/>
      <c r="AOQ35" s="9"/>
      <c r="AOR35" s="9"/>
      <c r="AOS35" s="9"/>
      <c r="AOT35" s="9"/>
      <c r="AOU35" s="9"/>
      <c r="AOV35" s="9"/>
      <c r="AOW35" s="9"/>
      <c r="AOX35" s="9"/>
      <c r="AOY35" s="9"/>
      <c r="AOZ35" s="9"/>
      <c r="APA35" s="9"/>
      <c r="APB35" s="9"/>
      <c r="APC35" s="9"/>
      <c r="APD35" s="9"/>
      <c r="APE35" s="9"/>
      <c r="APF35" s="9"/>
      <c r="APG35" s="9"/>
      <c r="APH35" s="9"/>
      <c r="API35" s="9"/>
      <c r="APJ35" s="9"/>
      <c r="APK35" s="9"/>
      <c r="APL35" s="9"/>
      <c r="APM35" s="9"/>
      <c r="APN35" s="9"/>
      <c r="APO35" s="9"/>
      <c r="APP35" s="9"/>
      <c r="APQ35" s="9"/>
      <c r="APR35" s="9"/>
      <c r="APS35" s="9"/>
      <c r="APT35" s="9"/>
      <c r="APU35" s="9"/>
      <c r="APV35" s="9"/>
      <c r="APW35" s="9"/>
      <c r="APX35" s="9"/>
      <c r="APY35" s="9"/>
      <c r="APZ35" s="9"/>
      <c r="AQA35" s="9"/>
      <c r="AQB35" s="9"/>
      <c r="AQC35" s="9"/>
      <c r="AQD35" s="9"/>
      <c r="AQE35" s="9"/>
      <c r="AQF35" s="9"/>
      <c r="AQG35" s="9"/>
      <c r="AQH35" s="9"/>
      <c r="AQI35" s="9"/>
      <c r="AQJ35" s="9"/>
      <c r="AQK35" s="9"/>
      <c r="AQL35" s="9"/>
      <c r="AQM35" s="9"/>
      <c r="AQN35" s="9"/>
      <c r="AQO35" s="9"/>
      <c r="AQP35" s="9"/>
      <c r="AQQ35" s="9"/>
      <c r="AQR35" s="9"/>
      <c r="AQS35" s="9"/>
      <c r="AQT35" s="9"/>
      <c r="AQU35" s="9"/>
      <c r="AQV35" s="9"/>
      <c r="AQW35" s="9"/>
      <c r="AQX35" s="9"/>
      <c r="AQY35" s="9"/>
      <c r="AQZ35" s="9"/>
      <c r="ARA35" s="9"/>
      <c r="ARB35" s="9"/>
      <c r="ARC35" s="9"/>
      <c r="ARD35" s="9"/>
      <c r="ARE35" s="9"/>
      <c r="ARF35" s="9"/>
      <c r="ARG35" s="9"/>
      <c r="ARH35" s="9"/>
      <c r="ARI35" s="9"/>
      <c r="ARJ35" s="9"/>
      <c r="ARK35" s="9"/>
      <c r="ARL35" s="9"/>
      <c r="ARM35" s="9"/>
      <c r="ARN35" s="9"/>
      <c r="ARO35" s="9"/>
      <c r="ARP35" s="9"/>
      <c r="ARQ35" s="9"/>
      <c r="ARR35" s="9"/>
      <c r="ARS35" s="9"/>
      <c r="ART35" s="9"/>
      <c r="ARU35" s="9"/>
      <c r="ARV35" s="9"/>
      <c r="ARW35" s="9"/>
      <c r="ARX35" s="9"/>
      <c r="ARY35" s="9"/>
      <c r="ARZ35" s="9"/>
      <c r="ASA35" s="9"/>
      <c r="ASB35" s="9"/>
      <c r="ASC35" s="9"/>
      <c r="ASD35" s="9"/>
      <c r="ASE35" s="9"/>
      <c r="ASF35" s="9"/>
      <c r="ASG35" s="9"/>
      <c r="ASH35" s="9"/>
      <c r="ASI35" s="9"/>
      <c r="ASJ35" s="9"/>
      <c r="ASK35" s="9"/>
      <c r="ASL35" s="9"/>
      <c r="ASM35" s="9"/>
      <c r="ASN35" s="9"/>
      <c r="ASO35" s="9"/>
      <c r="ASP35" s="9"/>
      <c r="ASQ35" s="9"/>
      <c r="ASR35" s="9"/>
      <c r="ASS35" s="9"/>
      <c r="AST35" s="9"/>
      <c r="ASU35" s="9"/>
      <c r="ASV35" s="9"/>
      <c r="ASW35" s="9"/>
      <c r="ASX35" s="9"/>
      <c r="ASY35" s="9"/>
      <c r="ASZ35" s="9"/>
      <c r="ATA35" s="9"/>
      <c r="ATB35" s="9"/>
      <c r="ATC35" s="9"/>
      <c r="ATD35" s="9"/>
      <c r="ATE35" s="9"/>
      <c r="ATF35" s="9"/>
      <c r="ATG35" s="9"/>
      <c r="ATH35" s="9"/>
      <c r="ATI35" s="9"/>
      <c r="ATJ35" s="9"/>
      <c r="ATK35" s="9"/>
      <c r="ATL35" s="9"/>
      <c r="ATM35" s="9"/>
      <c r="ATN35" s="9"/>
      <c r="ATO35" s="9"/>
      <c r="ATP35" s="9"/>
      <c r="ATQ35" s="9"/>
      <c r="ATR35" s="9"/>
      <c r="ATS35" s="9"/>
      <c r="ATT35" s="9"/>
      <c r="ATU35" s="9"/>
      <c r="ATV35" s="9"/>
      <c r="ATW35" s="9"/>
      <c r="ATX35" s="9"/>
      <c r="ATY35" s="9"/>
      <c r="ATZ35" s="9"/>
      <c r="AUA35" s="9"/>
      <c r="AUB35" s="9"/>
      <c r="AUC35" s="9"/>
      <c r="AUD35" s="9"/>
      <c r="AUE35" s="9"/>
      <c r="AUF35" s="9"/>
      <c r="AUG35" s="9"/>
      <c r="AUH35" s="9"/>
      <c r="AUI35" s="9"/>
      <c r="AUJ35" s="9"/>
      <c r="AUK35" s="9"/>
      <c r="AUL35" s="9"/>
      <c r="AUM35" s="9"/>
      <c r="AUN35" s="9"/>
      <c r="AUO35" s="9"/>
      <c r="AUP35" s="9"/>
      <c r="AUQ35" s="9"/>
      <c r="AUR35" s="9"/>
      <c r="AUS35" s="9"/>
      <c r="AUT35" s="9"/>
      <c r="AUU35" s="9"/>
      <c r="AUV35" s="9"/>
      <c r="AUW35" s="9"/>
      <c r="AUX35" s="9"/>
      <c r="AUY35" s="9"/>
      <c r="AUZ35" s="9"/>
      <c r="AVA35" s="9"/>
      <c r="AVB35" s="9"/>
      <c r="AVC35" s="9"/>
      <c r="AVD35" s="9"/>
      <c r="AVE35" s="9"/>
      <c r="AVF35" s="9"/>
      <c r="AVG35" s="9"/>
      <c r="AVH35" s="9"/>
      <c r="AVI35" s="9"/>
      <c r="AVJ35" s="9"/>
      <c r="AVK35" s="9"/>
      <c r="AVL35" s="9"/>
      <c r="AVM35" s="9"/>
      <c r="AVN35" s="9"/>
      <c r="AVO35" s="9"/>
      <c r="AVP35" s="9"/>
      <c r="AVQ35" s="9"/>
      <c r="AVR35" s="9"/>
      <c r="AVS35" s="9"/>
      <c r="AVT35" s="9"/>
      <c r="AVU35" s="9"/>
      <c r="AVV35" s="9"/>
      <c r="AVW35" s="9"/>
      <c r="AVX35" s="9"/>
      <c r="AVY35" s="9"/>
      <c r="AVZ35" s="9"/>
      <c r="AWA35" s="9"/>
      <c r="AWB35" s="9"/>
      <c r="AWC35" s="9"/>
      <c r="AWD35" s="9"/>
      <c r="AWE35" s="9"/>
      <c r="AWF35" s="9"/>
      <c r="AWG35" s="9"/>
      <c r="AWH35" s="9"/>
      <c r="AWI35" s="9"/>
      <c r="AWJ35" s="9"/>
      <c r="AWK35" s="9"/>
      <c r="AWL35" s="9"/>
      <c r="AWM35" s="9"/>
      <c r="AWN35" s="9"/>
      <c r="AWO35" s="9"/>
      <c r="AWP35" s="9"/>
      <c r="AWQ35" s="9"/>
      <c r="AWR35" s="9"/>
      <c r="AWS35" s="9"/>
      <c r="AWT35" s="9"/>
      <c r="AWU35" s="9"/>
      <c r="AWV35" s="9"/>
      <c r="AWW35" s="9"/>
      <c r="AWX35" s="9"/>
      <c r="AWY35" s="9"/>
      <c r="AWZ35" s="9"/>
      <c r="AXA35" s="9"/>
      <c r="AXB35" s="9"/>
      <c r="AXC35" s="9"/>
      <c r="AXD35" s="9"/>
      <c r="AXE35" s="9"/>
      <c r="AXF35" s="9"/>
      <c r="AXG35" s="9"/>
      <c r="AXH35" s="9"/>
      <c r="AXI35" s="9"/>
      <c r="AXJ35" s="9"/>
      <c r="AXK35" s="9"/>
      <c r="AXL35" s="9"/>
      <c r="AXM35" s="9"/>
      <c r="AXN35" s="9"/>
      <c r="AXO35" s="9"/>
      <c r="AXP35" s="9"/>
      <c r="AXQ35" s="9"/>
      <c r="AXR35" s="9"/>
      <c r="AXS35" s="9"/>
      <c r="AXT35" s="9"/>
      <c r="AXU35" s="9"/>
      <c r="AXV35" s="9"/>
      <c r="AXW35" s="9"/>
      <c r="AXX35" s="9"/>
      <c r="AXY35" s="9"/>
      <c r="AXZ35" s="9"/>
      <c r="AYA35" s="9"/>
      <c r="AYB35" s="9"/>
      <c r="AYC35" s="9"/>
      <c r="AYD35" s="9"/>
      <c r="AYE35" s="9"/>
      <c r="AYF35" s="9"/>
      <c r="AYG35" s="9"/>
      <c r="AYH35" s="9"/>
      <c r="AYI35" s="9"/>
      <c r="AYJ35" s="9"/>
      <c r="AYK35" s="9"/>
      <c r="AYL35" s="9"/>
      <c r="AYM35" s="9"/>
      <c r="AYN35" s="9"/>
      <c r="AYO35" s="9"/>
      <c r="AYP35" s="9"/>
      <c r="AYQ35" s="9"/>
      <c r="AYR35" s="9"/>
      <c r="AYS35" s="9"/>
      <c r="AYT35" s="9"/>
      <c r="AYU35" s="9"/>
      <c r="AYV35" s="9"/>
      <c r="AYW35" s="9"/>
      <c r="AYX35" s="9"/>
      <c r="AYY35" s="9"/>
      <c r="AYZ35" s="9"/>
      <c r="AZA35" s="9"/>
      <c r="AZB35" s="9"/>
      <c r="AZC35" s="9"/>
      <c r="AZD35" s="9"/>
      <c r="AZE35" s="9"/>
      <c r="AZF35" s="9"/>
      <c r="AZG35" s="9"/>
      <c r="AZH35" s="9"/>
      <c r="AZI35" s="9"/>
      <c r="AZJ35" s="9"/>
      <c r="AZK35" s="9"/>
      <c r="AZL35" s="9"/>
      <c r="AZM35" s="9"/>
      <c r="AZN35" s="9"/>
      <c r="AZO35" s="9"/>
      <c r="AZP35" s="9"/>
      <c r="AZQ35" s="9"/>
      <c r="AZR35" s="9"/>
      <c r="AZS35" s="9"/>
      <c r="AZT35" s="9"/>
      <c r="AZU35" s="9"/>
      <c r="AZV35" s="9"/>
      <c r="AZW35" s="9"/>
      <c r="AZX35" s="9"/>
      <c r="AZY35" s="9"/>
      <c r="AZZ35" s="9"/>
      <c r="BAA35" s="9"/>
      <c r="BAB35" s="9"/>
      <c r="BAC35" s="9"/>
      <c r="BAD35" s="9"/>
      <c r="BAE35" s="9"/>
      <c r="BAF35" s="9"/>
      <c r="BAG35" s="9"/>
      <c r="BAH35" s="9"/>
      <c r="BAI35" s="9"/>
      <c r="BAJ35" s="9"/>
      <c r="BAK35" s="9"/>
      <c r="BAL35" s="9"/>
      <c r="BAM35" s="9"/>
      <c r="BAN35" s="9"/>
      <c r="BAO35" s="9"/>
      <c r="BAP35" s="9"/>
      <c r="BAQ35" s="9"/>
      <c r="BAR35" s="9"/>
      <c r="BAS35" s="9"/>
      <c r="BAT35" s="9"/>
      <c r="BAU35" s="9"/>
      <c r="BAV35" s="9"/>
      <c r="BAW35" s="9"/>
      <c r="BAX35" s="9"/>
      <c r="BAY35" s="9"/>
      <c r="BAZ35" s="9"/>
      <c r="BBA35" s="9"/>
      <c r="BBB35" s="9"/>
      <c r="BBC35" s="9"/>
      <c r="BBD35" s="9"/>
      <c r="BBE35" s="9"/>
      <c r="BBF35" s="9"/>
      <c r="BBG35" s="9"/>
      <c r="BBH35" s="9"/>
      <c r="BBI35" s="9"/>
      <c r="BBJ35" s="9"/>
      <c r="BBK35" s="9"/>
      <c r="BBL35" s="9"/>
      <c r="BBM35" s="9"/>
      <c r="BBN35" s="9"/>
      <c r="BBO35" s="9"/>
      <c r="BBP35" s="9"/>
      <c r="BBQ35" s="9"/>
      <c r="BBR35" s="9"/>
      <c r="BBS35" s="9"/>
      <c r="BBT35" s="9"/>
      <c r="BBU35" s="9"/>
      <c r="BBV35" s="9"/>
      <c r="BBW35" s="9"/>
      <c r="BBX35" s="9"/>
      <c r="BBY35" s="9"/>
      <c r="BBZ35" s="9"/>
      <c r="BCA35" s="9"/>
      <c r="BCB35" s="9"/>
      <c r="BCC35" s="9"/>
      <c r="BCD35" s="9"/>
      <c r="BCE35" s="9"/>
      <c r="BCF35" s="9"/>
      <c r="BCG35" s="9"/>
      <c r="BCH35" s="9"/>
      <c r="BCI35" s="9"/>
      <c r="BCJ35" s="9"/>
      <c r="BCK35" s="9"/>
      <c r="BCL35" s="9"/>
      <c r="BCM35" s="9"/>
      <c r="BCN35" s="9"/>
      <c r="BCO35" s="9"/>
      <c r="BCP35" s="9"/>
      <c r="BCQ35" s="9"/>
      <c r="BCR35" s="9"/>
      <c r="BCS35" s="9"/>
      <c r="BCT35" s="9"/>
      <c r="BCU35" s="9"/>
      <c r="BCV35" s="9"/>
      <c r="BCW35" s="9"/>
      <c r="BCX35" s="9"/>
      <c r="BCY35" s="9"/>
      <c r="BCZ35" s="9"/>
      <c r="BDA35" s="9"/>
      <c r="BDB35" s="9"/>
      <c r="BDC35" s="9"/>
      <c r="BDD35" s="9"/>
      <c r="BDE35" s="9"/>
      <c r="BDF35" s="9"/>
      <c r="BDG35" s="9"/>
      <c r="BDH35" s="9"/>
      <c r="BDI35" s="9"/>
      <c r="BDJ35" s="9"/>
      <c r="BDK35" s="9"/>
      <c r="BDL35" s="9"/>
      <c r="BDM35" s="9"/>
      <c r="BDN35" s="9"/>
      <c r="BDO35" s="9"/>
      <c r="BDP35" s="9"/>
      <c r="BDQ35" s="9"/>
      <c r="BDR35" s="9"/>
      <c r="BDS35" s="9"/>
      <c r="BDT35" s="9"/>
      <c r="BDU35" s="9"/>
      <c r="BDV35" s="9"/>
      <c r="BDW35" s="9"/>
      <c r="BDX35" s="9"/>
      <c r="BDY35" s="9"/>
      <c r="BDZ35" s="9"/>
      <c r="BEA35" s="9"/>
      <c r="BEB35" s="9"/>
      <c r="BEC35" s="9"/>
      <c r="BED35" s="9"/>
      <c r="BEE35" s="9"/>
      <c r="BEF35" s="9"/>
      <c r="BEG35" s="9"/>
      <c r="BEH35" s="9"/>
      <c r="BEI35" s="9"/>
      <c r="BEJ35" s="9"/>
      <c r="BEK35" s="9"/>
      <c r="BEL35" s="9"/>
      <c r="BEM35" s="9"/>
      <c r="BEN35" s="9"/>
      <c r="BEO35" s="9"/>
      <c r="BEP35" s="9"/>
      <c r="BEQ35" s="9"/>
      <c r="BER35" s="9"/>
      <c r="BES35" s="9"/>
      <c r="BET35" s="9"/>
      <c r="BEU35" s="9"/>
      <c r="BEV35" s="9"/>
      <c r="BEW35" s="9"/>
      <c r="BEX35" s="9"/>
      <c r="BEY35" s="9"/>
      <c r="BEZ35" s="9"/>
      <c r="BFA35" s="9"/>
      <c r="BFB35" s="9"/>
      <c r="BFC35" s="9"/>
      <c r="BFD35" s="9"/>
      <c r="BFE35" s="9"/>
      <c r="BFF35" s="9"/>
      <c r="BFG35" s="9"/>
      <c r="BFH35" s="9"/>
      <c r="BFI35" s="9"/>
      <c r="BFJ35" s="9"/>
      <c r="BFK35" s="9"/>
      <c r="BFL35" s="9"/>
      <c r="BFM35" s="9"/>
      <c r="BFN35" s="9"/>
      <c r="BFO35" s="9"/>
      <c r="BFP35" s="9"/>
      <c r="BFQ35" s="9"/>
      <c r="BFR35" s="9"/>
      <c r="BFS35" s="9"/>
      <c r="BFT35" s="9"/>
      <c r="BFU35" s="9"/>
      <c r="BFV35" s="9"/>
      <c r="BFW35" s="9"/>
      <c r="BFX35" s="9"/>
      <c r="BFY35" s="9"/>
      <c r="BFZ35" s="9"/>
      <c r="BGA35" s="9"/>
      <c r="BGB35" s="9"/>
      <c r="BGC35" s="9"/>
      <c r="BGD35" s="9"/>
      <c r="BGE35" s="9"/>
      <c r="BGF35" s="9"/>
      <c r="BGG35" s="9"/>
      <c r="BGH35" s="9"/>
      <c r="BGI35" s="9"/>
      <c r="BGJ35" s="9"/>
      <c r="BGK35" s="9"/>
      <c r="BGL35" s="9"/>
      <c r="BGM35" s="9"/>
      <c r="BGN35" s="9"/>
      <c r="BGO35" s="9"/>
      <c r="BGP35" s="9"/>
      <c r="BGQ35" s="9"/>
      <c r="BGR35" s="9"/>
      <c r="BGS35" s="9"/>
      <c r="BGT35" s="9"/>
      <c r="BGU35" s="9"/>
      <c r="BGV35" s="9"/>
      <c r="BGW35" s="9"/>
      <c r="BGX35" s="9"/>
      <c r="BGY35" s="9"/>
      <c r="BGZ35" s="9"/>
      <c r="BHA35" s="9"/>
      <c r="BHB35" s="9"/>
      <c r="BHC35" s="9"/>
      <c r="BHD35" s="9"/>
      <c r="BHE35" s="9"/>
      <c r="BHF35" s="9"/>
      <c r="BHG35" s="9"/>
      <c r="BHH35" s="9"/>
      <c r="BHI35" s="9"/>
      <c r="BHJ35" s="9"/>
      <c r="BHK35" s="9"/>
      <c r="BHL35" s="9"/>
      <c r="BHM35" s="9"/>
      <c r="BHN35" s="9"/>
      <c r="BHO35" s="9"/>
      <c r="BHP35" s="9"/>
      <c r="BHQ35" s="9"/>
      <c r="BHR35" s="9"/>
      <c r="BHS35" s="9"/>
      <c r="BHT35" s="9"/>
      <c r="BHU35" s="9"/>
      <c r="BHV35" s="9"/>
      <c r="BHW35" s="9"/>
      <c r="BHX35" s="9"/>
      <c r="BHY35" s="9"/>
      <c r="BHZ35" s="9"/>
      <c r="BIA35" s="9"/>
      <c r="BIB35" s="9"/>
      <c r="BIC35" s="9"/>
      <c r="BID35" s="9"/>
      <c r="BIE35" s="9"/>
      <c r="BIF35" s="9"/>
      <c r="BIG35" s="9"/>
      <c r="BIH35" s="9"/>
      <c r="BII35" s="9"/>
      <c r="BIJ35" s="9"/>
      <c r="BIK35" s="9"/>
      <c r="BIL35" s="9"/>
      <c r="BIM35" s="9"/>
      <c r="BIN35" s="9"/>
      <c r="BIO35" s="9"/>
      <c r="BIP35" s="9"/>
      <c r="BIQ35" s="9"/>
      <c r="BIR35" s="9"/>
      <c r="BIS35" s="9"/>
      <c r="BIT35" s="9"/>
      <c r="BIU35" s="9"/>
      <c r="BIV35" s="9"/>
      <c r="BIW35" s="9"/>
      <c r="BIX35" s="9"/>
      <c r="BIY35" s="9"/>
      <c r="BIZ35" s="9"/>
      <c r="BJA35" s="9"/>
      <c r="BJB35" s="9"/>
      <c r="BJC35" s="9"/>
      <c r="BJD35" s="9"/>
      <c r="BJE35" s="9"/>
      <c r="BJF35" s="9"/>
      <c r="BJG35" s="9"/>
      <c r="BJH35" s="9"/>
      <c r="BJI35" s="9"/>
      <c r="BJJ35" s="9"/>
      <c r="BJK35" s="9"/>
      <c r="BJL35" s="9"/>
      <c r="BJM35" s="9"/>
      <c r="BJN35" s="9"/>
      <c r="BJO35" s="9"/>
      <c r="BJP35" s="9"/>
      <c r="BJQ35" s="9"/>
      <c r="BJR35" s="9"/>
      <c r="BJS35" s="9"/>
      <c r="BJT35" s="9"/>
      <c r="BJU35" s="9"/>
      <c r="BJV35" s="9"/>
      <c r="BJW35" s="9"/>
      <c r="BJX35" s="9"/>
      <c r="BJY35" s="9"/>
      <c r="BJZ35" s="9"/>
      <c r="BKA35" s="9"/>
      <c r="BKB35" s="9"/>
      <c r="BKC35" s="9"/>
      <c r="BKD35" s="9"/>
      <c r="BKE35" s="9"/>
      <c r="BKF35" s="9"/>
      <c r="BKG35" s="9"/>
      <c r="BKH35" s="9"/>
      <c r="BKI35" s="9"/>
      <c r="BKJ35" s="9"/>
      <c r="BKK35" s="9"/>
      <c r="BKL35" s="9"/>
      <c r="BKM35" s="9"/>
      <c r="BKN35" s="9"/>
      <c r="BKO35" s="9"/>
      <c r="BKP35" s="9"/>
      <c r="BKQ35" s="9"/>
      <c r="BKR35" s="9"/>
      <c r="BKS35" s="9"/>
      <c r="BKT35" s="9"/>
      <c r="BKU35" s="9"/>
      <c r="BKV35" s="9"/>
      <c r="BKW35" s="9"/>
      <c r="BKX35" s="9"/>
      <c r="BKY35" s="9"/>
      <c r="BKZ35" s="9"/>
      <c r="BLA35" s="9"/>
      <c r="BLB35" s="9"/>
      <c r="BLC35" s="9"/>
      <c r="BLD35" s="9"/>
      <c r="BLE35" s="9"/>
      <c r="BLF35" s="9"/>
      <c r="BLG35" s="9"/>
      <c r="BLH35" s="9"/>
      <c r="BLI35" s="9"/>
      <c r="BLJ35" s="9"/>
      <c r="BLK35" s="9"/>
      <c r="BLL35" s="9"/>
      <c r="BLM35" s="9"/>
      <c r="BLN35" s="9"/>
      <c r="BLO35" s="9"/>
      <c r="BLP35" s="9"/>
      <c r="BLQ35" s="9"/>
      <c r="BLR35" s="9"/>
      <c r="BLS35" s="9"/>
      <c r="BLT35" s="9"/>
      <c r="BLU35" s="9"/>
      <c r="BLV35" s="9"/>
      <c r="BLW35" s="9"/>
      <c r="BLX35" s="9"/>
      <c r="BLY35" s="9"/>
      <c r="BLZ35" s="9"/>
      <c r="BMA35" s="9"/>
      <c r="BMB35" s="9"/>
      <c r="BMC35" s="9"/>
      <c r="BMD35" s="9"/>
      <c r="BME35" s="9"/>
      <c r="BMF35" s="9"/>
      <c r="BMG35" s="9"/>
      <c r="BMH35" s="9"/>
      <c r="BMI35" s="9"/>
      <c r="BMJ35" s="9"/>
      <c r="BMK35" s="9"/>
      <c r="BML35" s="9"/>
      <c r="BMM35" s="9"/>
      <c r="BMN35" s="9"/>
      <c r="BMO35" s="9"/>
      <c r="BMP35" s="9"/>
      <c r="BMQ35" s="9"/>
      <c r="BMR35" s="9"/>
      <c r="BMS35" s="9"/>
      <c r="BMT35" s="9"/>
      <c r="BMU35" s="9"/>
      <c r="BMV35" s="9"/>
      <c r="BMW35" s="9"/>
      <c r="BMX35" s="9"/>
      <c r="BMY35" s="9"/>
      <c r="BMZ35" s="9"/>
      <c r="BNA35" s="9"/>
      <c r="BNB35" s="9"/>
      <c r="BNC35" s="9"/>
      <c r="BND35" s="9"/>
      <c r="BNE35" s="9"/>
      <c r="BNF35" s="9"/>
      <c r="BNG35" s="9"/>
      <c r="BNH35" s="9"/>
      <c r="BNI35" s="9"/>
      <c r="BNJ35" s="9"/>
      <c r="BNK35" s="9"/>
      <c r="BNL35" s="9"/>
      <c r="BNM35" s="9"/>
      <c r="BNN35" s="9"/>
      <c r="BNO35" s="9"/>
      <c r="BNP35" s="9"/>
      <c r="BNQ35" s="9"/>
      <c r="BNR35" s="9"/>
      <c r="BNS35" s="9"/>
      <c r="BNT35" s="9"/>
      <c r="BNU35" s="9"/>
      <c r="BNV35" s="9"/>
      <c r="BNW35" s="9"/>
      <c r="BNX35" s="9"/>
      <c r="BNY35" s="9"/>
      <c r="BNZ35" s="9"/>
      <c r="BOA35" s="9"/>
      <c r="BOB35" s="9"/>
      <c r="BOC35" s="9"/>
      <c r="BOD35" s="9"/>
      <c r="BOE35" s="9"/>
      <c r="BOF35" s="9"/>
      <c r="BOG35" s="9"/>
      <c r="BOH35" s="9"/>
      <c r="BOI35" s="9"/>
      <c r="BOJ35" s="9"/>
      <c r="BOK35" s="9"/>
      <c r="BOL35" s="9"/>
      <c r="BOM35" s="9"/>
      <c r="BON35" s="9"/>
      <c r="BOO35" s="9"/>
      <c r="BOP35" s="9"/>
      <c r="BOQ35" s="9"/>
      <c r="BOR35" s="9"/>
      <c r="BOS35" s="9"/>
      <c r="BOT35" s="9"/>
      <c r="BOU35" s="9"/>
      <c r="BOV35" s="9"/>
      <c r="BOW35" s="9"/>
      <c r="BOX35" s="9"/>
      <c r="BOY35" s="9"/>
      <c r="BOZ35" s="9"/>
      <c r="BPA35" s="9"/>
      <c r="BPB35" s="9"/>
      <c r="BPC35" s="9"/>
      <c r="BPD35" s="9"/>
      <c r="BPE35" s="9"/>
      <c r="BPF35" s="9"/>
      <c r="BPG35" s="9"/>
      <c r="BPH35" s="9"/>
      <c r="BPI35" s="9"/>
      <c r="BPJ35" s="9"/>
      <c r="BPK35" s="9"/>
      <c r="BPL35" s="9"/>
      <c r="BPM35" s="9"/>
      <c r="BPN35" s="9"/>
      <c r="BPO35" s="9"/>
      <c r="BPP35" s="9"/>
      <c r="BPQ35" s="9"/>
      <c r="BPR35" s="9"/>
      <c r="BPS35" s="9"/>
      <c r="BPT35" s="9"/>
      <c r="BPU35" s="9"/>
      <c r="BPV35" s="9"/>
      <c r="BPW35" s="9"/>
      <c r="BPX35" s="9"/>
      <c r="BPY35" s="9"/>
      <c r="BPZ35" s="9"/>
      <c r="BQA35" s="9"/>
      <c r="BQB35" s="9"/>
      <c r="BQC35" s="9"/>
      <c r="BQD35" s="9"/>
      <c r="BQE35" s="9"/>
      <c r="BQF35" s="9"/>
      <c r="BQG35" s="9"/>
      <c r="BQH35" s="9"/>
      <c r="BQI35" s="9"/>
      <c r="BQJ35" s="9"/>
      <c r="BQK35" s="9"/>
      <c r="BQL35" s="9"/>
      <c r="BQM35" s="9"/>
      <c r="BQN35" s="9"/>
      <c r="BQO35" s="9"/>
      <c r="BQP35" s="9"/>
      <c r="BQQ35" s="9"/>
      <c r="BQR35" s="9"/>
      <c r="BQS35" s="9"/>
      <c r="BQT35" s="9"/>
      <c r="BQU35" s="9"/>
      <c r="BQV35" s="9"/>
      <c r="BQW35" s="9"/>
      <c r="BQX35" s="9"/>
      <c r="BQY35" s="9"/>
      <c r="BQZ35" s="9"/>
      <c r="BRA35" s="9"/>
      <c r="BRB35" s="9"/>
      <c r="BRC35" s="9"/>
      <c r="BRD35" s="9"/>
      <c r="BRE35" s="9"/>
      <c r="BRF35" s="9"/>
      <c r="BRG35" s="9"/>
      <c r="BRH35" s="9"/>
      <c r="BRI35" s="9"/>
      <c r="BRJ35" s="9"/>
      <c r="BRK35" s="9"/>
      <c r="BRL35" s="9"/>
      <c r="BRM35" s="9"/>
      <c r="BRN35" s="9"/>
      <c r="BRO35" s="9"/>
      <c r="BRP35" s="9"/>
      <c r="BRQ35" s="9"/>
      <c r="BRR35" s="9"/>
      <c r="BRS35" s="9"/>
      <c r="BRT35" s="9"/>
      <c r="BRU35" s="9"/>
      <c r="BRV35" s="9"/>
      <c r="BRW35" s="9"/>
      <c r="BRX35" s="9"/>
      <c r="BRY35" s="9"/>
      <c r="BRZ35" s="9"/>
      <c r="BSA35" s="9"/>
      <c r="BSB35" s="9"/>
      <c r="BSC35" s="9"/>
      <c r="BSD35" s="9"/>
      <c r="BSE35" s="9"/>
      <c r="BSF35" s="9"/>
      <c r="BSG35" s="9"/>
      <c r="BSH35" s="9"/>
      <c r="BSI35" s="9"/>
      <c r="BSJ35" s="9"/>
      <c r="BSK35" s="9"/>
      <c r="BSL35" s="9"/>
      <c r="BSM35" s="9"/>
      <c r="BSN35" s="9"/>
      <c r="BSO35" s="9"/>
      <c r="BSP35" s="9"/>
      <c r="BSQ35" s="9"/>
      <c r="BSR35" s="9"/>
      <c r="BSS35" s="9"/>
      <c r="BST35" s="9"/>
      <c r="BSU35" s="9"/>
      <c r="BSV35" s="9"/>
      <c r="BSW35" s="9"/>
      <c r="BSX35" s="9"/>
      <c r="BSY35" s="9"/>
      <c r="BSZ35" s="9"/>
      <c r="BTA35" s="9"/>
      <c r="BTB35" s="9"/>
      <c r="BTC35" s="9"/>
      <c r="BTD35" s="9"/>
      <c r="BTE35" s="9"/>
      <c r="BTF35" s="9"/>
      <c r="BTG35" s="9"/>
      <c r="BTH35" s="9"/>
      <c r="BTI35" s="9"/>
      <c r="BTJ35" s="9"/>
      <c r="BTK35" s="9"/>
      <c r="BTL35" s="9"/>
      <c r="BTM35" s="9"/>
      <c r="BTN35" s="9"/>
      <c r="BTO35" s="9"/>
      <c r="BTP35" s="9"/>
      <c r="BTQ35" s="9"/>
      <c r="BTR35" s="9"/>
      <c r="BTS35" s="9"/>
      <c r="BTT35" s="9"/>
      <c r="BTU35" s="9"/>
      <c r="BTV35" s="9"/>
      <c r="BTW35" s="9"/>
      <c r="BTX35" s="9"/>
      <c r="BTY35" s="9"/>
      <c r="BTZ35" s="9"/>
      <c r="BUA35" s="9"/>
      <c r="BUB35" s="9"/>
      <c r="BUC35" s="9"/>
      <c r="BUD35" s="9"/>
      <c r="BUE35" s="9"/>
      <c r="BUF35" s="9"/>
      <c r="BUG35" s="9"/>
      <c r="BUH35" s="9"/>
      <c r="BUI35" s="9"/>
      <c r="BUJ35" s="9"/>
      <c r="BUK35" s="9"/>
      <c r="BUL35" s="9"/>
      <c r="BUM35" s="9"/>
      <c r="BUN35" s="9"/>
      <c r="BUO35" s="9"/>
      <c r="BUP35" s="9"/>
      <c r="BUQ35" s="9"/>
      <c r="BUR35" s="9"/>
      <c r="BUS35" s="9"/>
      <c r="BUT35" s="9"/>
      <c r="BUU35" s="9"/>
      <c r="BUV35" s="9"/>
      <c r="BUW35" s="9"/>
      <c r="BUX35" s="9"/>
      <c r="BUY35" s="9"/>
      <c r="BUZ35" s="9"/>
      <c r="BVA35" s="9"/>
      <c r="BVB35" s="9"/>
      <c r="BVC35" s="9"/>
      <c r="BVD35" s="9"/>
      <c r="BVE35" s="9"/>
      <c r="BVF35" s="9"/>
      <c r="BVG35" s="9"/>
      <c r="BVH35" s="9"/>
      <c r="BVI35" s="9"/>
      <c r="BVJ35" s="9"/>
      <c r="BVK35" s="9"/>
      <c r="BVL35" s="9"/>
      <c r="BVM35" s="9"/>
      <c r="BVN35" s="9"/>
      <c r="BVO35" s="9"/>
      <c r="BVP35" s="9"/>
      <c r="BVQ35" s="9"/>
      <c r="BVR35" s="9"/>
      <c r="BVS35" s="9"/>
      <c r="BVT35" s="9"/>
      <c r="BVU35" s="9"/>
      <c r="BVV35" s="9"/>
      <c r="BVW35" s="9"/>
      <c r="BVX35" s="9"/>
      <c r="BVY35" s="9"/>
      <c r="BVZ35" s="9"/>
      <c r="BWA35" s="9"/>
      <c r="BWB35" s="9"/>
      <c r="BWC35" s="9"/>
      <c r="BWD35" s="9"/>
      <c r="BWE35" s="9"/>
      <c r="BWF35" s="9"/>
      <c r="BWG35" s="9"/>
      <c r="BWH35" s="9"/>
      <c r="BWI35" s="9"/>
      <c r="BWJ35" s="9"/>
      <c r="BWK35" s="9"/>
      <c r="BWL35" s="9"/>
      <c r="BWM35" s="9"/>
      <c r="BWN35" s="9"/>
      <c r="BWO35" s="9"/>
      <c r="BWP35" s="9"/>
      <c r="BWQ35" s="9"/>
      <c r="BWR35" s="9"/>
      <c r="BWS35" s="9"/>
      <c r="BWT35" s="9"/>
      <c r="BWU35" s="9"/>
      <c r="BWV35" s="9"/>
      <c r="BWW35" s="9"/>
      <c r="BWX35" s="9"/>
      <c r="BWY35" s="9"/>
      <c r="BWZ35" s="9"/>
      <c r="BXA35" s="9"/>
      <c r="BXB35" s="9"/>
      <c r="BXC35" s="9"/>
      <c r="BXD35" s="9"/>
      <c r="BXE35" s="9"/>
      <c r="BXF35" s="9"/>
      <c r="BXG35" s="9"/>
      <c r="BXH35" s="9"/>
      <c r="BXI35" s="9"/>
      <c r="BXJ35" s="9"/>
      <c r="BXK35" s="9"/>
      <c r="BXL35" s="9"/>
      <c r="BXM35" s="9"/>
      <c r="BXN35" s="9"/>
      <c r="BXO35" s="9"/>
      <c r="BXP35" s="9"/>
      <c r="BXQ35" s="9"/>
      <c r="BXR35" s="9"/>
      <c r="BXS35" s="9"/>
      <c r="BXT35" s="9"/>
      <c r="BXU35" s="9"/>
      <c r="BXV35" s="9"/>
      <c r="BXW35" s="9"/>
      <c r="BXX35" s="9"/>
      <c r="BXY35" s="9"/>
      <c r="BXZ35" s="9"/>
      <c r="BYA35" s="9"/>
      <c r="BYB35" s="9"/>
      <c r="BYC35" s="9"/>
      <c r="BYD35" s="9"/>
      <c r="BYE35" s="9"/>
      <c r="BYF35" s="9"/>
      <c r="BYG35" s="9"/>
      <c r="BYH35" s="9"/>
      <c r="BYI35" s="9"/>
      <c r="BYJ35" s="9"/>
      <c r="BYK35" s="9"/>
      <c r="BYL35" s="9"/>
      <c r="BYM35" s="9"/>
      <c r="BYN35" s="9"/>
      <c r="BYO35" s="9"/>
      <c r="BYP35" s="9"/>
      <c r="BYQ35" s="9"/>
      <c r="BYR35" s="9"/>
      <c r="BYS35" s="9"/>
      <c r="BYT35" s="9"/>
      <c r="BYU35" s="9"/>
      <c r="BYV35" s="9"/>
      <c r="BYW35" s="9"/>
      <c r="BYX35" s="9"/>
      <c r="BYY35" s="9"/>
      <c r="BYZ35" s="9"/>
      <c r="BZA35" s="9"/>
      <c r="BZB35" s="9"/>
      <c r="BZC35" s="9"/>
      <c r="BZD35" s="9"/>
      <c r="BZE35" s="9"/>
      <c r="BZF35" s="9"/>
      <c r="BZG35" s="9"/>
      <c r="BZH35" s="9"/>
      <c r="BZI35" s="9"/>
      <c r="BZJ35" s="9"/>
      <c r="BZK35" s="9"/>
      <c r="BZL35" s="9"/>
      <c r="BZM35" s="9"/>
      <c r="BZN35" s="9"/>
      <c r="BZO35" s="9"/>
      <c r="BZP35" s="9"/>
      <c r="BZQ35" s="9"/>
      <c r="BZR35" s="9"/>
      <c r="BZS35" s="9"/>
      <c r="BZT35" s="9"/>
      <c r="BZU35" s="9"/>
      <c r="BZV35" s="9"/>
      <c r="BZW35" s="9"/>
      <c r="BZX35" s="9"/>
      <c r="BZY35" s="9"/>
      <c r="BZZ35" s="9"/>
      <c r="CAA35" s="9"/>
      <c r="CAB35" s="9"/>
      <c r="CAC35" s="9"/>
      <c r="CAD35" s="9"/>
      <c r="CAE35" s="9"/>
      <c r="CAF35" s="9"/>
      <c r="CAG35" s="9"/>
      <c r="CAH35" s="9"/>
      <c r="CAI35" s="9"/>
      <c r="CAJ35" s="9"/>
      <c r="CAK35" s="9"/>
      <c r="CAL35" s="9"/>
      <c r="CAM35" s="9"/>
      <c r="CAN35" s="9"/>
      <c r="CAO35" s="9"/>
      <c r="CAP35" s="9"/>
      <c r="CAQ35" s="9"/>
      <c r="CAR35" s="9"/>
      <c r="CAS35" s="9"/>
      <c r="CAT35" s="9"/>
      <c r="CAU35" s="9"/>
      <c r="CAV35" s="9"/>
      <c r="CAW35" s="9"/>
      <c r="CAX35" s="9"/>
      <c r="CAY35" s="9"/>
      <c r="CAZ35" s="9"/>
      <c r="CBA35" s="9"/>
      <c r="CBB35" s="9"/>
      <c r="CBC35" s="9"/>
      <c r="CBD35" s="9"/>
      <c r="CBE35" s="9"/>
      <c r="CBF35" s="9"/>
      <c r="CBG35" s="9"/>
      <c r="CBH35" s="9"/>
      <c r="CBI35" s="9"/>
      <c r="CBJ35" s="9"/>
      <c r="CBK35" s="9"/>
      <c r="CBL35" s="9"/>
      <c r="CBM35" s="9"/>
      <c r="CBN35" s="9"/>
      <c r="CBO35" s="9"/>
      <c r="CBP35" s="9"/>
      <c r="CBQ35" s="9"/>
      <c r="CBR35" s="9"/>
      <c r="CBS35" s="9"/>
      <c r="CBT35" s="9"/>
      <c r="CBU35" s="9"/>
      <c r="CBV35" s="9"/>
      <c r="CBW35" s="9"/>
      <c r="CBX35" s="9"/>
      <c r="CBY35" s="9"/>
      <c r="CBZ35" s="9"/>
      <c r="CCA35" s="9"/>
      <c r="CCB35" s="9"/>
      <c r="CCC35" s="9"/>
      <c r="CCD35" s="9"/>
      <c r="CCE35" s="9"/>
      <c r="CCF35" s="9"/>
      <c r="CCG35" s="9"/>
      <c r="CCH35" s="9"/>
      <c r="CCI35" s="9"/>
      <c r="CCJ35" s="9"/>
      <c r="CCK35" s="9"/>
      <c r="CCL35" s="9"/>
      <c r="CCM35" s="9"/>
      <c r="CCN35" s="9"/>
      <c r="CCO35" s="9"/>
      <c r="CCP35" s="9"/>
      <c r="CCQ35" s="9"/>
      <c r="CCR35" s="9"/>
      <c r="CCS35" s="9"/>
      <c r="CCT35" s="9"/>
      <c r="CCU35" s="9"/>
      <c r="CCV35" s="9"/>
      <c r="CCW35" s="9"/>
      <c r="CCX35" s="9"/>
      <c r="CCY35" s="9"/>
      <c r="CCZ35" s="9"/>
      <c r="CDA35" s="9"/>
      <c r="CDB35" s="9"/>
      <c r="CDC35" s="9"/>
      <c r="CDD35" s="9"/>
      <c r="CDE35" s="9"/>
      <c r="CDF35" s="9"/>
      <c r="CDG35" s="9"/>
      <c r="CDH35" s="9"/>
      <c r="CDI35" s="9"/>
      <c r="CDJ35" s="9"/>
      <c r="CDK35" s="9"/>
      <c r="CDL35" s="9"/>
      <c r="CDM35" s="9"/>
      <c r="CDN35" s="9"/>
      <c r="CDO35" s="9"/>
      <c r="CDP35" s="9"/>
      <c r="CDQ35" s="9"/>
      <c r="CDR35" s="9"/>
      <c r="CDS35" s="9"/>
      <c r="CDT35" s="9"/>
      <c r="CDU35" s="9"/>
      <c r="CDV35" s="9"/>
      <c r="CDW35" s="9"/>
      <c r="CDX35" s="9"/>
      <c r="CDY35" s="9"/>
      <c r="CDZ35" s="9"/>
      <c r="CEA35" s="9"/>
      <c r="CEB35" s="9"/>
      <c r="CEC35" s="9"/>
      <c r="CED35" s="9"/>
      <c r="CEE35" s="9"/>
      <c r="CEF35" s="9"/>
      <c r="CEG35" s="9"/>
      <c r="CEH35" s="9"/>
      <c r="CEI35" s="9"/>
      <c r="CEJ35" s="9"/>
      <c r="CEK35" s="9"/>
      <c r="CEL35" s="9"/>
      <c r="CEM35" s="9"/>
      <c r="CEN35" s="9"/>
      <c r="CEO35" s="9"/>
      <c r="CEP35" s="9"/>
      <c r="CEQ35" s="9"/>
      <c r="CER35" s="9"/>
      <c r="CES35" s="9"/>
      <c r="CET35" s="9"/>
      <c r="CEU35" s="9"/>
      <c r="CEV35" s="9"/>
      <c r="CEW35" s="9"/>
      <c r="CEX35" s="9"/>
      <c r="CEY35" s="9"/>
      <c r="CEZ35" s="9"/>
      <c r="CFA35" s="9"/>
      <c r="CFB35" s="9"/>
      <c r="CFC35" s="9"/>
      <c r="CFD35" s="9"/>
      <c r="CFE35" s="9"/>
      <c r="CFF35" s="9"/>
      <c r="CFG35" s="9"/>
      <c r="CFH35" s="9"/>
      <c r="CFI35" s="9"/>
      <c r="CFJ35" s="9"/>
      <c r="CFK35" s="9"/>
      <c r="CFL35" s="9"/>
      <c r="CFM35" s="9"/>
      <c r="CFN35" s="9"/>
      <c r="CFO35" s="9"/>
      <c r="CFP35" s="9"/>
      <c r="CFQ35" s="9"/>
      <c r="CFR35" s="9"/>
      <c r="CFS35" s="9"/>
      <c r="CFT35" s="9"/>
      <c r="CFU35" s="9"/>
      <c r="CFV35" s="9"/>
      <c r="CFW35" s="9"/>
      <c r="CFX35" s="9"/>
      <c r="CFY35" s="9"/>
      <c r="CFZ35" s="9"/>
      <c r="CGA35" s="9"/>
      <c r="CGB35" s="9"/>
      <c r="CGC35" s="9"/>
      <c r="CGD35" s="9"/>
      <c r="CGE35" s="9"/>
      <c r="CGF35" s="9"/>
      <c r="CGG35" s="9"/>
      <c r="CGH35" s="9"/>
      <c r="CGI35" s="9"/>
      <c r="CGJ35" s="9"/>
      <c r="CGK35" s="9"/>
      <c r="CGL35" s="9"/>
      <c r="CGM35" s="9"/>
      <c r="CGN35" s="9"/>
      <c r="CGO35" s="9"/>
      <c r="CGP35" s="9"/>
      <c r="CGQ35" s="9"/>
      <c r="CGR35" s="9"/>
      <c r="CGS35" s="9"/>
      <c r="CGT35" s="9"/>
      <c r="CGU35" s="9"/>
      <c r="CGV35" s="9"/>
      <c r="CGW35" s="9"/>
      <c r="CGX35" s="9"/>
      <c r="CGY35" s="9"/>
      <c r="CGZ35" s="9"/>
      <c r="CHA35" s="9"/>
      <c r="CHB35" s="9"/>
      <c r="CHC35" s="9"/>
      <c r="CHD35" s="9"/>
      <c r="CHE35" s="9"/>
      <c r="CHF35" s="9"/>
      <c r="CHG35" s="9"/>
      <c r="CHH35" s="9"/>
      <c r="CHI35" s="9"/>
      <c r="CHJ35" s="9"/>
      <c r="CHK35" s="9"/>
      <c r="CHL35" s="9"/>
      <c r="CHM35" s="9"/>
      <c r="CHN35" s="9"/>
      <c r="CHO35" s="9"/>
      <c r="CHP35" s="9"/>
      <c r="CHQ35" s="9"/>
      <c r="CHR35" s="9"/>
      <c r="CHS35" s="9"/>
      <c r="CHT35" s="9"/>
      <c r="CHU35" s="9"/>
      <c r="CHV35" s="9"/>
      <c r="CHW35" s="9"/>
      <c r="CHX35" s="9"/>
      <c r="CHY35" s="9"/>
      <c r="CHZ35" s="9"/>
      <c r="CIA35" s="9"/>
      <c r="CIB35" s="9"/>
      <c r="CIC35" s="9"/>
      <c r="CID35" s="9"/>
      <c r="CIE35" s="9"/>
      <c r="CIF35" s="9"/>
      <c r="CIG35" s="9"/>
      <c r="CIH35" s="9"/>
      <c r="CII35" s="9"/>
      <c r="CIJ35" s="9"/>
      <c r="CIK35" s="9"/>
      <c r="CIL35" s="9"/>
      <c r="CIM35" s="9"/>
      <c r="CIN35" s="9"/>
      <c r="CIO35" s="9"/>
      <c r="CIP35" s="9"/>
      <c r="CIQ35" s="9"/>
      <c r="CIR35" s="9"/>
      <c r="CIS35" s="9"/>
      <c r="CIT35" s="9"/>
      <c r="CIU35" s="9"/>
      <c r="CIV35" s="9"/>
      <c r="CIW35" s="9"/>
      <c r="CIX35" s="9"/>
      <c r="CIY35" s="9"/>
      <c r="CIZ35" s="9"/>
      <c r="CJA35" s="9"/>
      <c r="CJB35" s="9"/>
      <c r="CJC35" s="9"/>
      <c r="CJD35" s="9"/>
      <c r="CJE35" s="9"/>
      <c r="CJF35" s="9"/>
      <c r="CJG35" s="9"/>
      <c r="CJH35" s="9"/>
      <c r="CJI35" s="9"/>
      <c r="CJJ35" s="9"/>
      <c r="CJK35" s="9"/>
      <c r="CJL35" s="9"/>
      <c r="CJM35" s="9"/>
      <c r="CJN35" s="9"/>
      <c r="CJO35" s="9"/>
      <c r="CJP35" s="9"/>
      <c r="CJQ35" s="9"/>
      <c r="CJR35" s="9"/>
      <c r="CJS35" s="9"/>
      <c r="CJT35" s="9"/>
      <c r="CJU35" s="9"/>
      <c r="CJV35" s="9"/>
      <c r="CJW35" s="9"/>
      <c r="CJX35" s="9"/>
      <c r="CJY35" s="9"/>
      <c r="CJZ35" s="9"/>
      <c r="CKA35" s="9"/>
      <c r="CKB35" s="9"/>
      <c r="CKC35" s="9"/>
      <c r="CKD35" s="9"/>
      <c r="CKE35" s="9"/>
      <c r="CKF35" s="9"/>
      <c r="CKG35" s="9"/>
      <c r="CKH35" s="9"/>
      <c r="CKI35" s="9"/>
      <c r="CKJ35" s="9"/>
      <c r="CKK35" s="9"/>
      <c r="CKL35" s="9"/>
      <c r="CKM35" s="9"/>
      <c r="CKN35" s="9"/>
      <c r="CKO35" s="9"/>
      <c r="CKP35" s="9"/>
      <c r="CKQ35" s="9"/>
      <c r="CKR35" s="9"/>
      <c r="CKS35" s="9"/>
      <c r="CKT35" s="9"/>
      <c r="CKU35" s="9"/>
      <c r="CKV35" s="9"/>
      <c r="CKW35" s="9"/>
      <c r="CKX35" s="9"/>
      <c r="CKY35" s="9"/>
      <c r="CKZ35" s="9"/>
      <c r="CLA35" s="9"/>
      <c r="CLB35" s="9"/>
      <c r="CLC35" s="9"/>
      <c r="CLD35" s="9"/>
      <c r="CLE35" s="9"/>
      <c r="CLF35" s="9"/>
      <c r="CLG35" s="9"/>
      <c r="CLH35" s="9"/>
      <c r="CLI35" s="9"/>
      <c r="CLJ35" s="9"/>
      <c r="CLK35" s="9"/>
      <c r="CLL35" s="9"/>
      <c r="CLM35" s="9"/>
      <c r="CLN35" s="9"/>
      <c r="CLO35" s="9"/>
      <c r="CLP35" s="9"/>
      <c r="CLQ35" s="9"/>
      <c r="CLR35" s="9"/>
      <c r="CLS35" s="9"/>
      <c r="CLT35" s="9"/>
      <c r="CLU35" s="9"/>
      <c r="CLV35" s="9"/>
      <c r="CLW35" s="9"/>
      <c r="CLX35" s="9"/>
      <c r="CLY35" s="9"/>
      <c r="CLZ35" s="9"/>
      <c r="CMA35" s="9"/>
      <c r="CMB35" s="9"/>
      <c r="CMC35" s="9"/>
      <c r="CMD35" s="9"/>
      <c r="CME35" s="9"/>
      <c r="CMF35" s="9"/>
      <c r="CMG35" s="9"/>
      <c r="CMH35" s="9"/>
      <c r="CMI35" s="9"/>
      <c r="CMJ35" s="9"/>
      <c r="CMK35" s="9"/>
      <c r="CML35" s="9"/>
      <c r="CMM35" s="9"/>
      <c r="CMN35" s="9"/>
      <c r="CMO35" s="9"/>
      <c r="CMP35" s="9"/>
      <c r="CMQ35" s="9"/>
      <c r="CMR35" s="9"/>
      <c r="CMS35" s="9"/>
      <c r="CMT35" s="9"/>
      <c r="CMU35" s="9"/>
      <c r="CMV35" s="9"/>
      <c r="CMW35" s="9"/>
      <c r="CMX35" s="9"/>
      <c r="CMY35" s="9"/>
      <c r="CMZ35" s="9"/>
      <c r="CNA35" s="9"/>
      <c r="CNB35" s="9"/>
      <c r="CNC35" s="9"/>
      <c r="CND35" s="9"/>
      <c r="CNE35" s="9"/>
      <c r="CNF35" s="9"/>
      <c r="CNG35" s="9"/>
      <c r="CNH35" s="9"/>
      <c r="CNI35" s="9"/>
      <c r="CNJ35" s="9"/>
      <c r="CNK35" s="9"/>
      <c r="CNL35" s="9"/>
      <c r="CNM35" s="9"/>
      <c r="CNN35" s="9"/>
      <c r="CNO35" s="9"/>
      <c r="CNP35" s="9"/>
      <c r="CNQ35" s="9"/>
      <c r="CNR35" s="9"/>
      <c r="CNS35" s="9"/>
      <c r="CNT35" s="9"/>
      <c r="CNU35" s="9"/>
      <c r="CNV35" s="9"/>
      <c r="CNW35" s="9"/>
      <c r="CNX35" s="9"/>
      <c r="CNY35" s="9"/>
      <c r="CNZ35" s="9"/>
      <c r="COA35" s="9"/>
      <c r="COB35" s="9"/>
      <c r="COC35" s="9"/>
      <c r="COD35" s="9"/>
      <c r="COE35" s="9"/>
      <c r="COF35" s="9"/>
      <c r="COG35" s="9"/>
      <c r="COH35" s="9"/>
      <c r="COI35" s="9"/>
      <c r="COJ35" s="9"/>
      <c r="COK35" s="9"/>
      <c r="COL35" s="9"/>
      <c r="COM35" s="9"/>
      <c r="CON35" s="9"/>
      <c r="COO35" s="9"/>
      <c r="COP35" s="9"/>
      <c r="COQ35" s="9"/>
      <c r="COR35" s="9"/>
      <c r="COS35" s="9"/>
      <c r="COT35" s="9"/>
      <c r="COU35" s="9"/>
      <c r="COV35" s="9"/>
      <c r="COW35" s="9"/>
      <c r="COX35" s="9"/>
      <c r="COY35" s="9"/>
      <c r="COZ35" s="9"/>
      <c r="CPA35" s="9"/>
      <c r="CPB35" s="9"/>
      <c r="CPC35" s="9"/>
      <c r="CPD35" s="9"/>
      <c r="CPE35" s="9"/>
      <c r="CPF35" s="9"/>
      <c r="CPG35" s="9"/>
      <c r="CPH35" s="9"/>
      <c r="CPI35" s="9"/>
      <c r="CPJ35" s="9"/>
      <c r="CPK35" s="9"/>
      <c r="CPL35" s="9"/>
      <c r="CPM35" s="9"/>
      <c r="CPN35" s="9"/>
      <c r="CPO35" s="9"/>
      <c r="CPP35" s="9"/>
      <c r="CPQ35" s="9"/>
      <c r="CPR35" s="9"/>
      <c r="CPS35" s="9"/>
      <c r="CPT35" s="9"/>
      <c r="CPU35" s="9"/>
      <c r="CPV35" s="9"/>
      <c r="CPW35" s="9"/>
      <c r="CPX35" s="9"/>
      <c r="CPY35" s="9"/>
      <c r="CPZ35" s="9"/>
      <c r="CQA35" s="9"/>
      <c r="CQB35" s="9"/>
      <c r="CQC35" s="9"/>
      <c r="CQD35" s="9"/>
      <c r="CQE35" s="9"/>
      <c r="CQF35" s="9"/>
      <c r="CQG35" s="9"/>
      <c r="CQH35" s="9"/>
      <c r="CQI35" s="9"/>
      <c r="CQJ35" s="9"/>
      <c r="CQK35" s="9"/>
      <c r="CQL35" s="9"/>
      <c r="CQM35" s="9"/>
      <c r="CQN35" s="9"/>
      <c r="CQO35" s="9"/>
      <c r="CQP35" s="9"/>
      <c r="CQQ35" s="9"/>
      <c r="CQR35" s="9"/>
      <c r="CQS35" s="9"/>
      <c r="CQT35" s="9"/>
      <c r="CQU35" s="9"/>
      <c r="CQV35" s="9"/>
      <c r="CQW35" s="9"/>
      <c r="CQX35" s="9"/>
      <c r="CQY35" s="9"/>
      <c r="CQZ35" s="9"/>
      <c r="CRA35" s="9"/>
      <c r="CRB35" s="9"/>
      <c r="CRC35" s="9"/>
      <c r="CRD35" s="9"/>
      <c r="CRE35" s="9"/>
      <c r="CRF35" s="9"/>
      <c r="CRG35" s="9"/>
      <c r="CRH35" s="9"/>
      <c r="CRI35" s="9"/>
      <c r="CRJ35" s="9"/>
      <c r="CRK35" s="9"/>
      <c r="CRL35" s="9"/>
      <c r="CRM35" s="9"/>
      <c r="CRN35" s="9"/>
      <c r="CRO35" s="9"/>
      <c r="CRP35" s="9"/>
      <c r="CRQ35" s="9"/>
      <c r="CRR35" s="9"/>
      <c r="CRS35" s="9"/>
      <c r="CRT35" s="9"/>
      <c r="CRU35" s="9"/>
      <c r="CRV35" s="9"/>
      <c r="CRW35" s="9"/>
      <c r="CRX35" s="9"/>
      <c r="CRY35" s="9"/>
      <c r="CRZ35" s="9"/>
      <c r="CSA35" s="9"/>
      <c r="CSB35" s="9"/>
      <c r="CSC35" s="9"/>
      <c r="CSD35" s="9"/>
      <c r="CSE35" s="9"/>
      <c r="CSF35" s="9"/>
      <c r="CSG35" s="9"/>
      <c r="CSH35" s="9"/>
      <c r="CSI35" s="9"/>
      <c r="CSJ35" s="9"/>
      <c r="CSK35" s="9"/>
      <c r="CSL35" s="9"/>
      <c r="CSM35" s="9"/>
      <c r="CSN35" s="9"/>
      <c r="CSO35" s="9"/>
      <c r="CSP35" s="9"/>
      <c r="CSQ35" s="9"/>
      <c r="CSR35" s="9"/>
      <c r="CSS35" s="9"/>
      <c r="CST35" s="9"/>
      <c r="CSU35" s="9"/>
      <c r="CSV35" s="9"/>
      <c r="CSW35" s="9"/>
      <c r="CSX35" s="9"/>
      <c r="CSY35" s="9"/>
      <c r="CSZ35" s="9"/>
      <c r="CTA35" s="9"/>
      <c r="CTB35" s="9"/>
      <c r="CTC35" s="9"/>
      <c r="CTD35" s="9"/>
      <c r="CTE35" s="9"/>
      <c r="CTF35" s="9"/>
      <c r="CTG35" s="9"/>
      <c r="CTH35" s="9"/>
      <c r="CTI35" s="9"/>
      <c r="CTJ35" s="9"/>
      <c r="CTK35" s="9"/>
      <c r="CTL35" s="9"/>
      <c r="CTM35" s="9"/>
      <c r="CTN35" s="9"/>
      <c r="CTO35" s="9"/>
      <c r="CTP35" s="9"/>
      <c r="CTQ35" s="9"/>
      <c r="CTR35" s="9"/>
      <c r="CTS35" s="9"/>
      <c r="CTT35" s="9"/>
      <c r="CTU35" s="9"/>
      <c r="CTV35" s="9"/>
      <c r="CTW35" s="9"/>
      <c r="CTX35" s="9"/>
      <c r="CTY35" s="9"/>
      <c r="CTZ35" s="9"/>
      <c r="CUA35" s="9"/>
      <c r="CUB35" s="9"/>
      <c r="CUC35" s="9"/>
      <c r="CUD35" s="9"/>
      <c r="CUE35" s="9"/>
      <c r="CUF35" s="9"/>
      <c r="CUG35" s="9"/>
      <c r="CUH35" s="9"/>
      <c r="CUI35" s="9"/>
      <c r="CUJ35" s="9"/>
      <c r="CUK35" s="9"/>
      <c r="CUL35" s="9"/>
      <c r="CUM35" s="9"/>
      <c r="CUN35" s="9"/>
      <c r="CUO35" s="9"/>
      <c r="CUP35" s="9"/>
      <c r="CUQ35" s="9"/>
      <c r="CUR35" s="9"/>
      <c r="CUS35" s="9"/>
      <c r="CUT35" s="9"/>
      <c r="CUU35" s="9"/>
      <c r="CUV35" s="9"/>
      <c r="CUW35" s="9"/>
      <c r="CUX35" s="9"/>
    </row>
    <row r="36" spans="1:2598" s="9" customFormat="1" ht="15" customHeight="1" x14ac:dyDescent="0.15">
      <c r="A36" s="398" t="s">
        <v>102</v>
      </c>
      <c r="B36" s="15" t="s">
        <v>103</v>
      </c>
      <c r="C36" s="22" t="s">
        <v>191</v>
      </c>
      <c r="D36" s="758">
        <v>49.506719239489996</v>
      </c>
      <c r="E36" s="758">
        <v>27028.498849999996</v>
      </c>
      <c r="F36" s="758">
        <v>17050.690407510003</v>
      </c>
      <c r="G36" s="759">
        <v>44.556862278800004</v>
      </c>
      <c r="H36" s="759">
        <v>21349.339840000001</v>
      </c>
      <c r="I36" s="759">
        <v>13276.4217503</v>
      </c>
      <c r="J36" s="761">
        <v>217.43</v>
      </c>
      <c r="K36" s="761">
        <v>130.82405</v>
      </c>
      <c r="L36" s="761">
        <v>144.91303232000001</v>
      </c>
      <c r="M36" s="761">
        <v>878.03000000000009</v>
      </c>
      <c r="N36" s="761">
        <v>579.86218999999994</v>
      </c>
      <c r="O36" s="772">
        <v>651.53278</v>
      </c>
      <c r="P36" s="180"/>
      <c r="Q36" s="180"/>
      <c r="R36" s="12" t="str">
        <f t="shared" si="0"/>
        <v>8.1</v>
      </c>
      <c r="S36" s="15" t="str">
        <f t="shared" si="2"/>
        <v xml:space="preserve">PLYWOOD </v>
      </c>
      <c r="T36" s="27" t="s">
        <v>191</v>
      </c>
      <c r="U36" s="176">
        <f>D36-(D37+D38)</f>
        <v>3.8443988484000045</v>
      </c>
      <c r="V36" s="166">
        <f>F36-(F37+F38)</f>
        <v>1324.9653990000006</v>
      </c>
      <c r="W36" s="166">
        <f>G36-(G37+G38)</f>
        <v>1.7423509488000022</v>
      </c>
      <c r="X36" s="166">
        <f>I36-(I37+I38)</f>
        <v>565.9508122999996</v>
      </c>
      <c r="Y36" s="166">
        <f>J36-(J37+J38)</f>
        <v>0</v>
      </c>
      <c r="Z36" s="166">
        <f>L36-(L37+L38)</f>
        <v>0</v>
      </c>
      <c r="AA36" s="166">
        <f>M36-(M37+M38)</f>
        <v>53.580000000000041</v>
      </c>
      <c r="AB36" s="167">
        <f t="shared" ref="AB36" si="15">O36-(O37+O38)</f>
        <v>18.62620000000004</v>
      </c>
      <c r="AC36" s="204"/>
      <c r="AD36" s="264" t="str">
        <f t="shared" si="1"/>
        <v>8.1</v>
      </c>
      <c r="AE36" s="15" t="str">
        <f t="shared" si="4"/>
        <v xml:space="preserve">PLYWOOD </v>
      </c>
      <c r="AF36" s="27" t="s">
        <v>191</v>
      </c>
      <c r="AG36" s="260" t="str">
        <f>IF(ISNUMBER(#REF!+D36-J36),#REF!+D36-J36,IF(ISNUMBER(J36-D36),"NT " &amp; J36-D36,"…"))</f>
        <v>NT 167.92328076051</v>
      </c>
      <c r="AH36" s="239" t="str">
        <f>IF(ISNUMBER(#REF!+G36-M36),#REF!+G36-M36,IF(ISNUMBER(M36-G36),"NT " &amp; M36-G36,"…"))</f>
        <v>NT 833.4731377212</v>
      </c>
    </row>
    <row r="37" spans="1:2598" s="9" customFormat="1" ht="15" customHeight="1" x14ac:dyDescent="0.15">
      <c r="A37" s="398" t="s">
        <v>104</v>
      </c>
      <c r="B37" s="16" t="s">
        <v>36</v>
      </c>
      <c r="C37" s="22" t="s">
        <v>191</v>
      </c>
      <c r="D37" s="758">
        <v>26.670673999999998</v>
      </c>
      <c r="E37" s="758">
        <v>15324.737359999999</v>
      </c>
      <c r="F37" s="758">
        <v>9511.4724860000006</v>
      </c>
      <c r="G37" s="759">
        <v>28.896341329999998</v>
      </c>
      <c r="H37" s="759">
        <v>13232.55781</v>
      </c>
      <c r="I37" s="759">
        <v>8273.9579450000001</v>
      </c>
      <c r="J37" s="755">
        <v>159.1</v>
      </c>
      <c r="K37" s="755">
        <v>87.348050000000001</v>
      </c>
      <c r="L37" s="755">
        <v>66.704652319999994</v>
      </c>
      <c r="M37" s="755">
        <v>447.57</v>
      </c>
      <c r="N37" s="755">
        <v>250.22792000000001</v>
      </c>
      <c r="O37" s="773">
        <v>150.37379999999999</v>
      </c>
      <c r="P37" s="180"/>
      <c r="Q37" s="180"/>
      <c r="R37" s="12" t="str">
        <f t="shared" si="0"/>
        <v>8.1.C</v>
      </c>
      <c r="S37" s="16" t="str">
        <f t="shared" si="2"/>
        <v>Coniferous</v>
      </c>
      <c r="T37" s="22" t="s">
        <v>191</v>
      </c>
      <c r="U37" s="164"/>
      <c r="V37" s="164"/>
      <c r="W37" s="164"/>
      <c r="X37" s="164"/>
      <c r="Y37" s="164"/>
      <c r="Z37" s="164"/>
      <c r="AA37" s="164"/>
      <c r="AB37" s="165"/>
      <c r="AC37" s="180"/>
      <c r="AD37" s="264" t="str">
        <f t="shared" si="1"/>
        <v>8.1.C</v>
      </c>
      <c r="AE37" s="16" t="str">
        <f t="shared" si="4"/>
        <v>Coniferous</v>
      </c>
      <c r="AF37" s="22" t="s">
        <v>191</v>
      </c>
      <c r="AG37" s="260" t="str">
        <f>IF(ISNUMBER(#REF!+D37-J37),#REF!+D37-J37,IF(ISNUMBER(J37-D37),"NT " &amp; J37-D37,"…"))</f>
        <v>NT 132.429326</v>
      </c>
      <c r="AH37" s="239" t="str">
        <f>IF(ISNUMBER(#REF!+G37-M37),#REF!+G37-M37,IF(ISNUMBER(M37-G37),"NT " &amp; M37-G37,"…"))</f>
        <v>NT 418.67365867</v>
      </c>
    </row>
    <row r="38" spans="1:2598" s="9" customFormat="1" ht="15" customHeight="1" x14ac:dyDescent="0.15">
      <c r="A38" s="398" t="s">
        <v>105</v>
      </c>
      <c r="B38" s="16" t="s">
        <v>39</v>
      </c>
      <c r="C38" s="22" t="s">
        <v>191</v>
      </c>
      <c r="D38" s="758">
        <v>18.991646391089997</v>
      </c>
      <c r="E38" s="758">
        <v>9945.16</v>
      </c>
      <c r="F38" s="758">
        <v>6214.2525225100007</v>
      </c>
      <c r="G38" s="759">
        <v>13.91817</v>
      </c>
      <c r="H38" s="759">
        <v>7426.0429999999997</v>
      </c>
      <c r="I38" s="759">
        <v>4436.5129930000003</v>
      </c>
      <c r="J38" s="755">
        <v>58.33</v>
      </c>
      <c r="K38" s="755">
        <v>43.475999999999999</v>
      </c>
      <c r="L38" s="755">
        <v>78.208380000000005</v>
      </c>
      <c r="M38" s="755">
        <v>376.88</v>
      </c>
      <c r="N38" s="755">
        <v>305.88799999999998</v>
      </c>
      <c r="O38" s="773">
        <v>482.53278</v>
      </c>
      <c r="P38" s="180"/>
      <c r="Q38" s="180"/>
      <c r="R38" s="12" t="str">
        <f t="shared" si="0"/>
        <v>8.1.NC</v>
      </c>
      <c r="S38" s="16" t="str">
        <f t="shared" si="2"/>
        <v>Non-Coniferous</v>
      </c>
      <c r="T38" s="22" t="s">
        <v>191</v>
      </c>
      <c r="U38" s="164"/>
      <c r="V38" s="164"/>
      <c r="W38" s="164"/>
      <c r="X38" s="164"/>
      <c r="Y38" s="164"/>
      <c r="Z38" s="164"/>
      <c r="AA38" s="164"/>
      <c r="AB38" s="165"/>
      <c r="AC38" s="180"/>
      <c r="AD38" s="264" t="str">
        <f t="shared" si="1"/>
        <v>8.1.NC</v>
      </c>
      <c r="AE38" s="16" t="str">
        <f t="shared" si="4"/>
        <v>Non-Coniferous</v>
      </c>
      <c r="AF38" s="22" t="s">
        <v>191</v>
      </c>
      <c r="AG38" s="260" t="str">
        <f>IF(ISNUMBER(#REF!+D38-J38),#REF!+D38-J38,IF(ISNUMBER(J38-D38),"NT " &amp; J38-D38,"…"))</f>
        <v>NT 39.33835360891</v>
      </c>
      <c r="AH38" s="239" t="str">
        <f>IF(ISNUMBER(#REF!+G38-M38),#REF!+G38-M38,IF(ISNUMBER(M38-G38),"NT " &amp; M38-G38,"…"))</f>
        <v>NT 362.96183</v>
      </c>
    </row>
    <row r="39" spans="1:2598" s="9" customFormat="1" ht="15" customHeight="1" x14ac:dyDescent="0.15">
      <c r="A39" s="398" t="s">
        <v>106</v>
      </c>
      <c r="B39" s="28" t="s">
        <v>48</v>
      </c>
      <c r="C39" s="22" t="s">
        <v>191</v>
      </c>
      <c r="D39" s="758">
        <v>3.433137109E-2</v>
      </c>
      <c r="E39" s="758">
        <v>22.594000000000001</v>
      </c>
      <c r="F39" s="758">
        <v>42.113653509999999</v>
      </c>
      <c r="G39" s="759">
        <v>0</v>
      </c>
      <c r="H39" s="759">
        <v>0</v>
      </c>
      <c r="I39" s="759">
        <v>0</v>
      </c>
      <c r="J39" s="755">
        <v>0</v>
      </c>
      <c r="K39" s="755">
        <v>0</v>
      </c>
      <c r="L39" s="755">
        <v>0</v>
      </c>
      <c r="M39" s="755">
        <v>0</v>
      </c>
      <c r="N39" s="755">
        <v>0</v>
      </c>
      <c r="O39" s="773">
        <v>0</v>
      </c>
      <c r="P39" s="180"/>
      <c r="Q39" s="180"/>
      <c r="R39" s="12" t="str">
        <f t="shared" si="0"/>
        <v>8.1.NC.T</v>
      </c>
      <c r="S39" s="17" t="str">
        <f t="shared" si="2"/>
        <v>of which: Tropical</v>
      </c>
      <c r="T39" s="25" t="s">
        <v>191</v>
      </c>
      <c r="U39" s="164" t="str">
        <f>IF(AND(ISNUMBER(D39/D38),D39&gt;D38),"&gt; 6.2.NC !!","")</f>
        <v/>
      </c>
      <c r="V39" s="164" t="str">
        <f>IF(AND(ISNUMBER(F39/F38),F39&gt;F38),"&gt; 6.2.NC !!","")</f>
        <v/>
      </c>
      <c r="W39" s="164" t="str">
        <f>IF(AND(ISNUMBER(G39/G38),G39&gt;G38),"&gt; 6.2.NC !!","")</f>
        <v/>
      </c>
      <c r="X39" s="164" t="str">
        <f>IF(AND(ISNUMBER(I39/I38),I39&gt;I38),"&gt; 6.2.NC !!","")</f>
        <v/>
      </c>
      <c r="Y39" s="164" t="str">
        <f>IF(AND(ISNUMBER(J39/J38),J39&gt;J38),"&gt; 6.2.NC !!","")</f>
        <v/>
      </c>
      <c r="Z39" s="164" t="str">
        <f>IF(AND(ISNUMBER(L39/L38),L39&gt;L38),"&gt; 6.2.NC !!","")</f>
        <v/>
      </c>
      <c r="AA39" s="164" t="str">
        <f>IF(AND(ISNUMBER(M39/M38),M39&gt;M38),"&gt; 6.2.NC !!","")</f>
        <v/>
      </c>
      <c r="AB39" s="165" t="str">
        <f t="shared" ref="AB39" si="16">IF(AND(ISNUMBER(O39/O38),O39&gt;O38),"&gt; 6.2.NC !!","")</f>
        <v/>
      </c>
      <c r="AC39" s="180" t="s">
        <v>0</v>
      </c>
      <c r="AD39" s="264" t="str">
        <f t="shared" si="1"/>
        <v>8.1.NC.T</v>
      </c>
      <c r="AE39" s="17" t="str">
        <f t="shared" si="4"/>
        <v>of which: Tropical</v>
      </c>
      <c r="AF39" s="25" t="s">
        <v>191</v>
      </c>
      <c r="AG39" s="260" t="str">
        <f>IF(ISNUMBER(#REF!+D39-J39),#REF!+D39-J39,IF(ISNUMBER(J39-D39),"NT " &amp; J39-D39,"…"))</f>
        <v>NT -0.03433137109</v>
      </c>
      <c r="AH39" s="239" t="str">
        <f>IF(ISNUMBER(#REF!+G39-M39),#REF!+G39-M39,IF(ISNUMBER(M39-G39),"NT " &amp; M39-G39,"…"))</f>
        <v>NT 0</v>
      </c>
    </row>
    <row r="40" spans="1:2598" s="9" customFormat="1" ht="15" customHeight="1" x14ac:dyDescent="0.15">
      <c r="A40" s="398" t="s">
        <v>107</v>
      </c>
      <c r="B40" s="507" t="s">
        <v>108</v>
      </c>
      <c r="C40" s="22" t="s">
        <v>191</v>
      </c>
      <c r="D40" s="758">
        <v>169.5231579</v>
      </c>
      <c r="E40" s="758">
        <v>101295.90399999999</v>
      </c>
      <c r="F40" s="758">
        <v>33218.964469999999</v>
      </c>
      <c r="G40" s="759">
        <v>164.7647192</v>
      </c>
      <c r="H40" s="759">
        <v>92039.834329999998</v>
      </c>
      <c r="I40" s="759">
        <v>28185.95765</v>
      </c>
      <c r="J40" s="761">
        <v>23535.376499999998</v>
      </c>
      <c r="K40" s="761">
        <v>14795.495000000001</v>
      </c>
      <c r="L40" s="761">
        <v>5778.839258</v>
      </c>
      <c r="M40" s="761">
        <v>32749.76583</v>
      </c>
      <c r="N40" s="761">
        <v>12343.575999999999</v>
      </c>
      <c r="O40" s="772">
        <v>4383.2554060000002</v>
      </c>
      <c r="P40" s="180"/>
      <c r="Q40" s="180"/>
      <c r="R40" s="12" t="str">
        <f t="shared" ref="R40:R69" si="17">A40</f>
        <v>8.2</v>
      </c>
      <c r="S40" s="15" t="str">
        <f t="shared" si="2"/>
        <v>PARTICLE BOARD, ORIENTED STRAND BOARD (OSB) AND SIMILAR BOARD</v>
      </c>
      <c r="T40" s="27" t="s">
        <v>191</v>
      </c>
      <c r="U40" s="164"/>
      <c r="V40" s="164"/>
      <c r="W40" s="164"/>
      <c r="X40" s="164"/>
      <c r="Y40" s="164"/>
      <c r="Z40" s="164"/>
      <c r="AA40" s="164"/>
      <c r="AB40" s="165"/>
      <c r="AC40" s="180"/>
      <c r="AD40" s="264" t="str">
        <f t="shared" ref="AD40:AD69" si="18">A40</f>
        <v>8.2</v>
      </c>
      <c r="AE40" s="15" t="str">
        <f t="shared" si="4"/>
        <v>PARTICLE BOARD, ORIENTED STRAND BOARD (OSB) AND SIMILAR BOARD</v>
      </c>
      <c r="AF40" s="27" t="s">
        <v>191</v>
      </c>
      <c r="AG40" s="260" t="str">
        <f>IF(ISNUMBER(#REF!+D40-J40),#REF!+D40-J40,IF(ISNUMBER(J40-D40),"NT " &amp; J40-D40,"…"))</f>
        <v>NT 23365.8533421</v>
      </c>
      <c r="AH40" s="239" t="str">
        <f>IF(ISNUMBER(#REF!+G40-M40),#REF!+G40-M40,IF(ISNUMBER(M40-G40),"NT " &amp; M40-G40,"…"))</f>
        <v>NT 32585.0011108</v>
      </c>
    </row>
    <row r="41" spans="1:2598" s="9" customFormat="1" ht="15" customHeight="1" x14ac:dyDescent="0.15">
      <c r="A41" s="398" t="s">
        <v>109</v>
      </c>
      <c r="B41" s="508" t="s">
        <v>110</v>
      </c>
      <c r="C41" s="22" t="s">
        <v>191</v>
      </c>
      <c r="D41" s="758">
        <v>6.6721698229999999</v>
      </c>
      <c r="E41" s="758">
        <v>4098.6077500000001</v>
      </c>
      <c r="F41" s="758">
        <v>1753.295781</v>
      </c>
      <c r="G41" s="759">
        <v>21.376911019999998</v>
      </c>
      <c r="H41" s="759">
        <v>4739.232</v>
      </c>
      <c r="I41" s="759">
        <v>1927.7098840000001</v>
      </c>
      <c r="J41" s="755">
        <v>0</v>
      </c>
      <c r="K41" s="755">
        <v>0</v>
      </c>
      <c r="L41" s="755">
        <v>0</v>
      </c>
      <c r="M41" s="755">
        <v>13570.49</v>
      </c>
      <c r="N41" s="755">
        <v>28.445</v>
      </c>
      <c r="O41" s="773">
        <v>18.601525989999999</v>
      </c>
      <c r="P41" s="180"/>
      <c r="Q41" s="180"/>
      <c r="R41" s="12" t="str">
        <f t="shared" si="17"/>
        <v>8.2.1</v>
      </c>
      <c r="S41" s="16" t="str">
        <f t="shared" si="2"/>
        <v>of which: ORIENTED STRAND BOARD (OSB)</v>
      </c>
      <c r="T41" s="25" t="s">
        <v>191</v>
      </c>
      <c r="U41" s="164" t="str">
        <f>IF(AND(ISNUMBER(D41/D40),D41&gt;D40),"&gt; 6.3 !!","")</f>
        <v/>
      </c>
      <c r="V41" s="164" t="str">
        <f>IF(AND(ISNUMBER(F41/F40),F41&gt;F40),"&gt; 6.3 !!","")</f>
        <v/>
      </c>
      <c r="W41" s="164" t="str">
        <f>IF(AND(ISNUMBER(G41/G40),G41&gt;G40),"&gt; 6.3 !!","")</f>
        <v/>
      </c>
      <c r="X41" s="164" t="str">
        <f>IF(AND(ISNUMBER(I41/I40),I41&gt;I40),"&gt; 6.3 !!","")</f>
        <v/>
      </c>
      <c r="Y41" s="164" t="str">
        <f>IF(AND(ISNUMBER(J41/J40),J41&gt;J40),"&gt; 6.3 !!","")</f>
        <v/>
      </c>
      <c r="Z41" s="164" t="str">
        <f>IF(AND(ISNUMBER(L41/L40),L41&gt;L40),"&gt; 6.3 !!","")</f>
        <v/>
      </c>
      <c r="AA41" s="164" t="str">
        <f>IF(AND(ISNUMBER(M41/M40),M41&gt;M40),"&gt; 6.3 !!","")</f>
        <v/>
      </c>
      <c r="AB41" s="165" t="str">
        <f t="shared" ref="AB41" si="19">IF(AND(ISNUMBER(O41/O40),O41&gt;O40),"&gt; 6.3 !!","")</f>
        <v/>
      </c>
      <c r="AC41" s="180"/>
      <c r="AD41" s="264" t="str">
        <f t="shared" si="18"/>
        <v>8.2.1</v>
      </c>
      <c r="AE41" s="16" t="str">
        <f t="shared" si="4"/>
        <v>of which: ORIENTED STRAND BOARD (OSB)</v>
      </c>
      <c r="AF41" s="25" t="s">
        <v>191</v>
      </c>
      <c r="AG41" s="260" t="str">
        <f>IF(ISNUMBER(#REF!+D41-J41),#REF!+D41-J41,IF(ISNUMBER(J41-D41),"NT " &amp; J41-D41,"…"))</f>
        <v>NT -6.672169823</v>
      </c>
      <c r="AH41" s="239" t="str">
        <f>IF(ISNUMBER(#REF!+G41-M41),#REF!+G41-M41,IF(ISNUMBER(M41-G41),"NT " &amp; M41-G41,"…"))</f>
        <v>NT 13549.11308898</v>
      </c>
    </row>
    <row r="42" spans="1:2598" s="9" customFormat="1" ht="15" customHeight="1" x14ac:dyDescent="0.15">
      <c r="A42" s="398" t="s">
        <v>111</v>
      </c>
      <c r="B42" s="15" t="s">
        <v>112</v>
      </c>
      <c r="C42" s="22" t="s">
        <v>193</v>
      </c>
      <c r="D42" s="758">
        <v>8415.2860130000008</v>
      </c>
      <c r="E42" s="758">
        <v>54304.627359999999</v>
      </c>
      <c r="F42" s="758">
        <v>31381.52145</v>
      </c>
      <c r="G42" s="759">
        <v>8110.2466900000009</v>
      </c>
      <c r="H42" s="759">
        <v>52247.096850000002</v>
      </c>
      <c r="I42" s="759">
        <v>29074.069370000001</v>
      </c>
      <c r="J42" s="761">
        <v>404529.35</v>
      </c>
      <c r="K42" s="761">
        <v>2734.6408700000002</v>
      </c>
      <c r="L42" s="761">
        <v>1607.0334849999999</v>
      </c>
      <c r="M42" s="761">
        <v>290514.38</v>
      </c>
      <c r="N42" s="761">
        <v>2417.4579800000001</v>
      </c>
      <c r="O42" s="772">
        <v>1397.4467890000001</v>
      </c>
      <c r="P42" s="180"/>
      <c r="Q42" s="180"/>
      <c r="R42" s="12" t="str">
        <f t="shared" si="17"/>
        <v>8.3</v>
      </c>
      <c r="S42" s="15" t="str">
        <f t="shared" si="2"/>
        <v xml:space="preserve">FIBREBOARD </v>
      </c>
      <c r="T42" s="27" t="s">
        <v>191</v>
      </c>
      <c r="U42" s="176">
        <f>D42-(D43+D44+D45)</f>
        <v>2306.6036067000005</v>
      </c>
      <c r="V42" s="176">
        <f>F42-(F43+F44+F45)</f>
        <v>13731.554493</v>
      </c>
      <c r="W42" s="176">
        <f>G42-(G43+G44+G45)</f>
        <v>2134.1382500000009</v>
      </c>
      <c r="X42" s="176">
        <f>I42-(I43+I44+I45)</f>
        <v>12695.4343945</v>
      </c>
      <c r="Y42" s="176">
        <f>J42-(J43+J44+J45)</f>
        <v>167230.68999999994</v>
      </c>
      <c r="Z42" s="176">
        <f>L42-(L43+L44+L45)</f>
        <v>947.87787301999992</v>
      </c>
      <c r="AA42" s="176">
        <f>M42-(M43+M44+M45)</f>
        <v>136086.29</v>
      </c>
      <c r="AB42" s="177">
        <f t="shared" ref="AB42" si="20">O42-(O43+O44+O45)</f>
        <v>909.69247943000005</v>
      </c>
      <c r="AC42" s="257"/>
      <c r="AD42" s="264" t="str">
        <f t="shared" si="18"/>
        <v>8.3</v>
      </c>
      <c r="AE42" s="15" t="str">
        <f t="shared" si="4"/>
        <v xml:space="preserve">FIBREBOARD </v>
      </c>
      <c r="AF42" s="27" t="s">
        <v>191</v>
      </c>
      <c r="AG42" s="260" t="str">
        <f>IF(ISNUMBER(#REF!+D42-J42),#REF!+D42-J42,IF(ISNUMBER(J42-D42),"NT " &amp; J42-D42,"…"))</f>
        <v>NT 396114.063987</v>
      </c>
      <c r="AH42" s="239" t="str">
        <f>IF(ISNUMBER(#REF!+G42-M42),#REF!+G42-M42,IF(ISNUMBER(M42-G42),"NT " &amp; M42-G42,"…"))</f>
        <v>NT 282404.13331</v>
      </c>
    </row>
    <row r="43" spans="1:2598" s="9" customFormat="1" ht="15" customHeight="1" x14ac:dyDescent="0.15">
      <c r="A43" s="398" t="s">
        <v>113</v>
      </c>
      <c r="B43" s="16" t="s">
        <v>114</v>
      </c>
      <c r="C43" s="22" t="s">
        <v>193</v>
      </c>
      <c r="D43" s="758">
        <v>2005.229603</v>
      </c>
      <c r="E43" s="758">
        <v>11454.711370000001</v>
      </c>
      <c r="F43" s="758">
        <v>7311.4388449999997</v>
      </c>
      <c r="G43" s="759">
        <v>1789.17779</v>
      </c>
      <c r="H43" s="759">
        <v>10665.3398</v>
      </c>
      <c r="I43" s="759">
        <v>6671.1246389999997</v>
      </c>
      <c r="J43" s="755">
        <v>87506.05</v>
      </c>
      <c r="K43" s="755">
        <v>607.93338000000006</v>
      </c>
      <c r="L43" s="755">
        <v>414.34760879999999</v>
      </c>
      <c r="M43" s="755">
        <v>51022.18</v>
      </c>
      <c r="N43" s="755">
        <v>436.74691000000001</v>
      </c>
      <c r="O43" s="773">
        <v>301.22035410000001</v>
      </c>
      <c r="P43" s="180"/>
      <c r="Q43" s="180"/>
      <c r="R43" s="12" t="str">
        <f t="shared" si="17"/>
        <v>8.3.1</v>
      </c>
      <c r="S43" s="16" t="str">
        <f t="shared" ref="S43:S69" si="21">B43</f>
        <v xml:space="preserve">HARDBOARD </v>
      </c>
      <c r="T43" s="22" t="s">
        <v>191</v>
      </c>
      <c r="U43" s="164"/>
      <c r="V43" s="164"/>
      <c r="W43" s="164"/>
      <c r="X43" s="164"/>
      <c r="Y43" s="164"/>
      <c r="Z43" s="164"/>
      <c r="AA43" s="164"/>
      <c r="AB43" s="165"/>
      <c r="AC43" s="180"/>
      <c r="AD43" s="264" t="str">
        <f t="shared" si="18"/>
        <v>8.3.1</v>
      </c>
      <c r="AE43" s="16" t="str">
        <f t="shared" ref="AE43:AE69" si="22">B43</f>
        <v xml:space="preserve">HARDBOARD </v>
      </c>
      <c r="AF43" s="22" t="s">
        <v>191</v>
      </c>
      <c r="AG43" s="260" t="str">
        <f>IF(ISNUMBER(#REF!+D43-J43),#REF!+D43-J43,IF(ISNUMBER(J43-D43),"NT " &amp; J43-D43,"…"))</f>
        <v>NT 85500.820397</v>
      </c>
      <c r="AH43" s="239" t="str">
        <f>IF(ISNUMBER(#REF!+G43-M43),#REF!+G43-M43,IF(ISNUMBER(M43-G43),"NT " &amp; M43-G43,"…"))</f>
        <v>NT 49233.00221</v>
      </c>
    </row>
    <row r="44" spans="1:2598" s="9" customFormat="1" ht="15" customHeight="1" x14ac:dyDescent="0.15">
      <c r="A44" s="398" t="s">
        <v>115</v>
      </c>
      <c r="B44" s="16" t="s">
        <v>116</v>
      </c>
      <c r="C44" s="22" t="s">
        <v>193</v>
      </c>
      <c r="D44" s="758">
        <v>3924.0864040000001</v>
      </c>
      <c r="E44" s="758">
        <v>17566.183989000001</v>
      </c>
      <c r="F44" s="758">
        <v>9479.7192400000004</v>
      </c>
      <c r="G44" s="759">
        <v>3762.9175099999998</v>
      </c>
      <c r="H44" s="759">
        <v>16278.114659999999</v>
      </c>
      <c r="I44" s="759">
        <v>8098.1424220000008</v>
      </c>
      <c r="J44" s="755">
        <v>149792.61000000002</v>
      </c>
      <c r="K44" s="755">
        <v>481.22199999999998</v>
      </c>
      <c r="L44" s="755">
        <v>244.80800317999999</v>
      </c>
      <c r="M44" s="755">
        <v>101565.66</v>
      </c>
      <c r="N44" s="755">
        <v>310.673</v>
      </c>
      <c r="O44" s="773">
        <v>156.18126373999999</v>
      </c>
      <c r="P44" s="180"/>
      <c r="Q44" s="180"/>
      <c r="R44" s="12" t="str">
        <f t="shared" si="17"/>
        <v>8.3.2</v>
      </c>
      <c r="S44" s="16" t="str">
        <f t="shared" si="21"/>
        <v>MEDIUM/HIGH DENSITY FIBREBOARD (MDF/HDF)</v>
      </c>
      <c r="T44" s="22" t="s">
        <v>191</v>
      </c>
      <c r="U44" s="164"/>
      <c r="V44" s="164"/>
      <c r="W44" s="164"/>
      <c r="X44" s="164"/>
      <c r="Y44" s="164"/>
      <c r="Z44" s="164"/>
      <c r="AA44" s="164"/>
      <c r="AB44" s="165"/>
      <c r="AC44" s="180"/>
      <c r="AD44" s="264" t="str">
        <f t="shared" si="18"/>
        <v>8.3.2</v>
      </c>
      <c r="AE44" s="16" t="str">
        <f t="shared" si="22"/>
        <v>MEDIUM/HIGH DENSITY FIBREBOARD (MDF/HDF)</v>
      </c>
      <c r="AF44" s="22" t="s">
        <v>191</v>
      </c>
      <c r="AG44" s="221" t="str">
        <f>IF(ISNUMBER(#REF!+D44-J44),#REF!+D44-J44,IF(ISNUMBER(J44-D44),"NT " &amp; J44-D44,"…"))</f>
        <v>NT 145868.523596</v>
      </c>
      <c r="AH44" s="239" t="str">
        <f>IF(ISNUMBER(#REF!+G44-M44),#REF!+G44-M44,IF(ISNUMBER(M44-G44),"NT " &amp; M44-G44,"…"))</f>
        <v>NT 97802.74249</v>
      </c>
    </row>
    <row r="45" spans="1:2598" s="9" customFormat="1" ht="15" customHeight="1" x14ac:dyDescent="0.15">
      <c r="A45" s="402" t="s">
        <v>117</v>
      </c>
      <c r="B45" s="18" t="s">
        <v>118</v>
      </c>
      <c r="C45" s="25" t="s">
        <v>193</v>
      </c>
      <c r="D45" s="758">
        <v>179.36639929999998</v>
      </c>
      <c r="E45" s="758">
        <v>1285.6838299999999</v>
      </c>
      <c r="F45" s="758">
        <v>858.80887199999995</v>
      </c>
      <c r="G45" s="759">
        <v>424.01314000000002</v>
      </c>
      <c r="H45" s="759">
        <v>2875.8995399999999</v>
      </c>
      <c r="I45" s="759">
        <v>1609.3679144999999</v>
      </c>
      <c r="J45" s="755">
        <v>0</v>
      </c>
      <c r="K45" s="755">
        <v>0</v>
      </c>
      <c r="L45" s="755">
        <v>0</v>
      </c>
      <c r="M45" s="755">
        <v>1840.25</v>
      </c>
      <c r="N45" s="755">
        <v>26.309000000000001</v>
      </c>
      <c r="O45" s="773">
        <v>30.35269173</v>
      </c>
      <c r="P45" s="180"/>
      <c r="Q45" s="180"/>
      <c r="R45" s="13" t="str">
        <f t="shared" si="17"/>
        <v>8.3.3</v>
      </c>
      <c r="S45" s="18" t="str">
        <f t="shared" si="21"/>
        <v xml:space="preserve">OTHER FIBREBOARD </v>
      </c>
      <c r="T45" s="25" t="s">
        <v>191</v>
      </c>
      <c r="U45" s="172"/>
      <c r="V45" s="172"/>
      <c r="W45" s="172"/>
      <c r="X45" s="172"/>
      <c r="Y45" s="172"/>
      <c r="Z45" s="172"/>
      <c r="AA45" s="172"/>
      <c r="AB45" s="173"/>
      <c r="AC45" s="180"/>
      <c r="AD45" s="263" t="str">
        <f t="shared" si="18"/>
        <v>8.3.3</v>
      </c>
      <c r="AE45" s="18" t="str">
        <f t="shared" si="22"/>
        <v xml:space="preserve">OTHER FIBREBOARD </v>
      </c>
      <c r="AF45" s="25" t="s">
        <v>191</v>
      </c>
      <c r="AG45" s="221" t="str">
        <f>IF(ISNUMBER(#REF!+D45-J45),#REF!+D45-J45,IF(ISNUMBER(J45-D45),"NT " &amp; J45-D45,"…"))</f>
        <v>NT -179.3663993</v>
      </c>
      <c r="AH45" s="239" t="str">
        <f>IF(ISNUMBER(#REF!+G45-M45),#REF!+G45-M45,IF(ISNUMBER(M45-G45),"NT " &amp; M45-G45,"…"))</f>
        <v>NT 1416.23686</v>
      </c>
    </row>
    <row r="46" spans="1:2598" s="127" customFormat="1" ht="15" customHeight="1" x14ac:dyDescent="0.15">
      <c r="A46" s="403" t="s">
        <v>119</v>
      </c>
      <c r="B46" s="130" t="s">
        <v>120</v>
      </c>
      <c r="C46" s="126" t="s">
        <v>194</v>
      </c>
      <c r="D46" s="765">
        <v>41.604469999999999</v>
      </c>
      <c r="E46" s="765">
        <v>59.830690000000004</v>
      </c>
      <c r="F46" s="765">
        <v>72.369022380000004</v>
      </c>
      <c r="G46" s="765">
        <v>43.40925</v>
      </c>
      <c r="H46" s="765">
        <v>46.235500000000002</v>
      </c>
      <c r="I46" s="765">
        <v>63.930351209999998</v>
      </c>
      <c r="J46" s="760">
        <v>0</v>
      </c>
      <c r="K46" s="760">
        <v>0</v>
      </c>
      <c r="L46" s="760">
        <v>0</v>
      </c>
      <c r="M46" s="760">
        <v>0</v>
      </c>
      <c r="N46" s="760">
        <v>0</v>
      </c>
      <c r="O46" s="777">
        <v>0</v>
      </c>
      <c r="P46" s="180"/>
      <c r="Q46" s="180"/>
      <c r="R46" s="1071" t="str">
        <f t="shared" si="17"/>
        <v>9</v>
      </c>
      <c r="S46" s="125" t="str">
        <f t="shared" si="21"/>
        <v>WOOD PULP</v>
      </c>
      <c r="T46" s="126" t="s">
        <v>75</v>
      </c>
      <c r="U46" s="294">
        <f>D46-(D47+D48+D52)</f>
        <v>0</v>
      </c>
      <c r="V46" s="170">
        <f>F46-(F47+F48+F52)</f>
        <v>0</v>
      </c>
      <c r="W46" s="170">
        <f>G46-(G47+G48+G52)</f>
        <v>0</v>
      </c>
      <c r="X46" s="170">
        <f>I46-(I47+I48+I52)</f>
        <v>0</v>
      </c>
      <c r="Y46" s="170">
        <f>J46-(J47+J48+J52)</f>
        <v>0</v>
      </c>
      <c r="Z46" s="170">
        <f>L46-(L47+L48+L52)</f>
        <v>0</v>
      </c>
      <c r="AA46" s="170">
        <f>M46-(M47+M48+M52)</f>
        <v>0</v>
      </c>
      <c r="AB46" s="171">
        <f t="shared" ref="AB46" si="23">O46-(O47+O48+O52)</f>
        <v>0</v>
      </c>
      <c r="AC46" s="204"/>
      <c r="AD46" s="213" t="str">
        <f t="shared" si="18"/>
        <v>9</v>
      </c>
      <c r="AE46" s="125" t="str">
        <f t="shared" si="22"/>
        <v>WOOD PULP</v>
      </c>
      <c r="AF46" s="511" t="s">
        <v>75</v>
      </c>
      <c r="AG46" s="219" t="str">
        <f>IF(ISNUMBER(#REF!+D46-J46),#REF!+D46-J46,IF(ISNUMBER(J46-D46),"NT " &amp; J46-D46,"…"))</f>
        <v>NT -41.60447</v>
      </c>
      <c r="AH46" s="218" t="str">
        <f>IF(ISNUMBER(#REF!+G46-M46),#REF!+G46-M46,IF(ISNUMBER(M46-G46),"NT " &amp; M46-G46,"…"))</f>
        <v>NT -43.40925</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c r="IW46" s="9"/>
      <c r="IX46" s="9"/>
      <c r="IY46" s="9"/>
      <c r="IZ46" s="9"/>
      <c r="JA46" s="9"/>
      <c r="JB46" s="9"/>
      <c r="JC46" s="9"/>
      <c r="JD46" s="9"/>
      <c r="JE46" s="9"/>
      <c r="JF46" s="9"/>
      <c r="JG46" s="9"/>
      <c r="JH46" s="9"/>
      <c r="JI46" s="9"/>
      <c r="JJ46" s="9"/>
      <c r="JK46" s="9"/>
      <c r="JL46" s="9"/>
      <c r="JM46" s="9"/>
      <c r="JN46" s="9"/>
      <c r="JO46" s="9"/>
      <c r="JP46" s="9"/>
      <c r="JQ46" s="9"/>
      <c r="JR46" s="9"/>
      <c r="JS46" s="9"/>
      <c r="JT46" s="9"/>
      <c r="JU46" s="9"/>
      <c r="JV46" s="9"/>
      <c r="JW46" s="9"/>
      <c r="JX46" s="9"/>
      <c r="JY46" s="9"/>
      <c r="JZ46" s="9"/>
      <c r="KA46" s="9"/>
      <c r="KB46" s="9"/>
      <c r="KC46" s="9"/>
      <c r="KD46" s="9"/>
      <c r="KE46" s="9"/>
      <c r="KF46" s="9"/>
      <c r="KG46" s="9"/>
      <c r="KH46" s="9"/>
      <c r="KI46" s="9"/>
      <c r="KJ46" s="9"/>
      <c r="KK46" s="9"/>
      <c r="KL46" s="9"/>
      <c r="KM46" s="9"/>
      <c r="KN46" s="9"/>
      <c r="KO46" s="9"/>
      <c r="KP46" s="9"/>
      <c r="KQ46" s="9"/>
      <c r="KR46" s="9"/>
      <c r="KS46" s="9"/>
      <c r="KT46" s="9"/>
      <c r="KU46" s="9"/>
      <c r="KV46" s="9"/>
      <c r="KW46" s="9"/>
      <c r="KX46" s="9"/>
      <c r="KY46" s="9"/>
      <c r="KZ46" s="9"/>
      <c r="LA46" s="9"/>
      <c r="LB46" s="9"/>
      <c r="LC46" s="9"/>
      <c r="LD46" s="9"/>
      <c r="LE46" s="9"/>
      <c r="LF46" s="9"/>
      <c r="LG46" s="9"/>
      <c r="LH46" s="9"/>
      <c r="LI46" s="9"/>
      <c r="LJ46" s="9"/>
      <c r="LK46" s="9"/>
      <c r="LL46" s="9"/>
      <c r="LM46" s="9"/>
      <c r="LN46" s="9"/>
      <c r="LO46" s="9"/>
      <c r="LP46" s="9"/>
      <c r="LQ46" s="9"/>
      <c r="LR46" s="9"/>
      <c r="LS46" s="9"/>
      <c r="LT46" s="9"/>
      <c r="LU46" s="9"/>
      <c r="LV46" s="9"/>
      <c r="LW46" s="9"/>
      <c r="LX46" s="9"/>
      <c r="LY46" s="9"/>
      <c r="LZ46" s="9"/>
      <c r="MA46" s="9"/>
      <c r="MB46" s="9"/>
      <c r="MC46" s="9"/>
      <c r="MD46" s="9"/>
      <c r="ME46" s="9"/>
      <c r="MF46" s="9"/>
      <c r="MG46" s="9"/>
      <c r="MH46" s="9"/>
      <c r="MI46" s="9"/>
      <c r="MJ46" s="9"/>
      <c r="MK46" s="9"/>
      <c r="ML46" s="9"/>
      <c r="MM46" s="9"/>
      <c r="MN46" s="9"/>
      <c r="MO46" s="9"/>
      <c r="MP46" s="9"/>
      <c r="MQ46" s="9"/>
      <c r="MR46" s="9"/>
      <c r="MS46" s="9"/>
      <c r="MT46" s="9"/>
      <c r="MU46" s="9"/>
      <c r="MV46" s="9"/>
      <c r="MW46" s="9"/>
      <c r="MX46" s="9"/>
      <c r="MY46" s="9"/>
      <c r="MZ46" s="9"/>
      <c r="NA46" s="9"/>
      <c r="NB46" s="9"/>
      <c r="NC46" s="9"/>
      <c r="ND46" s="9"/>
      <c r="NE46" s="9"/>
      <c r="NF46" s="9"/>
      <c r="NG46" s="9"/>
      <c r="NH46" s="9"/>
      <c r="NI46" s="9"/>
      <c r="NJ46" s="9"/>
      <c r="NK46" s="9"/>
      <c r="NL46" s="9"/>
      <c r="NM46" s="9"/>
      <c r="NN46" s="9"/>
      <c r="NO46" s="9"/>
      <c r="NP46" s="9"/>
      <c r="NQ46" s="9"/>
      <c r="NR46" s="9"/>
      <c r="NS46" s="9"/>
      <c r="NT46" s="9"/>
      <c r="NU46" s="9"/>
      <c r="NV46" s="9"/>
      <c r="NW46" s="9"/>
      <c r="NX46" s="9"/>
      <c r="NY46" s="9"/>
      <c r="NZ46" s="9"/>
      <c r="OA46" s="9"/>
      <c r="OB46" s="9"/>
      <c r="OC46" s="9"/>
      <c r="OD46" s="9"/>
      <c r="OE46" s="9"/>
      <c r="OF46" s="9"/>
      <c r="OG46" s="9"/>
      <c r="OH46" s="9"/>
      <c r="OI46" s="9"/>
      <c r="OJ46" s="9"/>
      <c r="OK46" s="9"/>
      <c r="OL46" s="9"/>
      <c r="OM46" s="9"/>
      <c r="ON46" s="9"/>
      <c r="OO46" s="9"/>
      <c r="OP46" s="9"/>
      <c r="OQ46" s="9"/>
      <c r="OR46" s="9"/>
      <c r="OS46" s="9"/>
      <c r="OT46" s="9"/>
      <c r="OU46" s="9"/>
      <c r="OV46" s="9"/>
      <c r="OW46" s="9"/>
      <c r="OX46" s="9"/>
      <c r="OY46" s="9"/>
      <c r="OZ46" s="9"/>
      <c r="PA46" s="9"/>
      <c r="PB46" s="9"/>
      <c r="PC46" s="9"/>
      <c r="PD46" s="9"/>
      <c r="PE46" s="9"/>
      <c r="PF46" s="9"/>
      <c r="PG46" s="9"/>
      <c r="PH46" s="9"/>
      <c r="PI46" s="9"/>
      <c r="PJ46" s="9"/>
      <c r="PK46" s="9"/>
      <c r="PL46" s="9"/>
      <c r="PM46" s="9"/>
      <c r="PN46" s="9"/>
      <c r="PO46" s="9"/>
      <c r="PP46" s="9"/>
      <c r="PQ46" s="9"/>
      <c r="PR46" s="9"/>
      <c r="PS46" s="9"/>
      <c r="PT46" s="9"/>
      <c r="PU46" s="9"/>
      <c r="PV46" s="9"/>
      <c r="PW46" s="9"/>
      <c r="PX46" s="9"/>
      <c r="PY46" s="9"/>
      <c r="PZ46" s="9"/>
      <c r="QA46" s="9"/>
      <c r="QB46" s="9"/>
      <c r="QC46" s="9"/>
      <c r="QD46" s="9"/>
      <c r="QE46" s="9"/>
      <c r="QF46" s="9"/>
      <c r="QG46" s="9"/>
      <c r="QH46" s="9"/>
      <c r="QI46" s="9"/>
      <c r="QJ46" s="9"/>
      <c r="QK46" s="9"/>
      <c r="QL46" s="9"/>
      <c r="QM46" s="9"/>
      <c r="QN46" s="9"/>
      <c r="QO46" s="9"/>
      <c r="QP46" s="9"/>
      <c r="QQ46" s="9"/>
      <c r="QR46" s="9"/>
      <c r="QS46" s="9"/>
      <c r="QT46" s="9"/>
      <c r="QU46" s="9"/>
      <c r="QV46" s="9"/>
      <c r="QW46" s="9"/>
      <c r="QX46" s="9"/>
      <c r="QY46" s="9"/>
      <c r="QZ46" s="9"/>
      <c r="RA46" s="9"/>
      <c r="RB46" s="9"/>
      <c r="RC46" s="9"/>
      <c r="RD46" s="9"/>
      <c r="RE46" s="9"/>
      <c r="RF46" s="9"/>
      <c r="RG46" s="9"/>
      <c r="RH46" s="9"/>
      <c r="RI46" s="9"/>
      <c r="RJ46" s="9"/>
      <c r="RK46" s="9"/>
      <c r="RL46" s="9"/>
      <c r="RM46" s="9"/>
      <c r="RN46" s="9"/>
      <c r="RO46" s="9"/>
      <c r="RP46" s="9"/>
      <c r="RQ46" s="9"/>
      <c r="RR46" s="9"/>
      <c r="RS46" s="9"/>
      <c r="RT46" s="9"/>
      <c r="RU46" s="9"/>
      <c r="RV46" s="9"/>
      <c r="RW46" s="9"/>
      <c r="RX46" s="9"/>
      <c r="RY46" s="9"/>
      <c r="RZ46" s="9"/>
      <c r="SA46" s="9"/>
      <c r="SB46" s="9"/>
      <c r="SC46" s="9"/>
      <c r="SD46" s="9"/>
      <c r="SE46" s="9"/>
      <c r="SF46" s="9"/>
      <c r="SG46" s="9"/>
      <c r="SH46" s="9"/>
      <c r="SI46" s="9"/>
      <c r="SJ46" s="9"/>
      <c r="SK46" s="9"/>
      <c r="SL46" s="9"/>
      <c r="SM46" s="9"/>
      <c r="SN46" s="9"/>
      <c r="SO46" s="9"/>
      <c r="SP46" s="9"/>
      <c r="SQ46" s="9"/>
      <c r="SR46" s="9"/>
      <c r="SS46" s="9"/>
      <c r="ST46" s="9"/>
      <c r="SU46" s="9"/>
      <c r="SV46" s="9"/>
      <c r="SW46" s="9"/>
      <c r="SX46" s="9"/>
      <c r="SY46" s="9"/>
      <c r="SZ46" s="9"/>
      <c r="TA46" s="9"/>
      <c r="TB46" s="9"/>
      <c r="TC46" s="9"/>
      <c r="TD46" s="9"/>
      <c r="TE46" s="9"/>
      <c r="TF46" s="9"/>
      <c r="TG46" s="9"/>
      <c r="TH46" s="9"/>
      <c r="TI46" s="9"/>
      <c r="TJ46" s="9"/>
      <c r="TK46" s="9"/>
      <c r="TL46" s="9"/>
      <c r="TM46" s="9"/>
      <c r="TN46" s="9"/>
      <c r="TO46" s="9"/>
      <c r="TP46" s="9"/>
      <c r="TQ46" s="9"/>
      <c r="TR46" s="9"/>
      <c r="TS46" s="9"/>
      <c r="TT46" s="9"/>
      <c r="TU46" s="9"/>
      <c r="TV46" s="9"/>
      <c r="TW46" s="9"/>
      <c r="TX46" s="9"/>
      <c r="TY46" s="9"/>
      <c r="TZ46" s="9"/>
      <c r="UA46" s="9"/>
      <c r="UB46" s="9"/>
      <c r="UC46" s="9"/>
      <c r="UD46" s="9"/>
      <c r="UE46" s="9"/>
      <c r="UF46" s="9"/>
      <c r="UG46" s="9"/>
      <c r="UH46" s="9"/>
      <c r="UI46" s="9"/>
      <c r="UJ46" s="9"/>
      <c r="UK46" s="9"/>
      <c r="UL46" s="9"/>
      <c r="UM46" s="9"/>
      <c r="UN46" s="9"/>
      <c r="UO46" s="9"/>
      <c r="UP46" s="9"/>
      <c r="UQ46" s="9"/>
      <c r="UR46" s="9"/>
      <c r="US46" s="9"/>
      <c r="UT46" s="9"/>
      <c r="UU46" s="9"/>
      <c r="UV46" s="9"/>
      <c r="UW46" s="9"/>
      <c r="UX46" s="9"/>
      <c r="UY46" s="9"/>
      <c r="UZ46" s="9"/>
      <c r="VA46" s="9"/>
      <c r="VB46" s="9"/>
      <c r="VC46" s="9"/>
      <c r="VD46" s="9"/>
      <c r="VE46" s="9"/>
      <c r="VF46" s="9"/>
      <c r="VG46" s="9"/>
      <c r="VH46" s="9"/>
      <c r="VI46" s="9"/>
      <c r="VJ46" s="9"/>
      <c r="VK46" s="9"/>
      <c r="VL46" s="9"/>
      <c r="VM46" s="9"/>
      <c r="VN46" s="9"/>
      <c r="VO46" s="9"/>
      <c r="VP46" s="9"/>
      <c r="VQ46" s="9"/>
      <c r="VR46" s="9"/>
      <c r="VS46" s="9"/>
      <c r="VT46" s="9"/>
      <c r="VU46" s="9"/>
      <c r="VV46" s="9"/>
      <c r="VW46" s="9"/>
      <c r="VX46" s="9"/>
      <c r="VY46" s="9"/>
      <c r="VZ46" s="9"/>
      <c r="WA46" s="9"/>
      <c r="WB46" s="9"/>
      <c r="WC46" s="9"/>
      <c r="WD46" s="9"/>
      <c r="WE46" s="9"/>
      <c r="WF46" s="9"/>
      <c r="WG46" s="9"/>
      <c r="WH46" s="9"/>
      <c r="WI46" s="9"/>
      <c r="WJ46" s="9"/>
      <c r="WK46" s="9"/>
      <c r="WL46" s="9"/>
      <c r="WM46" s="9"/>
      <c r="WN46" s="9"/>
      <c r="WO46" s="9"/>
      <c r="WP46" s="9"/>
      <c r="WQ46" s="9"/>
      <c r="WR46" s="9"/>
      <c r="WS46" s="9"/>
      <c r="WT46" s="9"/>
      <c r="WU46" s="9"/>
      <c r="WV46" s="9"/>
      <c r="WW46" s="9"/>
      <c r="WX46" s="9"/>
      <c r="WY46" s="9"/>
      <c r="WZ46" s="9"/>
      <c r="XA46" s="9"/>
      <c r="XB46" s="9"/>
      <c r="XC46" s="9"/>
      <c r="XD46" s="9"/>
      <c r="XE46" s="9"/>
      <c r="XF46" s="9"/>
      <c r="XG46" s="9"/>
      <c r="XH46" s="9"/>
      <c r="XI46" s="9"/>
      <c r="XJ46" s="9"/>
      <c r="XK46" s="9"/>
      <c r="XL46" s="9"/>
      <c r="XM46" s="9"/>
      <c r="XN46" s="9"/>
      <c r="XO46" s="9"/>
      <c r="XP46" s="9"/>
      <c r="XQ46" s="9"/>
      <c r="XR46" s="9"/>
      <c r="XS46" s="9"/>
      <c r="XT46" s="9"/>
      <c r="XU46" s="9"/>
      <c r="XV46" s="9"/>
      <c r="XW46" s="9"/>
      <c r="XX46" s="9"/>
      <c r="XY46" s="9"/>
      <c r="XZ46" s="9"/>
      <c r="YA46" s="9"/>
      <c r="YB46" s="9"/>
      <c r="YC46" s="9"/>
      <c r="YD46" s="9"/>
      <c r="YE46" s="9"/>
      <c r="YF46" s="9"/>
      <c r="YG46" s="9"/>
      <c r="YH46" s="9"/>
      <c r="YI46" s="9"/>
      <c r="YJ46" s="9"/>
      <c r="YK46" s="9"/>
      <c r="YL46" s="9"/>
      <c r="YM46" s="9"/>
      <c r="YN46" s="9"/>
      <c r="YO46" s="9"/>
      <c r="YP46" s="9"/>
      <c r="YQ46" s="9"/>
      <c r="YR46" s="9"/>
      <c r="YS46" s="9"/>
      <c r="YT46" s="9"/>
      <c r="YU46" s="9"/>
      <c r="YV46" s="9"/>
      <c r="YW46" s="9"/>
      <c r="YX46" s="9"/>
      <c r="YY46" s="9"/>
      <c r="YZ46" s="9"/>
      <c r="ZA46" s="9"/>
      <c r="ZB46" s="9"/>
      <c r="ZC46" s="9"/>
      <c r="ZD46" s="9"/>
      <c r="ZE46" s="9"/>
      <c r="ZF46" s="9"/>
      <c r="ZG46" s="9"/>
      <c r="ZH46" s="9"/>
      <c r="ZI46" s="9"/>
      <c r="ZJ46" s="9"/>
      <c r="ZK46" s="9"/>
      <c r="ZL46" s="9"/>
      <c r="ZM46" s="9"/>
      <c r="ZN46" s="9"/>
      <c r="ZO46" s="9"/>
      <c r="ZP46" s="9"/>
      <c r="ZQ46" s="9"/>
      <c r="ZR46" s="9"/>
      <c r="ZS46" s="9"/>
      <c r="ZT46" s="9"/>
      <c r="ZU46" s="9"/>
      <c r="ZV46" s="9"/>
      <c r="ZW46" s="9"/>
      <c r="ZX46" s="9"/>
      <c r="ZY46" s="9"/>
      <c r="ZZ46" s="9"/>
      <c r="AAA46" s="9"/>
      <c r="AAB46" s="9"/>
      <c r="AAC46" s="9"/>
      <c r="AAD46" s="9"/>
      <c r="AAE46" s="9"/>
      <c r="AAF46" s="9"/>
      <c r="AAG46" s="9"/>
      <c r="AAH46" s="9"/>
      <c r="AAI46" s="9"/>
      <c r="AAJ46" s="9"/>
      <c r="AAK46" s="9"/>
      <c r="AAL46" s="9"/>
      <c r="AAM46" s="9"/>
      <c r="AAN46" s="9"/>
      <c r="AAO46" s="9"/>
      <c r="AAP46" s="9"/>
      <c r="AAQ46" s="9"/>
      <c r="AAR46" s="9"/>
      <c r="AAS46" s="9"/>
      <c r="AAT46" s="9"/>
      <c r="AAU46" s="9"/>
      <c r="AAV46" s="9"/>
      <c r="AAW46" s="9"/>
      <c r="AAX46" s="9"/>
      <c r="AAY46" s="9"/>
      <c r="AAZ46" s="9"/>
      <c r="ABA46" s="9"/>
      <c r="ABB46" s="9"/>
      <c r="ABC46" s="9"/>
      <c r="ABD46" s="9"/>
      <c r="ABE46" s="9"/>
      <c r="ABF46" s="9"/>
      <c r="ABG46" s="9"/>
      <c r="ABH46" s="9"/>
      <c r="ABI46" s="9"/>
      <c r="ABJ46" s="9"/>
      <c r="ABK46" s="9"/>
      <c r="ABL46" s="9"/>
      <c r="ABM46" s="9"/>
      <c r="ABN46" s="9"/>
      <c r="ABO46" s="9"/>
      <c r="ABP46" s="9"/>
      <c r="ABQ46" s="9"/>
      <c r="ABR46" s="9"/>
      <c r="ABS46" s="9"/>
      <c r="ABT46" s="9"/>
      <c r="ABU46" s="9"/>
      <c r="ABV46" s="9"/>
      <c r="ABW46" s="9"/>
      <c r="ABX46" s="9"/>
      <c r="ABY46" s="9"/>
      <c r="ABZ46" s="9"/>
      <c r="ACA46" s="9"/>
      <c r="ACB46" s="9"/>
      <c r="ACC46" s="9"/>
      <c r="ACD46" s="9"/>
      <c r="ACE46" s="9"/>
      <c r="ACF46" s="9"/>
      <c r="ACG46" s="9"/>
      <c r="ACH46" s="9"/>
      <c r="ACI46" s="9"/>
      <c r="ACJ46" s="9"/>
      <c r="ACK46" s="9"/>
      <c r="ACL46" s="9"/>
      <c r="ACM46" s="9"/>
      <c r="ACN46" s="9"/>
      <c r="ACO46" s="9"/>
      <c r="ACP46" s="9"/>
      <c r="ACQ46" s="9"/>
      <c r="ACR46" s="9"/>
      <c r="ACS46" s="9"/>
      <c r="ACT46" s="9"/>
      <c r="ACU46" s="9"/>
      <c r="ACV46" s="9"/>
      <c r="ACW46" s="9"/>
      <c r="ACX46" s="9"/>
      <c r="ACY46" s="9"/>
      <c r="ACZ46" s="9"/>
      <c r="ADA46" s="9"/>
      <c r="ADB46" s="9"/>
      <c r="ADC46" s="9"/>
      <c r="ADD46" s="9"/>
      <c r="ADE46" s="9"/>
      <c r="ADF46" s="9"/>
      <c r="ADG46" s="9"/>
      <c r="ADH46" s="9"/>
      <c r="ADI46" s="9"/>
      <c r="ADJ46" s="9"/>
      <c r="ADK46" s="9"/>
      <c r="ADL46" s="9"/>
      <c r="ADM46" s="9"/>
      <c r="ADN46" s="9"/>
      <c r="ADO46" s="9"/>
      <c r="ADP46" s="9"/>
      <c r="ADQ46" s="9"/>
      <c r="ADR46" s="9"/>
      <c r="ADS46" s="9"/>
      <c r="ADT46" s="9"/>
      <c r="ADU46" s="9"/>
      <c r="ADV46" s="9"/>
      <c r="ADW46" s="9"/>
      <c r="ADX46" s="9"/>
      <c r="ADY46" s="9"/>
      <c r="ADZ46" s="9"/>
      <c r="AEA46" s="9"/>
      <c r="AEB46" s="9"/>
      <c r="AEC46" s="9"/>
      <c r="AED46" s="9"/>
      <c r="AEE46" s="9"/>
      <c r="AEF46" s="9"/>
      <c r="AEG46" s="9"/>
      <c r="AEH46" s="9"/>
      <c r="AEI46" s="9"/>
      <c r="AEJ46" s="9"/>
      <c r="AEK46" s="9"/>
      <c r="AEL46" s="9"/>
      <c r="AEM46" s="9"/>
      <c r="AEN46" s="9"/>
      <c r="AEO46" s="9"/>
      <c r="AEP46" s="9"/>
      <c r="AEQ46" s="9"/>
      <c r="AER46" s="9"/>
      <c r="AES46" s="9"/>
      <c r="AET46" s="9"/>
      <c r="AEU46" s="9"/>
      <c r="AEV46" s="9"/>
      <c r="AEW46" s="9"/>
      <c r="AEX46" s="9"/>
      <c r="AEY46" s="9"/>
      <c r="AEZ46" s="9"/>
      <c r="AFA46" s="9"/>
      <c r="AFB46" s="9"/>
      <c r="AFC46" s="9"/>
      <c r="AFD46" s="9"/>
      <c r="AFE46" s="9"/>
      <c r="AFF46" s="9"/>
      <c r="AFG46" s="9"/>
      <c r="AFH46" s="9"/>
      <c r="AFI46" s="9"/>
      <c r="AFJ46" s="9"/>
      <c r="AFK46" s="9"/>
      <c r="AFL46" s="9"/>
      <c r="AFM46" s="9"/>
      <c r="AFN46" s="9"/>
      <c r="AFO46" s="9"/>
      <c r="AFP46" s="9"/>
      <c r="AFQ46" s="9"/>
      <c r="AFR46" s="9"/>
      <c r="AFS46" s="9"/>
      <c r="AFT46" s="9"/>
      <c r="AFU46" s="9"/>
      <c r="AFV46" s="9"/>
      <c r="AFW46" s="9"/>
      <c r="AFX46" s="9"/>
      <c r="AFY46" s="9"/>
      <c r="AFZ46" s="9"/>
      <c r="AGA46" s="9"/>
      <c r="AGB46" s="9"/>
      <c r="AGC46" s="9"/>
      <c r="AGD46" s="9"/>
      <c r="AGE46" s="9"/>
      <c r="AGF46" s="9"/>
      <c r="AGG46" s="9"/>
      <c r="AGH46" s="9"/>
      <c r="AGI46" s="9"/>
      <c r="AGJ46" s="9"/>
      <c r="AGK46" s="9"/>
      <c r="AGL46" s="9"/>
      <c r="AGM46" s="9"/>
      <c r="AGN46" s="9"/>
      <c r="AGO46" s="9"/>
      <c r="AGP46" s="9"/>
      <c r="AGQ46" s="9"/>
      <c r="AGR46" s="9"/>
      <c r="AGS46" s="9"/>
      <c r="AGT46" s="9"/>
      <c r="AGU46" s="9"/>
      <c r="AGV46" s="9"/>
      <c r="AGW46" s="9"/>
      <c r="AGX46" s="9"/>
      <c r="AGY46" s="9"/>
      <c r="AGZ46" s="9"/>
      <c r="AHA46" s="9"/>
      <c r="AHB46" s="9"/>
      <c r="AHC46" s="9"/>
      <c r="AHD46" s="9"/>
      <c r="AHE46" s="9"/>
      <c r="AHF46" s="9"/>
      <c r="AHG46" s="9"/>
      <c r="AHH46" s="9"/>
      <c r="AHI46" s="9"/>
      <c r="AHJ46" s="9"/>
      <c r="AHK46" s="9"/>
      <c r="AHL46" s="9"/>
      <c r="AHM46" s="9"/>
      <c r="AHN46" s="9"/>
      <c r="AHO46" s="9"/>
      <c r="AHP46" s="9"/>
      <c r="AHQ46" s="9"/>
      <c r="AHR46" s="9"/>
      <c r="AHS46" s="9"/>
      <c r="AHT46" s="9"/>
      <c r="AHU46" s="9"/>
      <c r="AHV46" s="9"/>
      <c r="AHW46" s="9"/>
      <c r="AHX46" s="9"/>
      <c r="AHY46" s="9"/>
      <c r="AHZ46" s="9"/>
      <c r="AIA46" s="9"/>
      <c r="AIB46" s="9"/>
      <c r="AIC46" s="9"/>
      <c r="AID46" s="9"/>
      <c r="AIE46" s="9"/>
      <c r="AIF46" s="9"/>
      <c r="AIG46" s="9"/>
      <c r="AIH46" s="9"/>
      <c r="AII46" s="9"/>
      <c r="AIJ46" s="9"/>
      <c r="AIK46" s="9"/>
      <c r="AIL46" s="9"/>
      <c r="AIM46" s="9"/>
      <c r="AIN46" s="9"/>
      <c r="AIO46" s="9"/>
      <c r="AIP46" s="9"/>
      <c r="AIQ46" s="9"/>
      <c r="AIR46" s="9"/>
      <c r="AIS46" s="9"/>
      <c r="AIT46" s="9"/>
      <c r="AIU46" s="9"/>
      <c r="AIV46" s="9"/>
      <c r="AIW46" s="9"/>
      <c r="AIX46" s="9"/>
      <c r="AIY46" s="9"/>
      <c r="AIZ46" s="9"/>
      <c r="AJA46" s="9"/>
      <c r="AJB46" s="9"/>
      <c r="AJC46" s="9"/>
      <c r="AJD46" s="9"/>
      <c r="AJE46" s="9"/>
      <c r="AJF46" s="9"/>
      <c r="AJG46" s="9"/>
      <c r="AJH46" s="9"/>
      <c r="AJI46" s="9"/>
      <c r="AJJ46" s="9"/>
      <c r="AJK46" s="9"/>
      <c r="AJL46" s="9"/>
      <c r="AJM46" s="9"/>
      <c r="AJN46" s="9"/>
      <c r="AJO46" s="9"/>
      <c r="AJP46" s="9"/>
      <c r="AJQ46" s="9"/>
      <c r="AJR46" s="9"/>
      <c r="AJS46" s="9"/>
      <c r="AJT46" s="9"/>
      <c r="AJU46" s="9"/>
      <c r="AJV46" s="9"/>
      <c r="AJW46" s="9"/>
      <c r="AJX46" s="9"/>
      <c r="AJY46" s="9"/>
      <c r="AJZ46" s="9"/>
      <c r="AKA46" s="9"/>
      <c r="AKB46" s="9"/>
      <c r="AKC46" s="9"/>
      <c r="AKD46" s="9"/>
      <c r="AKE46" s="9"/>
      <c r="AKF46" s="9"/>
      <c r="AKG46" s="9"/>
      <c r="AKH46" s="9"/>
      <c r="AKI46" s="9"/>
      <c r="AKJ46" s="9"/>
      <c r="AKK46" s="9"/>
      <c r="AKL46" s="9"/>
      <c r="AKM46" s="9"/>
      <c r="AKN46" s="9"/>
      <c r="AKO46" s="9"/>
      <c r="AKP46" s="9"/>
      <c r="AKQ46" s="9"/>
      <c r="AKR46" s="9"/>
      <c r="AKS46" s="9"/>
      <c r="AKT46" s="9"/>
      <c r="AKU46" s="9"/>
      <c r="AKV46" s="9"/>
      <c r="AKW46" s="9"/>
      <c r="AKX46" s="9"/>
      <c r="AKY46" s="9"/>
      <c r="AKZ46" s="9"/>
      <c r="ALA46" s="9"/>
      <c r="ALB46" s="9"/>
      <c r="ALC46" s="9"/>
      <c r="ALD46" s="9"/>
      <c r="ALE46" s="9"/>
      <c r="ALF46" s="9"/>
      <c r="ALG46" s="9"/>
      <c r="ALH46" s="9"/>
      <c r="ALI46" s="9"/>
      <c r="ALJ46" s="9"/>
      <c r="ALK46" s="9"/>
      <c r="ALL46" s="9"/>
      <c r="ALM46" s="9"/>
      <c r="ALN46" s="9"/>
      <c r="ALO46" s="9"/>
      <c r="ALP46" s="9"/>
      <c r="ALQ46" s="9"/>
      <c r="ALR46" s="9"/>
      <c r="ALS46" s="9"/>
      <c r="ALT46" s="9"/>
      <c r="ALU46" s="9"/>
      <c r="ALV46" s="9"/>
      <c r="ALW46" s="9"/>
      <c r="ALX46" s="9"/>
      <c r="ALY46" s="9"/>
      <c r="ALZ46" s="9"/>
      <c r="AMA46" s="9"/>
      <c r="AMB46" s="9"/>
      <c r="AMC46" s="9"/>
      <c r="AMD46" s="9"/>
      <c r="AME46" s="9"/>
      <c r="AMF46" s="9"/>
      <c r="AMG46" s="9"/>
      <c r="AMH46" s="9"/>
      <c r="AMI46" s="9"/>
      <c r="AMJ46" s="9"/>
      <c r="AMK46" s="9"/>
      <c r="AML46" s="9"/>
      <c r="AMM46" s="9"/>
      <c r="AMN46" s="9"/>
      <c r="AMO46" s="9"/>
      <c r="AMP46" s="9"/>
      <c r="AMQ46" s="9"/>
      <c r="AMR46" s="9"/>
      <c r="AMS46" s="9"/>
      <c r="AMT46" s="9"/>
      <c r="AMU46" s="9"/>
      <c r="AMV46" s="9"/>
      <c r="AMW46" s="9"/>
      <c r="AMX46" s="9"/>
      <c r="AMY46" s="9"/>
      <c r="AMZ46" s="9"/>
      <c r="ANA46" s="9"/>
      <c r="ANB46" s="9"/>
      <c r="ANC46" s="9"/>
      <c r="AND46" s="9"/>
      <c r="ANE46" s="9"/>
      <c r="ANF46" s="9"/>
      <c r="ANG46" s="9"/>
      <c r="ANH46" s="9"/>
      <c r="ANI46" s="9"/>
      <c r="ANJ46" s="9"/>
      <c r="ANK46" s="9"/>
      <c r="ANL46" s="9"/>
      <c r="ANM46" s="9"/>
      <c r="ANN46" s="9"/>
      <c r="ANO46" s="9"/>
      <c r="ANP46" s="9"/>
      <c r="ANQ46" s="9"/>
      <c r="ANR46" s="9"/>
      <c r="ANS46" s="9"/>
      <c r="ANT46" s="9"/>
      <c r="ANU46" s="9"/>
      <c r="ANV46" s="9"/>
      <c r="ANW46" s="9"/>
      <c r="ANX46" s="9"/>
      <c r="ANY46" s="9"/>
      <c r="ANZ46" s="9"/>
      <c r="AOA46" s="9"/>
      <c r="AOB46" s="9"/>
      <c r="AOC46" s="9"/>
      <c r="AOD46" s="9"/>
      <c r="AOE46" s="9"/>
      <c r="AOF46" s="9"/>
      <c r="AOG46" s="9"/>
      <c r="AOH46" s="9"/>
      <c r="AOI46" s="9"/>
      <c r="AOJ46" s="9"/>
      <c r="AOK46" s="9"/>
      <c r="AOL46" s="9"/>
      <c r="AOM46" s="9"/>
      <c r="AON46" s="9"/>
      <c r="AOO46" s="9"/>
      <c r="AOP46" s="9"/>
      <c r="AOQ46" s="9"/>
      <c r="AOR46" s="9"/>
      <c r="AOS46" s="9"/>
      <c r="AOT46" s="9"/>
      <c r="AOU46" s="9"/>
      <c r="AOV46" s="9"/>
      <c r="AOW46" s="9"/>
      <c r="AOX46" s="9"/>
      <c r="AOY46" s="9"/>
      <c r="AOZ46" s="9"/>
      <c r="APA46" s="9"/>
      <c r="APB46" s="9"/>
      <c r="APC46" s="9"/>
      <c r="APD46" s="9"/>
      <c r="APE46" s="9"/>
      <c r="APF46" s="9"/>
      <c r="APG46" s="9"/>
      <c r="APH46" s="9"/>
      <c r="API46" s="9"/>
      <c r="APJ46" s="9"/>
      <c r="APK46" s="9"/>
      <c r="APL46" s="9"/>
      <c r="APM46" s="9"/>
      <c r="APN46" s="9"/>
      <c r="APO46" s="9"/>
      <c r="APP46" s="9"/>
      <c r="APQ46" s="9"/>
      <c r="APR46" s="9"/>
      <c r="APS46" s="9"/>
      <c r="APT46" s="9"/>
      <c r="APU46" s="9"/>
      <c r="APV46" s="9"/>
      <c r="APW46" s="9"/>
      <c r="APX46" s="9"/>
      <c r="APY46" s="9"/>
      <c r="APZ46" s="9"/>
      <c r="AQA46" s="9"/>
      <c r="AQB46" s="9"/>
      <c r="AQC46" s="9"/>
      <c r="AQD46" s="9"/>
      <c r="AQE46" s="9"/>
      <c r="AQF46" s="9"/>
      <c r="AQG46" s="9"/>
      <c r="AQH46" s="9"/>
      <c r="AQI46" s="9"/>
      <c r="AQJ46" s="9"/>
      <c r="AQK46" s="9"/>
      <c r="AQL46" s="9"/>
      <c r="AQM46" s="9"/>
      <c r="AQN46" s="9"/>
      <c r="AQO46" s="9"/>
      <c r="AQP46" s="9"/>
      <c r="AQQ46" s="9"/>
      <c r="AQR46" s="9"/>
      <c r="AQS46" s="9"/>
      <c r="AQT46" s="9"/>
      <c r="AQU46" s="9"/>
      <c r="AQV46" s="9"/>
      <c r="AQW46" s="9"/>
      <c r="AQX46" s="9"/>
      <c r="AQY46" s="9"/>
      <c r="AQZ46" s="9"/>
      <c r="ARA46" s="9"/>
      <c r="ARB46" s="9"/>
      <c r="ARC46" s="9"/>
      <c r="ARD46" s="9"/>
      <c r="ARE46" s="9"/>
      <c r="ARF46" s="9"/>
      <c r="ARG46" s="9"/>
      <c r="ARH46" s="9"/>
      <c r="ARI46" s="9"/>
      <c r="ARJ46" s="9"/>
      <c r="ARK46" s="9"/>
      <c r="ARL46" s="9"/>
      <c r="ARM46" s="9"/>
      <c r="ARN46" s="9"/>
      <c r="ARO46" s="9"/>
      <c r="ARP46" s="9"/>
      <c r="ARQ46" s="9"/>
      <c r="ARR46" s="9"/>
      <c r="ARS46" s="9"/>
      <c r="ART46" s="9"/>
      <c r="ARU46" s="9"/>
      <c r="ARV46" s="9"/>
      <c r="ARW46" s="9"/>
      <c r="ARX46" s="9"/>
      <c r="ARY46" s="9"/>
      <c r="ARZ46" s="9"/>
      <c r="ASA46" s="9"/>
      <c r="ASB46" s="9"/>
      <c r="ASC46" s="9"/>
      <c r="ASD46" s="9"/>
      <c r="ASE46" s="9"/>
      <c r="ASF46" s="9"/>
      <c r="ASG46" s="9"/>
      <c r="ASH46" s="9"/>
      <c r="ASI46" s="9"/>
      <c r="ASJ46" s="9"/>
      <c r="ASK46" s="9"/>
      <c r="ASL46" s="9"/>
      <c r="ASM46" s="9"/>
      <c r="ASN46" s="9"/>
      <c r="ASO46" s="9"/>
      <c r="ASP46" s="9"/>
      <c r="ASQ46" s="9"/>
      <c r="ASR46" s="9"/>
      <c r="ASS46" s="9"/>
      <c r="AST46" s="9"/>
      <c r="ASU46" s="9"/>
      <c r="ASV46" s="9"/>
      <c r="ASW46" s="9"/>
      <c r="ASX46" s="9"/>
      <c r="ASY46" s="9"/>
      <c r="ASZ46" s="9"/>
      <c r="ATA46" s="9"/>
      <c r="ATB46" s="9"/>
      <c r="ATC46" s="9"/>
      <c r="ATD46" s="9"/>
      <c r="ATE46" s="9"/>
      <c r="ATF46" s="9"/>
      <c r="ATG46" s="9"/>
      <c r="ATH46" s="9"/>
      <c r="ATI46" s="9"/>
      <c r="ATJ46" s="9"/>
      <c r="ATK46" s="9"/>
      <c r="ATL46" s="9"/>
      <c r="ATM46" s="9"/>
      <c r="ATN46" s="9"/>
      <c r="ATO46" s="9"/>
      <c r="ATP46" s="9"/>
      <c r="ATQ46" s="9"/>
      <c r="ATR46" s="9"/>
      <c r="ATS46" s="9"/>
      <c r="ATT46" s="9"/>
      <c r="ATU46" s="9"/>
      <c r="ATV46" s="9"/>
      <c r="ATW46" s="9"/>
      <c r="ATX46" s="9"/>
      <c r="ATY46" s="9"/>
      <c r="ATZ46" s="9"/>
      <c r="AUA46" s="9"/>
      <c r="AUB46" s="9"/>
      <c r="AUC46" s="9"/>
      <c r="AUD46" s="9"/>
      <c r="AUE46" s="9"/>
      <c r="AUF46" s="9"/>
      <c r="AUG46" s="9"/>
      <c r="AUH46" s="9"/>
      <c r="AUI46" s="9"/>
      <c r="AUJ46" s="9"/>
      <c r="AUK46" s="9"/>
      <c r="AUL46" s="9"/>
      <c r="AUM46" s="9"/>
      <c r="AUN46" s="9"/>
      <c r="AUO46" s="9"/>
      <c r="AUP46" s="9"/>
      <c r="AUQ46" s="9"/>
      <c r="AUR46" s="9"/>
      <c r="AUS46" s="9"/>
      <c r="AUT46" s="9"/>
      <c r="AUU46" s="9"/>
      <c r="AUV46" s="9"/>
      <c r="AUW46" s="9"/>
      <c r="AUX46" s="9"/>
      <c r="AUY46" s="9"/>
      <c r="AUZ46" s="9"/>
      <c r="AVA46" s="9"/>
      <c r="AVB46" s="9"/>
      <c r="AVC46" s="9"/>
      <c r="AVD46" s="9"/>
      <c r="AVE46" s="9"/>
      <c r="AVF46" s="9"/>
      <c r="AVG46" s="9"/>
      <c r="AVH46" s="9"/>
      <c r="AVI46" s="9"/>
      <c r="AVJ46" s="9"/>
      <c r="AVK46" s="9"/>
      <c r="AVL46" s="9"/>
      <c r="AVM46" s="9"/>
      <c r="AVN46" s="9"/>
      <c r="AVO46" s="9"/>
      <c r="AVP46" s="9"/>
      <c r="AVQ46" s="9"/>
      <c r="AVR46" s="9"/>
      <c r="AVS46" s="9"/>
      <c r="AVT46" s="9"/>
      <c r="AVU46" s="9"/>
      <c r="AVV46" s="9"/>
      <c r="AVW46" s="9"/>
      <c r="AVX46" s="9"/>
      <c r="AVY46" s="9"/>
      <c r="AVZ46" s="9"/>
      <c r="AWA46" s="9"/>
      <c r="AWB46" s="9"/>
      <c r="AWC46" s="9"/>
      <c r="AWD46" s="9"/>
      <c r="AWE46" s="9"/>
      <c r="AWF46" s="9"/>
      <c r="AWG46" s="9"/>
      <c r="AWH46" s="9"/>
      <c r="AWI46" s="9"/>
      <c r="AWJ46" s="9"/>
      <c r="AWK46" s="9"/>
      <c r="AWL46" s="9"/>
      <c r="AWM46" s="9"/>
      <c r="AWN46" s="9"/>
      <c r="AWO46" s="9"/>
      <c r="AWP46" s="9"/>
      <c r="AWQ46" s="9"/>
      <c r="AWR46" s="9"/>
      <c r="AWS46" s="9"/>
      <c r="AWT46" s="9"/>
      <c r="AWU46" s="9"/>
      <c r="AWV46" s="9"/>
      <c r="AWW46" s="9"/>
      <c r="AWX46" s="9"/>
      <c r="AWY46" s="9"/>
      <c r="AWZ46" s="9"/>
      <c r="AXA46" s="9"/>
      <c r="AXB46" s="9"/>
      <c r="AXC46" s="9"/>
      <c r="AXD46" s="9"/>
      <c r="AXE46" s="9"/>
      <c r="AXF46" s="9"/>
      <c r="AXG46" s="9"/>
      <c r="AXH46" s="9"/>
      <c r="AXI46" s="9"/>
      <c r="AXJ46" s="9"/>
      <c r="AXK46" s="9"/>
      <c r="AXL46" s="9"/>
      <c r="AXM46" s="9"/>
      <c r="AXN46" s="9"/>
      <c r="AXO46" s="9"/>
      <c r="AXP46" s="9"/>
      <c r="AXQ46" s="9"/>
      <c r="AXR46" s="9"/>
      <c r="AXS46" s="9"/>
      <c r="AXT46" s="9"/>
      <c r="AXU46" s="9"/>
      <c r="AXV46" s="9"/>
      <c r="AXW46" s="9"/>
      <c r="AXX46" s="9"/>
      <c r="AXY46" s="9"/>
      <c r="AXZ46" s="9"/>
      <c r="AYA46" s="9"/>
      <c r="AYB46" s="9"/>
      <c r="AYC46" s="9"/>
      <c r="AYD46" s="9"/>
      <c r="AYE46" s="9"/>
      <c r="AYF46" s="9"/>
      <c r="AYG46" s="9"/>
      <c r="AYH46" s="9"/>
      <c r="AYI46" s="9"/>
      <c r="AYJ46" s="9"/>
      <c r="AYK46" s="9"/>
      <c r="AYL46" s="9"/>
      <c r="AYM46" s="9"/>
      <c r="AYN46" s="9"/>
      <c r="AYO46" s="9"/>
      <c r="AYP46" s="9"/>
      <c r="AYQ46" s="9"/>
      <c r="AYR46" s="9"/>
      <c r="AYS46" s="9"/>
      <c r="AYT46" s="9"/>
      <c r="AYU46" s="9"/>
      <c r="AYV46" s="9"/>
      <c r="AYW46" s="9"/>
      <c r="AYX46" s="9"/>
      <c r="AYY46" s="9"/>
      <c r="AYZ46" s="9"/>
      <c r="AZA46" s="9"/>
      <c r="AZB46" s="9"/>
      <c r="AZC46" s="9"/>
      <c r="AZD46" s="9"/>
      <c r="AZE46" s="9"/>
      <c r="AZF46" s="9"/>
      <c r="AZG46" s="9"/>
      <c r="AZH46" s="9"/>
      <c r="AZI46" s="9"/>
      <c r="AZJ46" s="9"/>
      <c r="AZK46" s="9"/>
      <c r="AZL46" s="9"/>
      <c r="AZM46" s="9"/>
      <c r="AZN46" s="9"/>
      <c r="AZO46" s="9"/>
      <c r="AZP46" s="9"/>
      <c r="AZQ46" s="9"/>
      <c r="AZR46" s="9"/>
      <c r="AZS46" s="9"/>
      <c r="AZT46" s="9"/>
      <c r="AZU46" s="9"/>
      <c r="AZV46" s="9"/>
      <c r="AZW46" s="9"/>
      <c r="AZX46" s="9"/>
      <c r="AZY46" s="9"/>
      <c r="AZZ46" s="9"/>
      <c r="BAA46" s="9"/>
      <c r="BAB46" s="9"/>
      <c r="BAC46" s="9"/>
      <c r="BAD46" s="9"/>
      <c r="BAE46" s="9"/>
      <c r="BAF46" s="9"/>
      <c r="BAG46" s="9"/>
      <c r="BAH46" s="9"/>
      <c r="BAI46" s="9"/>
      <c r="BAJ46" s="9"/>
      <c r="BAK46" s="9"/>
      <c r="BAL46" s="9"/>
      <c r="BAM46" s="9"/>
      <c r="BAN46" s="9"/>
      <c r="BAO46" s="9"/>
      <c r="BAP46" s="9"/>
      <c r="BAQ46" s="9"/>
      <c r="BAR46" s="9"/>
      <c r="BAS46" s="9"/>
      <c r="BAT46" s="9"/>
      <c r="BAU46" s="9"/>
      <c r="BAV46" s="9"/>
      <c r="BAW46" s="9"/>
      <c r="BAX46" s="9"/>
      <c r="BAY46" s="9"/>
      <c r="BAZ46" s="9"/>
      <c r="BBA46" s="9"/>
      <c r="BBB46" s="9"/>
      <c r="BBC46" s="9"/>
      <c r="BBD46" s="9"/>
      <c r="BBE46" s="9"/>
      <c r="BBF46" s="9"/>
      <c r="BBG46" s="9"/>
      <c r="BBH46" s="9"/>
      <c r="BBI46" s="9"/>
      <c r="BBJ46" s="9"/>
      <c r="BBK46" s="9"/>
      <c r="BBL46" s="9"/>
      <c r="BBM46" s="9"/>
      <c r="BBN46" s="9"/>
      <c r="BBO46" s="9"/>
      <c r="BBP46" s="9"/>
      <c r="BBQ46" s="9"/>
      <c r="BBR46" s="9"/>
      <c r="BBS46" s="9"/>
      <c r="BBT46" s="9"/>
      <c r="BBU46" s="9"/>
      <c r="BBV46" s="9"/>
      <c r="BBW46" s="9"/>
      <c r="BBX46" s="9"/>
      <c r="BBY46" s="9"/>
      <c r="BBZ46" s="9"/>
      <c r="BCA46" s="9"/>
      <c r="BCB46" s="9"/>
      <c r="BCC46" s="9"/>
      <c r="BCD46" s="9"/>
      <c r="BCE46" s="9"/>
      <c r="BCF46" s="9"/>
      <c r="BCG46" s="9"/>
      <c r="BCH46" s="9"/>
      <c r="BCI46" s="9"/>
      <c r="BCJ46" s="9"/>
      <c r="BCK46" s="9"/>
      <c r="BCL46" s="9"/>
      <c r="BCM46" s="9"/>
      <c r="BCN46" s="9"/>
      <c r="BCO46" s="9"/>
      <c r="BCP46" s="9"/>
      <c r="BCQ46" s="9"/>
      <c r="BCR46" s="9"/>
      <c r="BCS46" s="9"/>
      <c r="BCT46" s="9"/>
      <c r="BCU46" s="9"/>
      <c r="BCV46" s="9"/>
      <c r="BCW46" s="9"/>
      <c r="BCX46" s="9"/>
      <c r="BCY46" s="9"/>
      <c r="BCZ46" s="9"/>
      <c r="BDA46" s="9"/>
      <c r="BDB46" s="9"/>
      <c r="BDC46" s="9"/>
      <c r="BDD46" s="9"/>
      <c r="BDE46" s="9"/>
      <c r="BDF46" s="9"/>
      <c r="BDG46" s="9"/>
      <c r="BDH46" s="9"/>
      <c r="BDI46" s="9"/>
      <c r="BDJ46" s="9"/>
      <c r="BDK46" s="9"/>
      <c r="BDL46" s="9"/>
      <c r="BDM46" s="9"/>
      <c r="BDN46" s="9"/>
      <c r="BDO46" s="9"/>
      <c r="BDP46" s="9"/>
      <c r="BDQ46" s="9"/>
      <c r="BDR46" s="9"/>
      <c r="BDS46" s="9"/>
      <c r="BDT46" s="9"/>
      <c r="BDU46" s="9"/>
      <c r="BDV46" s="9"/>
      <c r="BDW46" s="9"/>
      <c r="BDX46" s="9"/>
      <c r="BDY46" s="9"/>
      <c r="BDZ46" s="9"/>
      <c r="BEA46" s="9"/>
      <c r="BEB46" s="9"/>
      <c r="BEC46" s="9"/>
      <c r="BED46" s="9"/>
      <c r="BEE46" s="9"/>
      <c r="BEF46" s="9"/>
      <c r="BEG46" s="9"/>
      <c r="BEH46" s="9"/>
      <c r="BEI46" s="9"/>
      <c r="BEJ46" s="9"/>
      <c r="BEK46" s="9"/>
      <c r="BEL46" s="9"/>
      <c r="BEM46" s="9"/>
      <c r="BEN46" s="9"/>
      <c r="BEO46" s="9"/>
      <c r="BEP46" s="9"/>
      <c r="BEQ46" s="9"/>
      <c r="BER46" s="9"/>
      <c r="BES46" s="9"/>
      <c r="BET46" s="9"/>
      <c r="BEU46" s="9"/>
      <c r="BEV46" s="9"/>
      <c r="BEW46" s="9"/>
      <c r="BEX46" s="9"/>
      <c r="BEY46" s="9"/>
      <c r="BEZ46" s="9"/>
      <c r="BFA46" s="9"/>
      <c r="BFB46" s="9"/>
      <c r="BFC46" s="9"/>
      <c r="BFD46" s="9"/>
      <c r="BFE46" s="9"/>
      <c r="BFF46" s="9"/>
      <c r="BFG46" s="9"/>
      <c r="BFH46" s="9"/>
      <c r="BFI46" s="9"/>
      <c r="BFJ46" s="9"/>
      <c r="BFK46" s="9"/>
      <c r="BFL46" s="9"/>
      <c r="BFM46" s="9"/>
      <c r="BFN46" s="9"/>
      <c r="BFO46" s="9"/>
      <c r="BFP46" s="9"/>
      <c r="BFQ46" s="9"/>
      <c r="BFR46" s="9"/>
      <c r="BFS46" s="9"/>
      <c r="BFT46" s="9"/>
      <c r="BFU46" s="9"/>
      <c r="BFV46" s="9"/>
      <c r="BFW46" s="9"/>
      <c r="BFX46" s="9"/>
      <c r="BFY46" s="9"/>
      <c r="BFZ46" s="9"/>
      <c r="BGA46" s="9"/>
      <c r="BGB46" s="9"/>
      <c r="BGC46" s="9"/>
      <c r="BGD46" s="9"/>
      <c r="BGE46" s="9"/>
      <c r="BGF46" s="9"/>
      <c r="BGG46" s="9"/>
      <c r="BGH46" s="9"/>
      <c r="BGI46" s="9"/>
      <c r="BGJ46" s="9"/>
      <c r="BGK46" s="9"/>
      <c r="BGL46" s="9"/>
      <c r="BGM46" s="9"/>
      <c r="BGN46" s="9"/>
      <c r="BGO46" s="9"/>
      <c r="BGP46" s="9"/>
      <c r="BGQ46" s="9"/>
      <c r="BGR46" s="9"/>
      <c r="BGS46" s="9"/>
      <c r="BGT46" s="9"/>
      <c r="BGU46" s="9"/>
      <c r="BGV46" s="9"/>
      <c r="BGW46" s="9"/>
      <c r="BGX46" s="9"/>
      <c r="BGY46" s="9"/>
      <c r="BGZ46" s="9"/>
      <c r="BHA46" s="9"/>
      <c r="BHB46" s="9"/>
      <c r="BHC46" s="9"/>
      <c r="BHD46" s="9"/>
      <c r="BHE46" s="9"/>
      <c r="BHF46" s="9"/>
      <c r="BHG46" s="9"/>
      <c r="BHH46" s="9"/>
      <c r="BHI46" s="9"/>
      <c r="BHJ46" s="9"/>
      <c r="BHK46" s="9"/>
      <c r="BHL46" s="9"/>
      <c r="BHM46" s="9"/>
      <c r="BHN46" s="9"/>
      <c r="BHO46" s="9"/>
      <c r="BHP46" s="9"/>
      <c r="BHQ46" s="9"/>
      <c r="BHR46" s="9"/>
      <c r="BHS46" s="9"/>
      <c r="BHT46" s="9"/>
      <c r="BHU46" s="9"/>
      <c r="BHV46" s="9"/>
      <c r="BHW46" s="9"/>
      <c r="BHX46" s="9"/>
      <c r="BHY46" s="9"/>
      <c r="BHZ46" s="9"/>
      <c r="BIA46" s="9"/>
      <c r="BIB46" s="9"/>
      <c r="BIC46" s="9"/>
      <c r="BID46" s="9"/>
      <c r="BIE46" s="9"/>
      <c r="BIF46" s="9"/>
      <c r="BIG46" s="9"/>
      <c r="BIH46" s="9"/>
      <c r="BII46" s="9"/>
      <c r="BIJ46" s="9"/>
      <c r="BIK46" s="9"/>
      <c r="BIL46" s="9"/>
      <c r="BIM46" s="9"/>
      <c r="BIN46" s="9"/>
      <c r="BIO46" s="9"/>
      <c r="BIP46" s="9"/>
      <c r="BIQ46" s="9"/>
      <c r="BIR46" s="9"/>
      <c r="BIS46" s="9"/>
      <c r="BIT46" s="9"/>
      <c r="BIU46" s="9"/>
      <c r="BIV46" s="9"/>
      <c r="BIW46" s="9"/>
      <c r="BIX46" s="9"/>
      <c r="BIY46" s="9"/>
      <c r="BIZ46" s="9"/>
      <c r="BJA46" s="9"/>
      <c r="BJB46" s="9"/>
      <c r="BJC46" s="9"/>
      <c r="BJD46" s="9"/>
      <c r="BJE46" s="9"/>
      <c r="BJF46" s="9"/>
      <c r="BJG46" s="9"/>
      <c r="BJH46" s="9"/>
      <c r="BJI46" s="9"/>
      <c r="BJJ46" s="9"/>
      <c r="BJK46" s="9"/>
      <c r="BJL46" s="9"/>
      <c r="BJM46" s="9"/>
      <c r="BJN46" s="9"/>
      <c r="BJO46" s="9"/>
      <c r="BJP46" s="9"/>
      <c r="BJQ46" s="9"/>
      <c r="BJR46" s="9"/>
      <c r="BJS46" s="9"/>
      <c r="BJT46" s="9"/>
      <c r="BJU46" s="9"/>
      <c r="BJV46" s="9"/>
      <c r="BJW46" s="9"/>
      <c r="BJX46" s="9"/>
      <c r="BJY46" s="9"/>
      <c r="BJZ46" s="9"/>
      <c r="BKA46" s="9"/>
      <c r="BKB46" s="9"/>
      <c r="BKC46" s="9"/>
      <c r="BKD46" s="9"/>
      <c r="BKE46" s="9"/>
      <c r="BKF46" s="9"/>
      <c r="BKG46" s="9"/>
      <c r="BKH46" s="9"/>
      <c r="BKI46" s="9"/>
      <c r="BKJ46" s="9"/>
      <c r="BKK46" s="9"/>
      <c r="BKL46" s="9"/>
      <c r="BKM46" s="9"/>
      <c r="BKN46" s="9"/>
      <c r="BKO46" s="9"/>
      <c r="BKP46" s="9"/>
      <c r="BKQ46" s="9"/>
      <c r="BKR46" s="9"/>
      <c r="BKS46" s="9"/>
      <c r="BKT46" s="9"/>
      <c r="BKU46" s="9"/>
      <c r="BKV46" s="9"/>
      <c r="BKW46" s="9"/>
      <c r="BKX46" s="9"/>
      <c r="BKY46" s="9"/>
      <c r="BKZ46" s="9"/>
      <c r="BLA46" s="9"/>
      <c r="BLB46" s="9"/>
      <c r="BLC46" s="9"/>
      <c r="BLD46" s="9"/>
      <c r="BLE46" s="9"/>
      <c r="BLF46" s="9"/>
      <c r="BLG46" s="9"/>
      <c r="BLH46" s="9"/>
      <c r="BLI46" s="9"/>
      <c r="BLJ46" s="9"/>
      <c r="BLK46" s="9"/>
      <c r="BLL46" s="9"/>
      <c r="BLM46" s="9"/>
      <c r="BLN46" s="9"/>
      <c r="BLO46" s="9"/>
      <c r="BLP46" s="9"/>
      <c r="BLQ46" s="9"/>
      <c r="BLR46" s="9"/>
      <c r="BLS46" s="9"/>
      <c r="BLT46" s="9"/>
      <c r="BLU46" s="9"/>
      <c r="BLV46" s="9"/>
      <c r="BLW46" s="9"/>
      <c r="BLX46" s="9"/>
      <c r="BLY46" s="9"/>
      <c r="BLZ46" s="9"/>
      <c r="BMA46" s="9"/>
      <c r="BMB46" s="9"/>
      <c r="BMC46" s="9"/>
      <c r="BMD46" s="9"/>
      <c r="BME46" s="9"/>
      <c r="BMF46" s="9"/>
      <c r="BMG46" s="9"/>
      <c r="BMH46" s="9"/>
      <c r="BMI46" s="9"/>
      <c r="BMJ46" s="9"/>
      <c r="BMK46" s="9"/>
      <c r="BML46" s="9"/>
      <c r="BMM46" s="9"/>
      <c r="BMN46" s="9"/>
      <c r="BMO46" s="9"/>
      <c r="BMP46" s="9"/>
      <c r="BMQ46" s="9"/>
      <c r="BMR46" s="9"/>
      <c r="BMS46" s="9"/>
      <c r="BMT46" s="9"/>
      <c r="BMU46" s="9"/>
      <c r="BMV46" s="9"/>
      <c r="BMW46" s="9"/>
      <c r="BMX46" s="9"/>
      <c r="BMY46" s="9"/>
      <c r="BMZ46" s="9"/>
      <c r="BNA46" s="9"/>
      <c r="BNB46" s="9"/>
      <c r="BNC46" s="9"/>
      <c r="BND46" s="9"/>
      <c r="BNE46" s="9"/>
      <c r="BNF46" s="9"/>
      <c r="BNG46" s="9"/>
      <c r="BNH46" s="9"/>
      <c r="BNI46" s="9"/>
      <c r="BNJ46" s="9"/>
      <c r="BNK46" s="9"/>
      <c r="BNL46" s="9"/>
      <c r="BNM46" s="9"/>
      <c r="BNN46" s="9"/>
      <c r="BNO46" s="9"/>
      <c r="BNP46" s="9"/>
      <c r="BNQ46" s="9"/>
      <c r="BNR46" s="9"/>
      <c r="BNS46" s="9"/>
      <c r="BNT46" s="9"/>
      <c r="BNU46" s="9"/>
      <c r="BNV46" s="9"/>
      <c r="BNW46" s="9"/>
      <c r="BNX46" s="9"/>
      <c r="BNY46" s="9"/>
      <c r="BNZ46" s="9"/>
      <c r="BOA46" s="9"/>
      <c r="BOB46" s="9"/>
      <c r="BOC46" s="9"/>
      <c r="BOD46" s="9"/>
      <c r="BOE46" s="9"/>
      <c r="BOF46" s="9"/>
      <c r="BOG46" s="9"/>
      <c r="BOH46" s="9"/>
      <c r="BOI46" s="9"/>
      <c r="BOJ46" s="9"/>
      <c r="BOK46" s="9"/>
      <c r="BOL46" s="9"/>
      <c r="BOM46" s="9"/>
      <c r="BON46" s="9"/>
      <c r="BOO46" s="9"/>
      <c r="BOP46" s="9"/>
      <c r="BOQ46" s="9"/>
      <c r="BOR46" s="9"/>
      <c r="BOS46" s="9"/>
      <c r="BOT46" s="9"/>
      <c r="BOU46" s="9"/>
      <c r="BOV46" s="9"/>
      <c r="BOW46" s="9"/>
      <c r="BOX46" s="9"/>
      <c r="BOY46" s="9"/>
      <c r="BOZ46" s="9"/>
      <c r="BPA46" s="9"/>
      <c r="BPB46" s="9"/>
      <c r="BPC46" s="9"/>
      <c r="BPD46" s="9"/>
      <c r="BPE46" s="9"/>
      <c r="BPF46" s="9"/>
      <c r="BPG46" s="9"/>
      <c r="BPH46" s="9"/>
      <c r="BPI46" s="9"/>
      <c r="BPJ46" s="9"/>
      <c r="BPK46" s="9"/>
      <c r="BPL46" s="9"/>
      <c r="BPM46" s="9"/>
      <c r="BPN46" s="9"/>
      <c r="BPO46" s="9"/>
      <c r="BPP46" s="9"/>
      <c r="BPQ46" s="9"/>
      <c r="BPR46" s="9"/>
      <c r="BPS46" s="9"/>
      <c r="BPT46" s="9"/>
      <c r="BPU46" s="9"/>
      <c r="BPV46" s="9"/>
      <c r="BPW46" s="9"/>
      <c r="BPX46" s="9"/>
      <c r="BPY46" s="9"/>
      <c r="BPZ46" s="9"/>
      <c r="BQA46" s="9"/>
      <c r="BQB46" s="9"/>
      <c r="BQC46" s="9"/>
      <c r="BQD46" s="9"/>
      <c r="BQE46" s="9"/>
      <c r="BQF46" s="9"/>
      <c r="BQG46" s="9"/>
      <c r="BQH46" s="9"/>
      <c r="BQI46" s="9"/>
      <c r="BQJ46" s="9"/>
      <c r="BQK46" s="9"/>
      <c r="BQL46" s="9"/>
      <c r="BQM46" s="9"/>
      <c r="BQN46" s="9"/>
      <c r="BQO46" s="9"/>
      <c r="BQP46" s="9"/>
      <c r="BQQ46" s="9"/>
      <c r="BQR46" s="9"/>
      <c r="BQS46" s="9"/>
      <c r="BQT46" s="9"/>
      <c r="BQU46" s="9"/>
      <c r="BQV46" s="9"/>
      <c r="BQW46" s="9"/>
      <c r="BQX46" s="9"/>
      <c r="BQY46" s="9"/>
      <c r="BQZ46" s="9"/>
      <c r="BRA46" s="9"/>
      <c r="BRB46" s="9"/>
      <c r="BRC46" s="9"/>
      <c r="BRD46" s="9"/>
      <c r="BRE46" s="9"/>
      <c r="BRF46" s="9"/>
      <c r="BRG46" s="9"/>
      <c r="BRH46" s="9"/>
      <c r="BRI46" s="9"/>
      <c r="BRJ46" s="9"/>
      <c r="BRK46" s="9"/>
      <c r="BRL46" s="9"/>
      <c r="BRM46" s="9"/>
      <c r="BRN46" s="9"/>
      <c r="BRO46" s="9"/>
      <c r="BRP46" s="9"/>
      <c r="BRQ46" s="9"/>
      <c r="BRR46" s="9"/>
      <c r="BRS46" s="9"/>
      <c r="BRT46" s="9"/>
      <c r="BRU46" s="9"/>
      <c r="BRV46" s="9"/>
      <c r="BRW46" s="9"/>
      <c r="BRX46" s="9"/>
      <c r="BRY46" s="9"/>
      <c r="BRZ46" s="9"/>
      <c r="BSA46" s="9"/>
      <c r="BSB46" s="9"/>
      <c r="BSC46" s="9"/>
      <c r="BSD46" s="9"/>
      <c r="BSE46" s="9"/>
      <c r="BSF46" s="9"/>
      <c r="BSG46" s="9"/>
      <c r="BSH46" s="9"/>
      <c r="BSI46" s="9"/>
      <c r="BSJ46" s="9"/>
      <c r="BSK46" s="9"/>
      <c r="BSL46" s="9"/>
      <c r="BSM46" s="9"/>
      <c r="BSN46" s="9"/>
      <c r="BSO46" s="9"/>
      <c r="BSP46" s="9"/>
      <c r="BSQ46" s="9"/>
      <c r="BSR46" s="9"/>
      <c r="BSS46" s="9"/>
      <c r="BST46" s="9"/>
      <c r="BSU46" s="9"/>
      <c r="BSV46" s="9"/>
      <c r="BSW46" s="9"/>
      <c r="BSX46" s="9"/>
      <c r="BSY46" s="9"/>
      <c r="BSZ46" s="9"/>
      <c r="BTA46" s="9"/>
      <c r="BTB46" s="9"/>
      <c r="BTC46" s="9"/>
      <c r="BTD46" s="9"/>
      <c r="BTE46" s="9"/>
      <c r="BTF46" s="9"/>
      <c r="BTG46" s="9"/>
      <c r="BTH46" s="9"/>
      <c r="BTI46" s="9"/>
      <c r="BTJ46" s="9"/>
      <c r="BTK46" s="9"/>
      <c r="BTL46" s="9"/>
      <c r="BTM46" s="9"/>
      <c r="BTN46" s="9"/>
      <c r="BTO46" s="9"/>
      <c r="BTP46" s="9"/>
      <c r="BTQ46" s="9"/>
      <c r="BTR46" s="9"/>
      <c r="BTS46" s="9"/>
      <c r="BTT46" s="9"/>
      <c r="BTU46" s="9"/>
      <c r="BTV46" s="9"/>
      <c r="BTW46" s="9"/>
      <c r="BTX46" s="9"/>
      <c r="BTY46" s="9"/>
      <c r="BTZ46" s="9"/>
      <c r="BUA46" s="9"/>
      <c r="BUB46" s="9"/>
      <c r="BUC46" s="9"/>
      <c r="BUD46" s="9"/>
      <c r="BUE46" s="9"/>
      <c r="BUF46" s="9"/>
      <c r="BUG46" s="9"/>
      <c r="BUH46" s="9"/>
      <c r="BUI46" s="9"/>
      <c r="BUJ46" s="9"/>
      <c r="BUK46" s="9"/>
      <c r="BUL46" s="9"/>
      <c r="BUM46" s="9"/>
      <c r="BUN46" s="9"/>
      <c r="BUO46" s="9"/>
      <c r="BUP46" s="9"/>
      <c r="BUQ46" s="9"/>
      <c r="BUR46" s="9"/>
      <c r="BUS46" s="9"/>
      <c r="BUT46" s="9"/>
      <c r="BUU46" s="9"/>
      <c r="BUV46" s="9"/>
      <c r="BUW46" s="9"/>
      <c r="BUX46" s="9"/>
      <c r="BUY46" s="9"/>
      <c r="BUZ46" s="9"/>
      <c r="BVA46" s="9"/>
      <c r="BVB46" s="9"/>
      <c r="BVC46" s="9"/>
      <c r="BVD46" s="9"/>
      <c r="BVE46" s="9"/>
      <c r="BVF46" s="9"/>
      <c r="BVG46" s="9"/>
      <c r="BVH46" s="9"/>
      <c r="BVI46" s="9"/>
      <c r="BVJ46" s="9"/>
      <c r="BVK46" s="9"/>
      <c r="BVL46" s="9"/>
      <c r="BVM46" s="9"/>
      <c r="BVN46" s="9"/>
      <c r="BVO46" s="9"/>
      <c r="BVP46" s="9"/>
      <c r="BVQ46" s="9"/>
      <c r="BVR46" s="9"/>
      <c r="BVS46" s="9"/>
      <c r="BVT46" s="9"/>
      <c r="BVU46" s="9"/>
      <c r="BVV46" s="9"/>
      <c r="BVW46" s="9"/>
      <c r="BVX46" s="9"/>
      <c r="BVY46" s="9"/>
      <c r="BVZ46" s="9"/>
      <c r="BWA46" s="9"/>
      <c r="BWB46" s="9"/>
      <c r="BWC46" s="9"/>
      <c r="BWD46" s="9"/>
      <c r="BWE46" s="9"/>
      <c r="BWF46" s="9"/>
      <c r="BWG46" s="9"/>
      <c r="BWH46" s="9"/>
      <c r="BWI46" s="9"/>
      <c r="BWJ46" s="9"/>
      <c r="BWK46" s="9"/>
      <c r="BWL46" s="9"/>
      <c r="BWM46" s="9"/>
      <c r="BWN46" s="9"/>
      <c r="BWO46" s="9"/>
      <c r="BWP46" s="9"/>
      <c r="BWQ46" s="9"/>
      <c r="BWR46" s="9"/>
      <c r="BWS46" s="9"/>
      <c r="BWT46" s="9"/>
      <c r="BWU46" s="9"/>
      <c r="BWV46" s="9"/>
      <c r="BWW46" s="9"/>
      <c r="BWX46" s="9"/>
      <c r="BWY46" s="9"/>
      <c r="BWZ46" s="9"/>
      <c r="BXA46" s="9"/>
      <c r="BXB46" s="9"/>
      <c r="BXC46" s="9"/>
      <c r="BXD46" s="9"/>
      <c r="BXE46" s="9"/>
      <c r="BXF46" s="9"/>
      <c r="BXG46" s="9"/>
      <c r="BXH46" s="9"/>
      <c r="BXI46" s="9"/>
      <c r="BXJ46" s="9"/>
      <c r="BXK46" s="9"/>
      <c r="BXL46" s="9"/>
      <c r="BXM46" s="9"/>
      <c r="BXN46" s="9"/>
      <c r="BXO46" s="9"/>
      <c r="BXP46" s="9"/>
      <c r="BXQ46" s="9"/>
      <c r="BXR46" s="9"/>
      <c r="BXS46" s="9"/>
      <c r="BXT46" s="9"/>
      <c r="BXU46" s="9"/>
      <c r="BXV46" s="9"/>
      <c r="BXW46" s="9"/>
      <c r="BXX46" s="9"/>
      <c r="BXY46" s="9"/>
      <c r="BXZ46" s="9"/>
      <c r="BYA46" s="9"/>
      <c r="BYB46" s="9"/>
      <c r="BYC46" s="9"/>
      <c r="BYD46" s="9"/>
      <c r="BYE46" s="9"/>
      <c r="BYF46" s="9"/>
      <c r="BYG46" s="9"/>
      <c r="BYH46" s="9"/>
      <c r="BYI46" s="9"/>
      <c r="BYJ46" s="9"/>
      <c r="BYK46" s="9"/>
      <c r="BYL46" s="9"/>
      <c r="BYM46" s="9"/>
      <c r="BYN46" s="9"/>
      <c r="BYO46" s="9"/>
      <c r="BYP46" s="9"/>
      <c r="BYQ46" s="9"/>
      <c r="BYR46" s="9"/>
      <c r="BYS46" s="9"/>
      <c r="BYT46" s="9"/>
      <c r="BYU46" s="9"/>
      <c r="BYV46" s="9"/>
      <c r="BYW46" s="9"/>
      <c r="BYX46" s="9"/>
      <c r="BYY46" s="9"/>
      <c r="BYZ46" s="9"/>
      <c r="BZA46" s="9"/>
      <c r="BZB46" s="9"/>
      <c r="BZC46" s="9"/>
      <c r="BZD46" s="9"/>
      <c r="BZE46" s="9"/>
      <c r="BZF46" s="9"/>
      <c r="BZG46" s="9"/>
      <c r="BZH46" s="9"/>
      <c r="BZI46" s="9"/>
      <c r="BZJ46" s="9"/>
      <c r="BZK46" s="9"/>
      <c r="BZL46" s="9"/>
      <c r="BZM46" s="9"/>
      <c r="BZN46" s="9"/>
      <c r="BZO46" s="9"/>
      <c r="BZP46" s="9"/>
      <c r="BZQ46" s="9"/>
      <c r="BZR46" s="9"/>
      <c r="BZS46" s="9"/>
      <c r="BZT46" s="9"/>
      <c r="BZU46" s="9"/>
      <c r="BZV46" s="9"/>
      <c r="BZW46" s="9"/>
      <c r="BZX46" s="9"/>
      <c r="BZY46" s="9"/>
      <c r="BZZ46" s="9"/>
      <c r="CAA46" s="9"/>
      <c r="CAB46" s="9"/>
      <c r="CAC46" s="9"/>
      <c r="CAD46" s="9"/>
      <c r="CAE46" s="9"/>
      <c r="CAF46" s="9"/>
      <c r="CAG46" s="9"/>
      <c r="CAH46" s="9"/>
      <c r="CAI46" s="9"/>
      <c r="CAJ46" s="9"/>
      <c r="CAK46" s="9"/>
      <c r="CAL46" s="9"/>
      <c r="CAM46" s="9"/>
      <c r="CAN46" s="9"/>
      <c r="CAO46" s="9"/>
      <c r="CAP46" s="9"/>
      <c r="CAQ46" s="9"/>
      <c r="CAR46" s="9"/>
      <c r="CAS46" s="9"/>
      <c r="CAT46" s="9"/>
      <c r="CAU46" s="9"/>
      <c r="CAV46" s="9"/>
      <c r="CAW46" s="9"/>
      <c r="CAX46" s="9"/>
      <c r="CAY46" s="9"/>
      <c r="CAZ46" s="9"/>
      <c r="CBA46" s="9"/>
      <c r="CBB46" s="9"/>
      <c r="CBC46" s="9"/>
      <c r="CBD46" s="9"/>
      <c r="CBE46" s="9"/>
      <c r="CBF46" s="9"/>
      <c r="CBG46" s="9"/>
      <c r="CBH46" s="9"/>
      <c r="CBI46" s="9"/>
      <c r="CBJ46" s="9"/>
      <c r="CBK46" s="9"/>
      <c r="CBL46" s="9"/>
      <c r="CBM46" s="9"/>
      <c r="CBN46" s="9"/>
      <c r="CBO46" s="9"/>
      <c r="CBP46" s="9"/>
      <c r="CBQ46" s="9"/>
      <c r="CBR46" s="9"/>
      <c r="CBS46" s="9"/>
      <c r="CBT46" s="9"/>
      <c r="CBU46" s="9"/>
      <c r="CBV46" s="9"/>
      <c r="CBW46" s="9"/>
      <c r="CBX46" s="9"/>
      <c r="CBY46" s="9"/>
      <c r="CBZ46" s="9"/>
      <c r="CCA46" s="9"/>
      <c r="CCB46" s="9"/>
      <c r="CCC46" s="9"/>
      <c r="CCD46" s="9"/>
      <c r="CCE46" s="9"/>
      <c r="CCF46" s="9"/>
      <c r="CCG46" s="9"/>
      <c r="CCH46" s="9"/>
      <c r="CCI46" s="9"/>
      <c r="CCJ46" s="9"/>
      <c r="CCK46" s="9"/>
      <c r="CCL46" s="9"/>
      <c r="CCM46" s="9"/>
      <c r="CCN46" s="9"/>
      <c r="CCO46" s="9"/>
      <c r="CCP46" s="9"/>
      <c r="CCQ46" s="9"/>
      <c r="CCR46" s="9"/>
      <c r="CCS46" s="9"/>
      <c r="CCT46" s="9"/>
      <c r="CCU46" s="9"/>
      <c r="CCV46" s="9"/>
      <c r="CCW46" s="9"/>
      <c r="CCX46" s="9"/>
      <c r="CCY46" s="9"/>
      <c r="CCZ46" s="9"/>
      <c r="CDA46" s="9"/>
      <c r="CDB46" s="9"/>
      <c r="CDC46" s="9"/>
      <c r="CDD46" s="9"/>
      <c r="CDE46" s="9"/>
      <c r="CDF46" s="9"/>
      <c r="CDG46" s="9"/>
      <c r="CDH46" s="9"/>
      <c r="CDI46" s="9"/>
      <c r="CDJ46" s="9"/>
      <c r="CDK46" s="9"/>
      <c r="CDL46" s="9"/>
      <c r="CDM46" s="9"/>
      <c r="CDN46" s="9"/>
      <c r="CDO46" s="9"/>
      <c r="CDP46" s="9"/>
      <c r="CDQ46" s="9"/>
      <c r="CDR46" s="9"/>
      <c r="CDS46" s="9"/>
      <c r="CDT46" s="9"/>
      <c r="CDU46" s="9"/>
      <c r="CDV46" s="9"/>
      <c r="CDW46" s="9"/>
      <c r="CDX46" s="9"/>
      <c r="CDY46" s="9"/>
      <c r="CDZ46" s="9"/>
      <c r="CEA46" s="9"/>
      <c r="CEB46" s="9"/>
      <c r="CEC46" s="9"/>
      <c r="CED46" s="9"/>
      <c r="CEE46" s="9"/>
      <c r="CEF46" s="9"/>
      <c r="CEG46" s="9"/>
      <c r="CEH46" s="9"/>
      <c r="CEI46" s="9"/>
      <c r="CEJ46" s="9"/>
      <c r="CEK46" s="9"/>
      <c r="CEL46" s="9"/>
      <c r="CEM46" s="9"/>
      <c r="CEN46" s="9"/>
      <c r="CEO46" s="9"/>
      <c r="CEP46" s="9"/>
      <c r="CEQ46" s="9"/>
      <c r="CER46" s="9"/>
      <c r="CES46" s="9"/>
      <c r="CET46" s="9"/>
      <c r="CEU46" s="9"/>
      <c r="CEV46" s="9"/>
      <c r="CEW46" s="9"/>
      <c r="CEX46" s="9"/>
      <c r="CEY46" s="9"/>
      <c r="CEZ46" s="9"/>
      <c r="CFA46" s="9"/>
      <c r="CFB46" s="9"/>
      <c r="CFC46" s="9"/>
      <c r="CFD46" s="9"/>
      <c r="CFE46" s="9"/>
      <c r="CFF46" s="9"/>
      <c r="CFG46" s="9"/>
      <c r="CFH46" s="9"/>
      <c r="CFI46" s="9"/>
      <c r="CFJ46" s="9"/>
      <c r="CFK46" s="9"/>
      <c r="CFL46" s="9"/>
      <c r="CFM46" s="9"/>
      <c r="CFN46" s="9"/>
      <c r="CFO46" s="9"/>
      <c r="CFP46" s="9"/>
      <c r="CFQ46" s="9"/>
      <c r="CFR46" s="9"/>
      <c r="CFS46" s="9"/>
      <c r="CFT46" s="9"/>
      <c r="CFU46" s="9"/>
      <c r="CFV46" s="9"/>
      <c r="CFW46" s="9"/>
      <c r="CFX46" s="9"/>
      <c r="CFY46" s="9"/>
      <c r="CFZ46" s="9"/>
      <c r="CGA46" s="9"/>
      <c r="CGB46" s="9"/>
      <c r="CGC46" s="9"/>
      <c r="CGD46" s="9"/>
      <c r="CGE46" s="9"/>
      <c r="CGF46" s="9"/>
      <c r="CGG46" s="9"/>
      <c r="CGH46" s="9"/>
      <c r="CGI46" s="9"/>
      <c r="CGJ46" s="9"/>
      <c r="CGK46" s="9"/>
      <c r="CGL46" s="9"/>
      <c r="CGM46" s="9"/>
      <c r="CGN46" s="9"/>
      <c r="CGO46" s="9"/>
      <c r="CGP46" s="9"/>
      <c r="CGQ46" s="9"/>
      <c r="CGR46" s="9"/>
      <c r="CGS46" s="9"/>
      <c r="CGT46" s="9"/>
      <c r="CGU46" s="9"/>
      <c r="CGV46" s="9"/>
      <c r="CGW46" s="9"/>
      <c r="CGX46" s="9"/>
      <c r="CGY46" s="9"/>
      <c r="CGZ46" s="9"/>
      <c r="CHA46" s="9"/>
      <c r="CHB46" s="9"/>
      <c r="CHC46" s="9"/>
      <c r="CHD46" s="9"/>
      <c r="CHE46" s="9"/>
      <c r="CHF46" s="9"/>
      <c r="CHG46" s="9"/>
      <c r="CHH46" s="9"/>
      <c r="CHI46" s="9"/>
      <c r="CHJ46" s="9"/>
      <c r="CHK46" s="9"/>
      <c r="CHL46" s="9"/>
      <c r="CHM46" s="9"/>
      <c r="CHN46" s="9"/>
      <c r="CHO46" s="9"/>
      <c r="CHP46" s="9"/>
      <c r="CHQ46" s="9"/>
      <c r="CHR46" s="9"/>
      <c r="CHS46" s="9"/>
      <c r="CHT46" s="9"/>
      <c r="CHU46" s="9"/>
      <c r="CHV46" s="9"/>
      <c r="CHW46" s="9"/>
      <c r="CHX46" s="9"/>
      <c r="CHY46" s="9"/>
      <c r="CHZ46" s="9"/>
      <c r="CIA46" s="9"/>
      <c r="CIB46" s="9"/>
      <c r="CIC46" s="9"/>
      <c r="CID46" s="9"/>
      <c r="CIE46" s="9"/>
      <c r="CIF46" s="9"/>
      <c r="CIG46" s="9"/>
      <c r="CIH46" s="9"/>
      <c r="CII46" s="9"/>
      <c r="CIJ46" s="9"/>
      <c r="CIK46" s="9"/>
      <c r="CIL46" s="9"/>
      <c r="CIM46" s="9"/>
      <c r="CIN46" s="9"/>
      <c r="CIO46" s="9"/>
      <c r="CIP46" s="9"/>
      <c r="CIQ46" s="9"/>
      <c r="CIR46" s="9"/>
      <c r="CIS46" s="9"/>
      <c r="CIT46" s="9"/>
      <c r="CIU46" s="9"/>
      <c r="CIV46" s="9"/>
      <c r="CIW46" s="9"/>
      <c r="CIX46" s="9"/>
      <c r="CIY46" s="9"/>
      <c r="CIZ46" s="9"/>
      <c r="CJA46" s="9"/>
      <c r="CJB46" s="9"/>
      <c r="CJC46" s="9"/>
      <c r="CJD46" s="9"/>
      <c r="CJE46" s="9"/>
      <c r="CJF46" s="9"/>
      <c r="CJG46" s="9"/>
      <c r="CJH46" s="9"/>
      <c r="CJI46" s="9"/>
      <c r="CJJ46" s="9"/>
      <c r="CJK46" s="9"/>
      <c r="CJL46" s="9"/>
      <c r="CJM46" s="9"/>
      <c r="CJN46" s="9"/>
      <c r="CJO46" s="9"/>
      <c r="CJP46" s="9"/>
      <c r="CJQ46" s="9"/>
      <c r="CJR46" s="9"/>
      <c r="CJS46" s="9"/>
      <c r="CJT46" s="9"/>
      <c r="CJU46" s="9"/>
      <c r="CJV46" s="9"/>
      <c r="CJW46" s="9"/>
      <c r="CJX46" s="9"/>
      <c r="CJY46" s="9"/>
      <c r="CJZ46" s="9"/>
      <c r="CKA46" s="9"/>
      <c r="CKB46" s="9"/>
      <c r="CKC46" s="9"/>
      <c r="CKD46" s="9"/>
      <c r="CKE46" s="9"/>
      <c r="CKF46" s="9"/>
      <c r="CKG46" s="9"/>
      <c r="CKH46" s="9"/>
      <c r="CKI46" s="9"/>
      <c r="CKJ46" s="9"/>
      <c r="CKK46" s="9"/>
      <c r="CKL46" s="9"/>
      <c r="CKM46" s="9"/>
      <c r="CKN46" s="9"/>
      <c r="CKO46" s="9"/>
      <c r="CKP46" s="9"/>
      <c r="CKQ46" s="9"/>
      <c r="CKR46" s="9"/>
      <c r="CKS46" s="9"/>
      <c r="CKT46" s="9"/>
      <c r="CKU46" s="9"/>
      <c r="CKV46" s="9"/>
      <c r="CKW46" s="9"/>
      <c r="CKX46" s="9"/>
      <c r="CKY46" s="9"/>
      <c r="CKZ46" s="9"/>
      <c r="CLA46" s="9"/>
      <c r="CLB46" s="9"/>
      <c r="CLC46" s="9"/>
      <c r="CLD46" s="9"/>
      <c r="CLE46" s="9"/>
      <c r="CLF46" s="9"/>
      <c r="CLG46" s="9"/>
      <c r="CLH46" s="9"/>
      <c r="CLI46" s="9"/>
      <c r="CLJ46" s="9"/>
      <c r="CLK46" s="9"/>
      <c r="CLL46" s="9"/>
      <c r="CLM46" s="9"/>
      <c r="CLN46" s="9"/>
      <c r="CLO46" s="9"/>
      <c r="CLP46" s="9"/>
      <c r="CLQ46" s="9"/>
      <c r="CLR46" s="9"/>
      <c r="CLS46" s="9"/>
      <c r="CLT46" s="9"/>
      <c r="CLU46" s="9"/>
      <c r="CLV46" s="9"/>
      <c r="CLW46" s="9"/>
      <c r="CLX46" s="9"/>
      <c r="CLY46" s="9"/>
      <c r="CLZ46" s="9"/>
      <c r="CMA46" s="9"/>
      <c r="CMB46" s="9"/>
      <c r="CMC46" s="9"/>
      <c r="CMD46" s="9"/>
      <c r="CME46" s="9"/>
      <c r="CMF46" s="9"/>
      <c r="CMG46" s="9"/>
      <c r="CMH46" s="9"/>
      <c r="CMI46" s="9"/>
      <c r="CMJ46" s="9"/>
      <c r="CMK46" s="9"/>
      <c r="CML46" s="9"/>
      <c r="CMM46" s="9"/>
      <c r="CMN46" s="9"/>
      <c r="CMO46" s="9"/>
      <c r="CMP46" s="9"/>
      <c r="CMQ46" s="9"/>
      <c r="CMR46" s="9"/>
      <c r="CMS46" s="9"/>
      <c r="CMT46" s="9"/>
      <c r="CMU46" s="9"/>
      <c r="CMV46" s="9"/>
      <c r="CMW46" s="9"/>
      <c r="CMX46" s="9"/>
      <c r="CMY46" s="9"/>
      <c r="CMZ46" s="9"/>
      <c r="CNA46" s="9"/>
      <c r="CNB46" s="9"/>
      <c r="CNC46" s="9"/>
      <c r="CND46" s="9"/>
      <c r="CNE46" s="9"/>
      <c r="CNF46" s="9"/>
      <c r="CNG46" s="9"/>
      <c r="CNH46" s="9"/>
      <c r="CNI46" s="9"/>
      <c r="CNJ46" s="9"/>
      <c r="CNK46" s="9"/>
      <c r="CNL46" s="9"/>
      <c r="CNM46" s="9"/>
      <c r="CNN46" s="9"/>
      <c r="CNO46" s="9"/>
      <c r="CNP46" s="9"/>
      <c r="CNQ46" s="9"/>
      <c r="CNR46" s="9"/>
      <c r="CNS46" s="9"/>
      <c r="CNT46" s="9"/>
      <c r="CNU46" s="9"/>
      <c r="CNV46" s="9"/>
      <c r="CNW46" s="9"/>
      <c r="CNX46" s="9"/>
      <c r="CNY46" s="9"/>
      <c r="CNZ46" s="9"/>
      <c r="COA46" s="9"/>
      <c r="COB46" s="9"/>
      <c r="COC46" s="9"/>
      <c r="COD46" s="9"/>
      <c r="COE46" s="9"/>
      <c r="COF46" s="9"/>
      <c r="COG46" s="9"/>
      <c r="COH46" s="9"/>
      <c r="COI46" s="9"/>
      <c r="COJ46" s="9"/>
      <c r="COK46" s="9"/>
      <c r="COL46" s="9"/>
      <c r="COM46" s="9"/>
      <c r="CON46" s="9"/>
      <c r="COO46" s="9"/>
      <c r="COP46" s="9"/>
      <c r="COQ46" s="9"/>
      <c r="COR46" s="9"/>
      <c r="COS46" s="9"/>
      <c r="COT46" s="9"/>
      <c r="COU46" s="9"/>
      <c r="COV46" s="9"/>
      <c r="COW46" s="9"/>
      <c r="COX46" s="9"/>
      <c r="COY46" s="9"/>
      <c r="COZ46" s="9"/>
      <c r="CPA46" s="9"/>
      <c r="CPB46" s="9"/>
      <c r="CPC46" s="9"/>
      <c r="CPD46" s="9"/>
      <c r="CPE46" s="9"/>
      <c r="CPF46" s="9"/>
      <c r="CPG46" s="9"/>
      <c r="CPH46" s="9"/>
      <c r="CPI46" s="9"/>
      <c r="CPJ46" s="9"/>
      <c r="CPK46" s="9"/>
      <c r="CPL46" s="9"/>
      <c r="CPM46" s="9"/>
      <c r="CPN46" s="9"/>
      <c r="CPO46" s="9"/>
      <c r="CPP46" s="9"/>
      <c r="CPQ46" s="9"/>
      <c r="CPR46" s="9"/>
      <c r="CPS46" s="9"/>
      <c r="CPT46" s="9"/>
      <c r="CPU46" s="9"/>
      <c r="CPV46" s="9"/>
      <c r="CPW46" s="9"/>
      <c r="CPX46" s="9"/>
      <c r="CPY46" s="9"/>
      <c r="CPZ46" s="9"/>
      <c r="CQA46" s="9"/>
      <c r="CQB46" s="9"/>
      <c r="CQC46" s="9"/>
      <c r="CQD46" s="9"/>
      <c r="CQE46" s="9"/>
      <c r="CQF46" s="9"/>
      <c r="CQG46" s="9"/>
      <c r="CQH46" s="9"/>
      <c r="CQI46" s="9"/>
      <c r="CQJ46" s="9"/>
      <c r="CQK46" s="9"/>
      <c r="CQL46" s="9"/>
      <c r="CQM46" s="9"/>
      <c r="CQN46" s="9"/>
      <c r="CQO46" s="9"/>
      <c r="CQP46" s="9"/>
      <c r="CQQ46" s="9"/>
      <c r="CQR46" s="9"/>
      <c r="CQS46" s="9"/>
      <c r="CQT46" s="9"/>
      <c r="CQU46" s="9"/>
      <c r="CQV46" s="9"/>
      <c r="CQW46" s="9"/>
      <c r="CQX46" s="9"/>
      <c r="CQY46" s="9"/>
      <c r="CQZ46" s="9"/>
      <c r="CRA46" s="9"/>
      <c r="CRB46" s="9"/>
      <c r="CRC46" s="9"/>
      <c r="CRD46" s="9"/>
      <c r="CRE46" s="9"/>
      <c r="CRF46" s="9"/>
      <c r="CRG46" s="9"/>
      <c r="CRH46" s="9"/>
      <c r="CRI46" s="9"/>
      <c r="CRJ46" s="9"/>
      <c r="CRK46" s="9"/>
      <c r="CRL46" s="9"/>
      <c r="CRM46" s="9"/>
      <c r="CRN46" s="9"/>
      <c r="CRO46" s="9"/>
      <c r="CRP46" s="9"/>
      <c r="CRQ46" s="9"/>
      <c r="CRR46" s="9"/>
      <c r="CRS46" s="9"/>
      <c r="CRT46" s="9"/>
      <c r="CRU46" s="9"/>
      <c r="CRV46" s="9"/>
      <c r="CRW46" s="9"/>
      <c r="CRX46" s="9"/>
      <c r="CRY46" s="9"/>
      <c r="CRZ46" s="9"/>
      <c r="CSA46" s="9"/>
      <c r="CSB46" s="9"/>
      <c r="CSC46" s="9"/>
      <c r="CSD46" s="9"/>
      <c r="CSE46" s="9"/>
      <c r="CSF46" s="9"/>
      <c r="CSG46" s="9"/>
      <c r="CSH46" s="9"/>
      <c r="CSI46" s="9"/>
      <c r="CSJ46" s="9"/>
      <c r="CSK46" s="9"/>
      <c r="CSL46" s="9"/>
      <c r="CSM46" s="9"/>
      <c r="CSN46" s="9"/>
      <c r="CSO46" s="9"/>
      <c r="CSP46" s="9"/>
      <c r="CSQ46" s="9"/>
      <c r="CSR46" s="9"/>
      <c r="CSS46" s="9"/>
      <c r="CST46" s="9"/>
      <c r="CSU46" s="9"/>
      <c r="CSV46" s="9"/>
      <c r="CSW46" s="9"/>
      <c r="CSX46" s="9"/>
      <c r="CSY46" s="9"/>
      <c r="CSZ46" s="9"/>
      <c r="CTA46" s="9"/>
      <c r="CTB46" s="9"/>
      <c r="CTC46" s="9"/>
      <c r="CTD46" s="9"/>
      <c r="CTE46" s="9"/>
      <c r="CTF46" s="9"/>
      <c r="CTG46" s="9"/>
      <c r="CTH46" s="9"/>
      <c r="CTI46" s="9"/>
      <c r="CTJ46" s="9"/>
      <c r="CTK46" s="9"/>
      <c r="CTL46" s="9"/>
      <c r="CTM46" s="9"/>
      <c r="CTN46" s="9"/>
      <c r="CTO46" s="9"/>
      <c r="CTP46" s="9"/>
      <c r="CTQ46" s="9"/>
      <c r="CTR46" s="9"/>
      <c r="CTS46" s="9"/>
      <c r="CTT46" s="9"/>
      <c r="CTU46" s="9"/>
      <c r="CTV46" s="9"/>
      <c r="CTW46" s="9"/>
      <c r="CTX46" s="9"/>
      <c r="CTY46" s="9"/>
      <c r="CTZ46" s="9"/>
      <c r="CUA46" s="9"/>
      <c r="CUB46" s="9"/>
      <c r="CUC46" s="9"/>
      <c r="CUD46" s="9"/>
      <c r="CUE46" s="9"/>
      <c r="CUF46" s="9"/>
      <c r="CUG46" s="9"/>
      <c r="CUH46" s="9"/>
      <c r="CUI46" s="9"/>
      <c r="CUJ46" s="9"/>
      <c r="CUK46" s="9"/>
      <c r="CUL46" s="9"/>
      <c r="CUM46" s="9"/>
      <c r="CUN46" s="9"/>
      <c r="CUO46" s="9"/>
      <c r="CUP46" s="9"/>
      <c r="CUQ46" s="9"/>
      <c r="CUR46" s="9"/>
      <c r="CUS46" s="9"/>
      <c r="CUT46" s="9"/>
      <c r="CUU46" s="9"/>
      <c r="CUV46" s="9"/>
      <c r="CUW46" s="9"/>
      <c r="CUX46" s="9"/>
    </row>
    <row r="47" spans="1:2598" s="9" customFormat="1" ht="15" customHeight="1" x14ac:dyDescent="0.15">
      <c r="A47" s="404" t="s">
        <v>121</v>
      </c>
      <c r="B47" s="290" t="s">
        <v>122</v>
      </c>
      <c r="C47" s="518" t="s">
        <v>194</v>
      </c>
      <c r="D47" s="758">
        <v>9.6102699999999999</v>
      </c>
      <c r="E47" s="758">
        <v>10.669</v>
      </c>
      <c r="F47" s="758">
        <v>14.59704994</v>
      </c>
      <c r="G47" s="758">
        <v>0.08</v>
      </c>
      <c r="H47" s="758">
        <v>1.8560000000000001</v>
      </c>
      <c r="I47" s="758">
        <v>3.1366900000000002</v>
      </c>
      <c r="J47" s="755">
        <v>0</v>
      </c>
      <c r="K47" s="755">
        <v>0</v>
      </c>
      <c r="L47" s="755">
        <v>0</v>
      </c>
      <c r="M47" s="755">
        <v>0</v>
      </c>
      <c r="N47" s="755">
        <v>0</v>
      </c>
      <c r="O47" s="773">
        <v>0</v>
      </c>
      <c r="P47" s="180"/>
      <c r="Q47" s="180"/>
      <c r="R47" s="1072" t="str">
        <f t="shared" si="17"/>
        <v>9.1</v>
      </c>
      <c r="S47" s="15" t="str">
        <f t="shared" si="21"/>
        <v>MECHANICAL AND SEMI-CHEMICAL WOOD PULP</v>
      </c>
      <c r="T47" s="518" t="s">
        <v>75</v>
      </c>
      <c r="U47" s="164"/>
      <c r="V47" s="164"/>
      <c r="W47" s="164"/>
      <c r="X47" s="164"/>
      <c r="Y47" s="164"/>
      <c r="Z47" s="164"/>
      <c r="AA47" s="164"/>
      <c r="AB47" s="165"/>
      <c r="AC47" s="180"/>
      <c r="AD47" s="264" t="str">
        <f t="shared" si="18"/>
        <v>9.1</v>
      </c>
      <c r="AE47" s="15" t="str">
        <f t="shared" si="22"/>
        <v>MECHANICAL AND SEMI-CHEMICAL WOOD PULP</v>
      </c>
      <c r="AF47" s="512" t="s">
        <v>75</v>
      </c>
      <c r="AG47" s="260" t="str">
        <f>IF(ISNUMBER(#REF!+D47-J47),#REF!+D47-J47,IF(ISNUMBER(J47-D47),"NT " &amp; J47-D47,"…"))</f>
        <v>NT -9.61027</v>
      </c>
      <c r="AH47" s="239" t="str">
        <f>IF(ISNUMBER(#REF!+G47-M47),#REF!+G47-M47,IF(ISNUMBER(M47-G47),"NT " &amp; M47-G47,"…"))</f>
        <v>NT -0.08</v>
      </c>
    </row>
    <row r="48" spans="1:2598" s="9" customFormat="1" ht="15" customHeight="1" x14ac:dyDescent="0.15">
      <c r="A48" s="404" t="s">
        <v>123</v>
      </c>
      <c r="B48" s="15" t="s">
        <v>124</v>
      </c>
      <c r="C48" s="132" t="s">
        <v>194</v>
      </c>
      <c r="D48" s="766">
        <v>30.138199999999998</v>
      </c>
      <c r="E48" s="766">
        <v>47.101690000000005</v>
      </c>
      <c r="F48" s="766">
        <v>49.529546400000001</v>
      </c>
      <c r="G48" s="766">
        <v>41.03425</v>
      </c>
      <c r="H48" s="766">
        <v>41.829500000000003</v>
      </c>
      <c r="I48" s="766">
        <v>50.684711210000003</v>
      </c>
      <c r="J48" s="761">
        <v>0</v>
      </c>
      <c r="K48" s="761">
        <v>0</v>
      </c>
      <c r="L48" s="761">
        <v>0</v>
      </c>
      <c r="M48" s="761">
        <v>0</v>
      </c>
      <c r="N48" s="761">
        <v>0</v>
      </c>
      <c r="O48" s="772">
        <v>0</v>
      </c>
      <c r="P48" s="180"/>
      <c r="Q48" s="180"/>
      <c r="R48" s="1072" t="str">
        <f t="shared" si="17"/>
        <v>9.2</v>
      </c>
      <c r="S48" s="15" t="str">
        <f t="shared" si="21"/>
        <v>CHEMICAL WOOD PULP</v>
      </c>
      <c r="T48" s="132" t="s">
        <v>75</v>
      </c>
      <c r="U48" s="176">
        <f>D48-(D49+D51)</f>
        <v>0</v>
      </c>
      <c r="V48" s="166">
        <f>F48-(F49+F51)</f>
        <v>0</v>
      </c>
      <c r="W48" s="166">
        <f>G48-(G49+G51)</f>
        <v>0</v>
      </c>
      <c r="X48" s="166">
        <f>I48-(I49+I51)</f>
        <v>0</v>
      </c>
      <c r="Y48" s="166">
        <f>J48-(J49+J51)</f>
        <v>0</v>
      </c>
      <c r="Z48" s="166">
        <f>L48-(L49+L51)</f>
        <v>0</v>
      </c>
      <c r="AA48" s="166">
        <f>M48-(M49+M51)</f>
        <v>0</v>
      </c>
      <c r="AB48" s="167">
        <f t="shared" ref="AB48" si="24">O48-(O49+O51)</f>
        <v>0</v>
      </c>
      <c r="AC48" s="204"/>
      <c r="AD48" s="264" t="str">
        <f t="shared" si="18"/>
        <v>9.2</v>
      </c>
      <c r="AE48" s="15" t="str">
        <f t="shared" si="22"/>
        <v>CHEMICAL WOOD PULP</v>
      </c>
      <c r="AF48" s="513" t="s">
        <v>75</v>
      </c>
      <c r="AG48" s="260" t="str">
        <f>IF(ISNUMBER(#REF!+D48-J48),#REF!+D48-J48,IF(ISNUMBER(J48-D48),"NT " &amp; J48-D48,"…"))</f>
        <v>NT -30.1382</v>
      </c>
      <c r="AH48" s="239" t="str">
        <f>IF(ISNUMBER(#REF!+G48-M48),#REF!+G48-M48,IF(ISNUMBER(M48-G48),"NT " &amp; M48-G48,"…"))</f>
        <v>NT -41.03425</v>
      </c>
    </row>
    <row r="49" spans="1:2598" s="9" customFormat="1" ht="15" customHeight="1" x14ac:dyDescent="0.15">
      <c r="A49" s="404" t="s">
        <v>125</v>
      </c>
      <c r="B49" s="16" t="s">
        <v>126</v>
      </c>
      <c r="C49" s="25" t="s">
        <v>194</v>
      </c>
      <c r="D49" s="758">
        <v>26.586279999999999</v>
      </c>
      <c r="E49" s="758">
        <v>42.246690000000001</v>
      </c>
      <c r="F49" s="758">
        <v>38.882258810000003</v>
      </c>
      <c r="G49" s="758">
        <v>32.603000000000002</v>
      </c>
      <c r="H49" s="758">
        <v>32.087000000000003</v>
      </c>
      <c r="I49" s="758">
        <v>30.358480709999998</v>
      </c>
      <c r="J49" s="755">
        <v>0</v>
      </c>
      <c r="K49" s="755">
        <v>0</v>
      </c>
      <c r="L49" s="755">
        <v>0</v>
      </c>
      <c r="M49" s="755">
        <v>0</v>
      </c>
      <c r="N49" s="755">
        <v>0</v>
      </c>
      <c r="O49" s="773">
        <v>0</v>
      </c>
      <c r="P49" s="180"/>
      <c r="Q49" s="180"/>
      <c r="R49" s="1072" t="str">
        <f t="shared" si="17"/>
        <v>9.2.1</v>
      </c>
      <c r="S49" s="16" t="str">
        <f t="shared" si="21"/>
        <v>SULPHATE PULP</v>
      </c>
      <c r="T49" s="25" t="s">
        <v>75</v>
      </c>
      <c r="U49" s="164"/>
      <c r="V49" s="164"/>
      <c r="W49" s="164"/>
      <c r="X49" s="164"/>
      <c r="Y49" s="164"/>
      <c r="Z49" s="164"/>
      <c r="AA49" s="164"/>
      <c r="AB49" s="165"/>
      <c r="AC49" s="180"/>
      <c r="AD49" s="264" t="str">
        <f t="shared" si="18"/>
        <v>9.2.1</v>
      </c>
      <c r="AE49" s="16" t="str">
        <f t="shared" si="22"/>
        <v>SULPHATE PULP</v>
      </c>
      <c r="AF49" s="509" t="s">
        <v>75</v>
      </c>
      <c r="AG49" s="260" t="str">
        <f>IF(ISNUMBER(#REF!+D49-J49),#REF!+D49-J49,IF(ISNUMBER(J49-D49),"NT " &amp; J49-D49,"…"))</f>
        <v>NT -26.58628</v>
      </c>
      <c r="AH49" s="239" t="str">
        <f>IF(ISNUMBER(#REF!+G49-M49),#REF!+G49-M49,IF(ISNUMBER(M49-G49),"NT " &amp; M49-G49,"…"))</f>
        <v>NT -32.603</v>
      </c>
    </row>
    <row r="50" spans="1:2598" s="9" customFormat="1" ht="15" customHeight="1" x14ac:dyDescent="0.15">
      <c r="A50" s="404" t="s">
        <v>127</v>
      </c>
      <c r="B50" s="17" t="s">
        <v>128</v>
      </c>
      <c r="C50" s="25" t="s">
        <v>194</v>
      </c>
      <c r="D50" s="758">
        <v>26.586279999999999</v>
      </c>
      <c r="E50" s="758">
        <v>42.246690000000001</v>
      </c>
      <c r="F50" s="758">
        <v>38.882258810000003</v>
      </c>
      <c r="G50" s="758">
        <v>32.603000000000002</v>
      </c>
      <c r="H50" s="758">
        <v>32.086999999999996</v>
      </c>
      <c r="I50" s="758">
        <v>30.358480709999998</v>
      </c>
      <c r="J50" s="755">
        <v>0</v>
      </c>
      <c r="K50" s="755">
        <v>0</v>
      </c>
      <c r="L50" s="755">
        <v>0</v>
      </c>
      <c r="M50" s="755">
        <v>0</v>
      </c>
      <c r="N50" s="755">
        <v>0</v>
      </c>
      <c r="O50" s="773">
        <v>0</v>
      </c>
      <c r="P50" s="180"/>
      <c r="Q50" s="180"/>
      <c r="R50" s="1072" t="str">
        <f t="shared" si="17"/>
        <v>9.2.1.1</v>
      </c>
      <c r="S50" s="17" t="str">
        <f t="shared" si="21"/>
        <v>of which: BLEACHED</v>
      </c>
      <c r="T50" s="25" t="s">
        <v>75</v>
      </c>
      <c r="U50" s="164"/>
      <c r="V50" s="164"/>
      <c r="W50" s="164"/>
      <c r="X50" s="164"/>
      <c r="Y50" s="164"/>
      <c r="Z50" s="164"/>
      <c r="AA50" s="164"/>
      <c r="AB50" s="165"/>
      <c r="AC50" s="180"/>
      <c r="AD50" s="264" t="str">
        <f t="shared" si="18"/>
        <v>9.2.1.1</v>
      </c>
      <c r="AE50" s="17" t="str">
        <f t="shared" si="22"/>
        <v>of which: BLEACHED</v>
      </c>
      <c r="AF50" s="509" t="s">
        <v>75</v>
      </c>
      <c r="AG50" s="260" t="str">
        <f>IF(ISNUMBER(#REF!+D50-J50),#REF!+D50-J50,IF(ISNUMBER(J50-D50),"NT " &amp; J50-D50,"…"))</f>
        <v>NT -26.58628</v>
      </c>
      <c r="AH50" s="239" t="str">
        <f>IF(ISNUMBER(#REF!+G50-M50),#REF!+G50-M50,IF(ISNUMBER(M50-G50),"NT " &amp; M50-G50,"…"))</f>
        <v>NT -32.603</v>
      </c>
    </row>
    <row r="51" spans="1:2598" s="9" customFormat="1" ht="15" customHeight="1" x14ac:dyDescent="0.15">
      <c r="A51" s="404" t="s">
        <v>129</v>
      </c>
      <c r="B51" s="18" t="s">
        <v>130</v>
      </c>
      <c r="C51" s="25" t="s">
        <v>194</v>
      </c>
      <c r="D51" s="758">
        <v>3.55192</v>
      </c>
      <c r="E51" s="758">
        <v>4.8550000000000004</v>
      </c>
      <c r="F51" s="758">
        <v>10.647287589999999</v>
      </c>
      <c r="G51" s="758">
        <v>8.4312500000000004</v>
      </c>
      <c r="H51" s="758">
        <v>9.7424999999999997</v>
      </c>
      <c r="I51" s="758">
        <v>20.326230500000001</v>
      </c>
      <c r="J51" s="755">
        <v>0</v>
      </c>
      <c r="K51" s="755">
        <v>0</v>
      </c>
      <c r="L51" s="755">
        <v>0</v>
      </c>
      <c r="M51" s="755">
        <v>0</v>
      </c>
      <c r="N51" s="755">
        <v>0</v>
      </c>
      <c r="O51" s="773">
        <v>0</v>
      </c>
      <c r="P51" s="180"/>
      <c r="Q51" s="180"/>
      <c r="R51" s="1072" t="str">
        <f t="shared" si="17"/>
        <v>9.2.2</v>
      </c>
      <c r="S51" s="16" t="str">
        <f t="shared" si="21"/>
        <v>SULPHITE PULP</v>
      </c>
      <c r="T51" s="25" t="s">
        <v>75</v>
      </c>
      <c r="U51" s="164"/>
      <c r="V51" s="164"/>
      <c r="W51" s="164"/>
      <c r="X51" s="164"/>
      <c r="Y51" s="164"/>
      <c r="Z51" s="164"/>
      <c r="AA51" s="164"/>
      <c r="AB51" s="165"/>
      <c r="AC51" s="180"/>
      <c r="AD51" s="264" t="str">
        <f t="shared" si="18"/>
        <v>9.2.2</v>
      </c>
      <c r="AE51" s="16" t="str">
        <f t="shared" si="22"/>
        <v>SULPHITE PULP</v>
      </c>
      <c r="AF51" s="509" t="s">
        <v>75</v>
      </c>
      <c r="AG51" s="260" t="str">
        <f>IF(ISNUMBER(#REF!+D51-J51),#REF!+D51-J51,IF(ISNUMBER(J51-D51),"NT " &amp; J51-D51,"…"))</f>
        <v>NT -3.55192</v>
      </c>
      <c r="AH51" s="239" t="str">
        <f>IF(ISNUMBER(#REF!+G51-M51),#REF!+G51-M51,IF(ISNUMBER(M51-G51),"NT " &amp; M51-G51,"…"))</f>
        <v>NT -8.43125</v>
      </c>
    </row>
    <row r="52" spans="1:2598" s="9" customFormat="1" ht="15" customHeight="1" x14ac:dyDescent="0.15">
      <c r="A52" s="405" t="s">
        <v>131</v>
      </c>
      <c r="B52" s="19" t="s">
        <v>132</v>
      </c>
      <c r="C52" s="26" t="s">
        <v>194</v>
      </c>
      <c r="D52" s="766">
        <v>1.8560000000000001</v>
      </c>
      <c r="E52" s="766">
        <v>2.06</v>
      </c>
      <c r="F52" s="766">
        <v>8.2424260399999998</v>
      </c>
      <c r="G52" s="766">
        <v>2.2949999999999999</v>
      </c>
      <c r="H52" s="766">
        <v>2.5499999999999998</v>
      </c>
      <c r="I52" s="766">
        <v>10.10895</v>
      </c>
      <c r="J52" s="761">
        <v>0</v>
      </c>
      <c r="K52" s="761">
        <v>0</v>
      </c>
      <c r="L52" s="761">
        <v>0</v>
      </c>
      <c r="M52" s="761">
        <v>0</v>
      </c>
      <c r="N52" s="761">
        <v>0</v>
      </c>
      <c r="O52" s="772">
        <v>0</v>
      </c>
      <c r="P52" s="180"/>
      <c r="Q52" s="180"/>
      <c r="R52" s="1072" t="str">
        <f t="shared" si="17"/>
        <v>9.3</v>
      </c>
      <c r="S52" s="15" t="str">
        <f t="shared" si="21"/>
        <v>DISSOLVING GRADES</v>
      </c>
      <c r="T52" s="26" t="s">
        <v>75</v>
      </c>
      <c r="U52" s="172"/>
      <c r="V52" s="172"/>
      <c r="W52" s="172"/>
      <c r="X52" s="172"/>
      <c r="Y52" s="172"/>
      <c r="Z52" s="172"/>
      <c r="AA52" s="172"/>
      <c r="AB52" s="173"/>
      <c r="AC52" s="180"/>
      <c r="AD52" s="263" t="str">
        <f t="shared" si="18"/>
        <v>9.3</v>
      </c>
      <c r="AE52" s="15" t="str">
        <f t="shared" si="22"/>
        <v>DISSOLVING GRADES</v>
      </c>
      <c r="AF52" s="511" t="s">
        <v>75</v>
      </c>
      <c r="AG52" s="221" t="str">
        <f>IF(ISNUMBER(#REF!+D52-J52),#REF!+D52-J52,IF(ISNUMBER(J52-D52),"NT " &amp; J52-D52,"…"))</f>
        <v>NT -1.856</v>
      </c>
      <c r="AH52" s="239" t="str">
        <f>IF(ISNUMBER(#REF!+G52-M52),#REF!+G52-M52,IF(ISNUMBER(M52-G52),"NT " &amp; M52-G52,"…"))</f>
        <v>NT -2.295</v>
      </c>
    </row>
    <row r="53" spans="1:2598" s="127" customFormat="1" ht="15" customHeight="1" x14ac:dyDescent="0.15">
      <c r="A53" s="403" t="s">
        <v>133</v>
      </c>
      <c r="B53" s="125" t="s">
        <v>134</v>
      </c>
      <c r="C53" s="126" t="s">
        <v>188</v>
      </c>
      <c r="D53" s="765">
        <v>0</v>
      </c>
      <c r="E53" s="765">
        <v>37.031999999999996</v>
      </c>
      <c r="F53" s="765">
        <v>50.941808330000001</v>
      </c>
      <c r="G53" s="765">
        <v>0</v>
      </c>
      <c r="H53" s="765">
        <v>63.099499999999999</v>
      </c>
      <c r="I53" s="765">
        <v>47.878999219999997</v>
      </c>
      <c r="J53" s="760">
        <v>0</v>
      </c>
      <c r="K53" s="760">
        <v>7.4939999999999998</v>
      </c>
      <c r="L53" s="760">
        <v>9.1831499999999995</v>
      </c>
      <c r="M53" s="760">
        <v>0</v>
      </c>
      <c r="N53" s="760">
        <v>0</v>
      </c>
      <c r="O53" s="777">
        <v>0</v>
      </c>
      <c r="P53" s="180"/>
      <c r="Q53" s="180"/>
      <c r="R53" s="1070" t="str">
        <f t="shared" si="17"/>
        <v>10</v>
      </c>
      <c r="S53" s="128" t="str">
        <f t="shared" si="21"/>
        <v xml:space="preserve">OTHER PULP </v>
      </c>
      <c r="T53" s="126" t="s">
        <v>75</v>
      </c>
      <c r="U53" s="294">
        <f>D53-(D54+D55)</f>
        <v>0</v>
      </c>
      <c r="V53" s="170">
        <f>F53-(F54+F55)</f>
        <v>0</v>
      </c>
      <c r="W53" s="170">
        <f>G53-(G54+G55)</f>
        <v>-52.884</v>
      </c>
      <c r="X53" s="170">
        <f>I53-(I54+I55)</f>
        <v>-2.000000165480742E-9</v>
      </c>
      <c r="Y53" s="170">
        <f>J53-(J54+J55)</f>
        <v>0</v>
      </c>
      <c r="Z53" s="170">
        <f>L53-(L54+L55)</f>
        <v>0</v>
      </c>
      <c r="AA53" s="170">
        <f>M53-(M54+M55)</f>
        <v>0</v>
      </c>
      <c r="AB53" s="171">
        <f t="shared" ref="AB53" si="25">O53-(O54+O55)</f>
        <v>0</v>
      </c>
      <c r="AC53" s="204"/>
      <c r="AD53" s="213" t="str">
        <f t="shared" si="18"/>
        <v>10</v>
      </c>
      <c r="AE53" s="128" t="str">
        <f t="shared" si="22"/>
        <v xml:space="preserve">OTHER PULP </v>
      </c>
      <c r="AF53" s="511" t="s">
        <v>75</v>
      </c>
      <c r="AG53" s="217" t="str">
        <f>IF(ISNUMBER(#REF!+D53-J53),#REF!+D53-J53,IF(ISNUMBER(J53-D53),"NT " &amp; J53-D53,"…"))</f>
        <v>NT 0</v>
      </c>
      <c r="AH53" s="218" t="str">
        <f>IF(ISNUMBER(#REF!+G53-M53),#REF!+G53-M53,IF(ISNUMBER(M53-G53),"NT " &amp; M53-G53,"…"))</f>
        <v>NT 0</v>
      </c>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c r="IU53" s="9"/>
      <c r="IV53" s="9"/>
      <c r="IW53" s="9"/>
      <c r="IX53" s="9"/>
      <c r="IY53" s="9"/>
      <c r="IZ53" s="9"/>
      <c r="JA53" s="9"/>
      <c r="JB53" s="9"/>
      <c r="JC53" s="9"/>
      <c r="JD53" s="9"/>
      <c r="JE53" s="9"/>
      <c r="JF53" s="9"/>
      <c r="JG53" s="9"/>
      <c r="JH53" s="9"/>
      <c r="JI53" s="9"/>
      <c r="JJ53" s="9"/>
      <c r="JK53" s="9"/>
      <c r="JL53" s="9"/>
      <c r="JM53" s="9"/>
      <c r="JN53" s="9"/>
      <c r="JO53" s="9"/>
      <c r="JP53" s="9"/>
      <c r="JQ53" s="9"/>
      <c r="JR53" s="9"/>
      <c r="JS53" s="9"/>
      <c r="JT53" s="9"/>
      <c r="JU53" s="9"/>
      <c r="JV53" s="9"/>
      <c r="JW53" s="9"/>
      <c r="JX53" s="9"/>
      <c r="JY53" s="9"/>
      <c r="JZ53" s="9"/>
      <c r="KA53" s="9"/>
      <c r="KB53" s="9"/>
      <c r="KC53" s="9"/>
      <c r="KD53" s="9"/>
      <c r="KE53" s="9"/>
      <c r="KF53" s="9"/>
      <c r="KG53" s="9"/>
      <c r="KH53" s="9"/>
      <c r="KI53" s="9"/>
      <c r="KJ53" s="9"/>
      <c r="KK53" s="9"/>
      <c r="KL53" s="9"/>
      <c r="KM53" s="9"/>
      <c r="KN53" s="9"/>
      <c r="KO53" s="9"/>
      <c r="KP53" s="9"/>
      <c r="KQ53" s="9"/>
      <c r="KR53" s="9"/>
      <c r="KS53" s="9"/>
      <c r="KT53" s="9"/>
      <c r="KU53" s="9"/>
      <c r="KV53" s="9"/>
      <c r="KW53" s="9"/>
      <c r="KX53" s="9"/>
      <c r="KY53" s="9"/>
      <c r="KZ53" s="9"/>
      <c r="LA53" s="9"/>
      <c r="LB53" s="9"/>
      <c r="LC53" s="9"/>
      <c r="LD53" s="9"/>
      <c r="LE53" s="9"/>
      <c r="LF53" s="9"/>
      <c r="LG53" s="9"/>
      <c r="LH53" s="9"/>
      <c r="LI53" s="9"/>
      <c r="LJ53" s="9"/>
      <c r="LK53" s="9"/>
      <c r="LL53" s="9"/>
      <c r="LM53" s="9"/>
      <c r="LN53" s="9"/>
      <c r="LO53" s="9"/>
      <c r="LP53" s="9"/>
      <c r="LQ53" s="9"/>
      <c r="LR53" s="9"/>
      <c r="LS53" s="9"/>
      <c r="LT53" s="9"/>
      <c r="LU53" s="9"/>
      <c r="LV53" s="9"/>
      <c r="LW53" s="9"/>
      <c r="LX53" s="9"/>
      <c r="LY53" s="9"/>
      <c r="LZ53" s="9"/>
      <c r="MA53" s="9"/>
      <c r="MB53" s="9"/>
      <c r="MC53" s="9"/>
      <c r="MD53" s="9"/>
      <c r="ME53" s="9"/>
      <c r="MF53" s="9"/>
      <c r="MG53" s="9"/>
      <c r="MH53" s="9"/>
      <c r="MI53" s="9"/>
      <c r="MJ53" s="9"/>
      <c r="MK53" s="9"/>
      <c r="ML53" s="9"/>
      <c r="MM53" s="9"/>
      <c r="MN53" s="9"/>
      <c r="MO53" s="9"/>
      <c r="MP53" s="9"/>
      <c r="MQ53" s="9"/>
      <c r="MR53" s="9"/>
      <c r="MS53" s="9"/>
      <c r="MT53" s="9"/>
      <c r="MU53" s="9"/>
      <c r="MV53" s="9"/>
      <c r="MW53" s="9"/>
      <c r="MX53" s="9"/>
      <c r="MY53" s="9"/>
      <c r="MZ53" s="9"/>
      <c r="NA53" s="9"/>
      <c r="NB53" s="9"/>
      <c r="NC53" s="9"/>
      <c r="ND53" s="9"/>
      <c r="NE53" s="9"/>
      <c r="NF53" s="9"/>
      <c r="NG53" s="9"/>
      <c r="NH53" s="9"/>
      <c r="NI53" s="9"/>
      <c r="NJ53" s="9"/>
      <c r="NK53" s="9"/>
      <c r="NL53" s="9"/>
      <c r="NM53" s="9"/>
      <c r="NN53" s="9"/>
      <c r="NO53" s="9"/>
      <c r="NP53" s="9"/>
      <c r="NQ53" s="9"/>
      <c r="NR53" s="9"/>
      <c r="NS53" s="9"/>
      <c r="NT53" s="9"/>
      <c r="NU53" s="9"/>
      <c r="NV53" s="9"/>
      <c r="NW53" s="9"/>
      <c r="NX53" s="9"/>
      <c r="NY53" s="9"/>
      <c r="NZ53" s="9"/>
      <c r="OA53" s="9"/>
      <c r="OB53" s="9"/>
      <c r="OC53" s="9"/>
      <c r="OD53" s="9"/>
      <c r="OE53" s="9"/>
      <c r="OF53" s="9"/>
      <c r="OG53" s="9"/>
      <c r="OH53" s="9"/>
      <c r="OI53" s="9"/>
      <c r="OJ53" s="9"/>
      <c r="OK53" s="9"/>
      <c r="OL53" s="9"/>
      <c r="OM53" s="9"/>
      <c r="ON53" s="9"/>
      <c r="OO53" s="9"/>
      <c r="OP53" s="9"/>
      <c r="OQ53" s="9"/>
      <c r="OR53" s="9"/>
      <c r="OS53" s="9"/>
      <c r="OT53" s="9"/>
      <c r="OU53" s="9"/>
      <c r="OV53" s="9"/>
      <c r="OW53" s="9"/>
      <c r="OX53" s="9"/>
      <c r="OY53" s="9"/>
      <c r="OZ53" s="9"/>
      <c r="PA53" s="9"/>
      <c r="PB53" s="9"/>
      <c r="PC53" s="9"/>
      <c r="PD53" s="9"/>
      <c r="PE53" s="9"/>
      <c r="PF53" s="9"/>
      <c r="PG53" s="9"/>
      <c r="PH53" s="9"/>
      <c r="PI53" s="9"/>
      <c r="PJ53" s="9"/>
      <c r="PK53" s="9"/>
      <c r="PL53" s="9"/>
      <c r="PM53" s="9"/>
      <c r="PN53" s="9"/>
      <c r="PO53" s="9"/>
      <c r="PP53" s="9"/>
      <c r="PQ53" s="9"/>
      <c r="PR53" s="9"/>
      <c r="PS53" s="9"/>
      <c r="PT53" s="9"/>
      <c r="PU53" s="9"/>
      <c r="PV53" s="9"/>
      <c r="PW53" s="9"/>
      <c r="PX53" s="9"/>
      <c r="PY53" s="9"/>
      <c r="PZ53" s="9"/>
      <c r="QA53" s="9"/>
      <c r="QB53" s="9"/>
      <c r="QC53" s="9"/>
      <c r="QD53" s="9"/>
      <c r="QE53" s="9"/>
      <c r="QF53" s="9"/>
      <c r="QG53" s="9"/>
      <c r="QH53" s="9"/>
      <c r="QI53" s="9"/>
      <c r="QJ53" s="9"/>
      <c r="QK53" s="9"/>
      <c r="QL53" s="9"/>
      <c r="QM53" s="9"/>
      <c r="QN53" s="9"/>
      <c r="QO53" s="9"/>
      <c r="QP53" s="9"/>
      <c r="QQ53" s="9"/>
      <c r="QR53" s="9"/>
      <c r="QS53" s="9"/>
      <c r="QT53" s="9"/>
      <c r="QU53" s="9"/>
      <c r="QV53" s="9"/>
      <c r="QW53" s="9"/>
      <c r="QX53" s="9"/>
      <c r="QY53" s="9"/>
      <c r="QZ53" s="9"/>
      <c r="RA53" s="9"/>
      <c r="RB53" s="9"/>
      <c r="RC53" s="9"/>
      <c r="RD53" s="9"/>
      <c r="RE53" s="9"/>
      <c r="RF53" s="9"/>
      <c r="RG53" s="9"/>
      <c r="RH53" s="9"/>
      <c r="RI53" s="9"/>
      <c r="RJ53" s="9"/>
      <c r="RK53" s="9"/>
      <c r="RL53" s="9"/>
      <c r="RM53" s="9"/>
      <c r="RN53" s="9"/>
      <c r="RO53" s="9"/>
      <c r="RP53" s="9"/>
      <c r="RQ53" s="9"/>
      <c r="RR53" s="9"/>
      <c r="RS53" s="9"/>
      <c r="RT53" s="9"/>
      <c r="RU53" s="9"/>
      <c r="RV53" s="9"/>
      <c r="RW53" s="9"/>
      <c r="RX53" s="9"/>
      <c r="RY53" s="9"/>
      <c r="RZ53" s="9"/>
      <c r="SA53" s="9"/>
      <c r="SB53" s="9"/>
      <c r="SC53" s="9"/>
      <c r="SD53" s="9"/>
      <c r="SE53" s="9"/>
      <c r="SF53" s="9"/>
      <c r="SG53" s="9"/>
      <c r="SH53" s="9"/>
      <c r="SI53" s="9"/>
      <c r="SJ53" s="9"/>
      <c r="SK53" s="9"/>
      <c r="SL53" s="9"/>
      <c r="SM53" s="9"/>
      <c r="SN53" s="9"/>
      <c r="SO53" s="9"/>
      <c r="SP53" s="9"/>
      <c r="SQ53" s="9"/>
      <c r="SR53" s="9"/>
      <c r="SS53" s="9"/>
      <c r="ST53" s="9"/>
      <c r="SU53" s="9"/>
      <c r="SV53" s="9"/>
      <c r="SW53" s="9"/>
      <c r="SX53" s="9"/>
      <c r="SY53" s="9"/>
      <c r="SZ53" s="9"/>
      <c r="TA53" s="9"/>
      <c r="TB53" s="9"/>
      <c r="TC53" s="9"/>
      <c r="TD53" s="9"/>
      <c r="TE53" s="9"/>
      <c r="TF53" s="9"/>
      <c r="TG53" s="9"/>
      <c r="TH53" s="9"/>
      <c r="TI53" s="9"/>
      <c r="TJ53" s="9"/>
      <c r="TK53" s="9"/>
      <c r="TL53" s="9"/>
      <c r="TM53" s="9"/>
      <c r="TN53" s="9"/>
      <c r="TO53" s="9"/>
      <c r="TP53" s="9"/>
      <c r="TQ53" s="9"/>
      <c r="TR53" s="9"/>
      <c r="TS53" s="9"/>
      <c r="TT53" s="9"/>
      <c r="TU53" s="9"/>
      <c r="TV53" s="9"/>
      <c r="TW53" s="9"/>
      <c r="TX53" s="9"/>
      <c r="TY53" s="9"/>
      <c r="TZ53" s="9"/>
      <c r="UA53" s="9"/>
      <c r="UB53" s="9"/>
      <c r="UC53" s="9"/>
      <c r="UD53" s="9"/>
      <c r="UE53" s="9"/>
      <c r="UF53" s="9"/>
      <c r="UG53" s="9"/>
      <c r="UH53" s="9"/>
      <c r="UI53" s="9"/>
      <c r="UJ53" s="9"/>
      <c r="UK53" s="9"/>
      <c r="UL53" s="9"/>
      <c r="UM53" s="9"/>
      <c r="UN53" s="9"/>
      <c r="UO53" s="9"/>
      <c r="UP53" s="9"/>
      <c r="UQ53" s="9"/>
      <c r="UR53" s="9"/>
      <c r="US53" s="9"/>
      <c r="UT53" s="9"/>
      <c r="UU53" s="9"/>
      <c r="UV53" s="9"/>
      <c r="UW53" s="9"/>
      <c r="UX53" s="9"/>
      <c r="UY53" s="9"/>
      <c r="UZ53" s="9"/>
      <c r="VA53" s="9"/>
      <c r="VB53" s="9"/>
      <c r="VC53" s="9"/>
      <c r="VD53" s="9"/>
      <c r="VE53" s="9"/>
      <c r="VF53" s="9"/>
      <c r="VG53" s="9"/>
      <c r="VH53" s="9"/>
      <c r="VI53" s="9"/>
      <c r="VJ53" s="9"/>
      <c r="VK53" s="9"/>
      <c r="VL53" s="9"/>
      <c r="VM53" s="9"/>
      <c r="VN53" s="9"/>
      <c r="VO53" s="9"/>
      <c r="VP53" s="9"/>
      <c r="VQ53" s="9"/>
      <c r="VR53" s="9"/>
      <c r="VS53" s="9"/>
      <c r="VT53" s="9"/>
      <c r="VU53" s="9"/>
      <c r="VV53" s="9"/>
      <c r="VW53" s="9"/>
      <c r="VX53" s="9"/>
      <c r="VY53" s="9"/>
      <c r="VZ53" s="9"/>
      <c r="WA53" s="9"/>
      <c r="WB53" s="9"/>
      <c r="WC53" s="9"/>
      <c r="WD53" s="9"/>
      <c r="WE53" s="9"/>
      <c r="WF53" s="9"/>
      <c r="WG53" s="9"/>
      <c r="WH53" s="9"/>
      <c r="WI53" s="9"/>
      <c r="WJ53" s="9"/>
      <c r="WK53" s="9"/>
      <c r="WL53" s="9"/>
      <c r="WM53" s="9"/>
      <c r="WN53" s="9"/>
      <c r="WO53" s="9"/>
      <c r="WP53" s="9"/>
      <c r="WQ53" s="9"/>
      <c r="WR53" s="9"/>
      <c r="WS53" s="9"/>
      <c r="WT53" s="9"/>
      <c r="WU53" s="9"/>
      <c r="WV53" s="9"/>
      <c r="WW53" s="9"/>
      <c r="WX53" s="9"/>
      <c r="WY53" s="9"/>
      <c r="WZ53" s="9"/>
      <c r="XA53" s="9"/>
      <c r="XB53" s="9"/>
      <c r="XC53" s="9"/>
      <c r="XD53" s="9"/>
      <c r="XE53" s="9"/>
      <c r="XF53" s="9"/>
      <c r="XG53" s="9"/>
      <c r="XH53" s="9"/>
      <c r="XI53" s="9"/>
      <c r="XJ53" s="9"/>
      <c r="XK53" s="9"/>
      <c r="XL53" s="9"/>
      <c r="XM53" s="9"/>
      <c r="XN53" s="9"/>
      <c r="XO53" s="9"/>
      <c r="XP53" s="9"/>
      <c r="XQ53" s="9"/>
      <c r="XR53" s="9"/>
      <c r="XS53" s="9"/>
      <c r="XT53" s="9"/>
      <c r="XU53" s="9"/>
      <c r="XV53" s="9"/>
      <c r="XW53" s="9"/>
      <c r="XX53" s="9"/>
      <c r="XY53" s="9"/>
      <c r="XZ53" s="9"/>
      <c r="YA53" s="9"/>
      <c r="YB53" s="9"/>
      <c r="YC53" s="9"/>
      <c r="YD53" s="9"/>
      <c r="YE53" s="9"/>
      <c r="YF53" s="9"/>
      <c r="YG53" s="9"/>
      <c r="YH53" s="9"/>
      <c r="YI53" s="9"/>
      <c r="YJ53" s="9"/>
      <c r="YK53" s="9"/>
      <c r="YL53" s="9"/>
      <c r="YM53" s="9"/>
      <c r="YN53" s="9"/>
      <c r="YO53" s="9"/>
      <c r="YP53" s="9"/>
      <c r="YQ53" s="9"/>
      <c r="YR53" s="9"/>
      <c r="YS53" s="9"/>
      <c r="YT53" s="9"/>
      <c r="YU53" s="9"/>
      <c r="YV53" s="9"/>
      <c r="YW53" s="9"/>
      <c r="YX53" s="9"/>
      <c r="YY53" s="9"/>
      <c r="YZ53" s="9"/>
      <c r="ZA53" s="9"/>
      <c r="ZB53" s="9"/>
      <c r="ZC53" s="9"/>
      <c r="ZD53" s="9"/>
      <c r="ZE53" s="9"/>
      <c r="ZF53" s="9"/>
      <c r="ZG53" s="9"/>
      <c r="ZH53" s="9"/>
      <c r="ZI53" s="9"/>
      <c r="ZJ53" s="9"/>
      <c r="ZK53" s="9"/>
      <c r="ZL53" s="9"/>
      <c r="ZM53" s="9"/>
      <c r="ZN53" s="9"/>
      <c r="ZO53" s="9"/>
      <c r="ZP53" s="9"/>
      <c r="ZQ53" s="9"/>
      <c r="ZR53" s="9"/>
      <c r="ZS53" s="9"/>
      <c r="ZT53" s="9"/>
      <c r="ZU53" s="9"/>
      <c r="ZV53" s="9"/>
      <c r="ZW53" s="9"/>
      <c r="ZX53" s="9"/>
      <c r="ZY53" s="9"/>
      <c r="ZZ53" s="9"/>
      <c r="AAA53" s="9"/>
      <c r="AAB53" s="9"/>
      <c r="AAC53" s="9"/>
      <c r="AAD53" s="9"/>
      <c r="AAE53" s="9"/>
      <c r="AAF53" s="9"/>
      <c r="AAG53" s="9"/>
      <c r="AAH53" s="9"/>
      <c r="AAI53" s="9"/>
      <c r="AAJ53" s="9"/>
      <c r="AAK53" s="9"/>
      <c r="AAL53" s="9"/>
      <c r="AAM53" s="9"/>
      <c r="AAN53" s="9"/>
      <c r="AAO53" s="9"/>
      <c r="AAP53" s="9"/>
      <c r="AAQ53" s="9"/>
      <c r="AAR53" s="9"/>
      <c r="AAS53" s="9"/>
      <c r="AAT53" s="9"/>
      <c r="AAU53" s="9"/>
      <c r="AAV53" s="9"/>
      <c r="AAW53" s="9"/>
      <c r="AAX53" s="9"/>
      <c r="AAY53" s="9"/>
      <c r="AAZ53" s="9"/>
      <c r="ABA53" s="9"/>
      <c r="ABB53" s="9"/>
      <c r="ABC53" s="9"/>
      <c r="ABD53" s="9"/>
      <c r="ABE53" s="9"/>
      <c r="ABF53" s="9"/>
      <c r="ABG53" s="9"/>
      <c r="ABH53" s="9"/>
      <c r="ABI53" s="9"/>
      <c r="ABJ53" s="9"/>
      <c r="ABK53" s="9"/>
      <c r="ABL53" s="9"/>
      <c r="ABM53" s="9"/>
      <c r="ABN53" s="9"/>
      <c r="ABO53" s="9"/>
      <c r="ABP53" s="9"/>
      <c r="ABQ53" s="9"/>
      <c r="ABR53" s="9"/>
      <c r="ABS53" s="9"/>
      <c r="ABT53" s="9"/>
      <c r="ABU53" s="9"/>
      <c r="ABV53" s="9"/>
      <c r="ABW53" s="9"/>
      <c r="ABX53" s="9"/>
      <c r="ABY53" s="9"/>
      <c r="ABZ53" s="9"/>
      <c r="ACA53" s="9"/>
      <c r="ACB53" s="9"/>
      <c r="ACC53" s="9"/>
      <c r="ACD53" s="9"/>
      <c r="ACE53" s="9"/>
      <c r="ACF53" s="9"/>
      <c r="ACG53" s="9"/>
      <c r="ACH53" s="9"/>
      <c r="ACI53" s="9"/>
      <c r="ACJ53" s="9"/>
      <c r="ACK53" s="9"/>
      <c r="ACL53" s="9"/>
      <c r="ACM53" s="9"/>
      <c r="ACN53" s="9"/>
      <c r="ACO53" s="9"/>
      <c r="ACP53" s="9"/>
      <c r="ACQ53" s="9"/>
      <c r="ACR53" s="9"/>
      <c r="ACS53" s="9"/>
      <c r="ACT53" s="9"/>
      <c r="ACU53" s="9"/>
      <c r="ACV53" s="9"/>
      <c r="ACW53" s="9"/>
      <c r="ACX53" s="9"/>
      <c r="ACY53" s="9"/>
      <c r="ACZ53" s="9"/>
      <c r="ADA53" s="9"/>
      <c r="ADB53" s="9"/>
      <c r="ADC53" s="9"/>
      <c r="ADD53" s="9"/>
      <c r="ADE53" s="9"/>
      <c r="ADF53" s="9"/>
      <c r="ADG53" s="9"/>
      <c r="ADH53" s="9"/>
      <c r="ADI53" s="9"/>
      <c r="ADJ53" s="9"/>
      <c r="ADK53" s="9"/>
      <c r="ADL53" s="9"/>
      <c r="ADM53" s="9"/>
      <c r="ADN53" s="9"/>
      <c r="ADO53" s="9"/>
      <c r="ADP53" s="9"/>
      <c r="ADQ53" s="9"/>
      <c r="ADR53" s="9"/>
      <c r="ADS53" s="9"/>
      <c r="ADT53" s="9"/>
      <c r="ADU53" s="9"/>
      <c r="ADV53" s="9"/>
      <c r="ADW53" s="9"/>
      <c r="ADX53" s="9"/>
      <c r="ADY53" s="9"/>
      <c r="ADZ53" s="9"/>
      <c r="AEA53" s="9"/>
      <c r="AEB53" s="9"/>
      <c r="AEC53" s="9"/>
      <c r="AED53" s="9"/>
      <c r="AEE53" s="9"/>
      <c r="AEF53" s="9"/>
      <c r="AEG53" s="9"/>
      <c r="AEH53" s="9"/>
      <c r="AEI53" s="9"/>
      <c r="AEJ53" s="9"/>
      <c r="AEK53" s="9"/>
      <c r="AEL53" s="9"/>
      <c r="AEM53" s="9"/>
      <c r="AEN53" s="9"/>
      <c r="AEO53" s="9"/>
      <c r="AEP53" s="9"/>
      <c r="AEQ53" s="9"/>
      <c r="AER53" s="9"/>
      <c r="AES53" s="9"/>
      <c r="AET53" s="9"/>
      <c r="AEU53" s="9"/>
      <c r="AEV53" s="9"/>
      <c r="AEW53" s="9"/>
      <c r="AEX53" s="9"/>
      <c r="AEY53" s="9"/>
      <c r="AEZ53" s="9"/>
      <c r="AFA53" s="9"/>
      <c r="AFB53" s="9"/>
      <c r="AFC53" s="9"/>
      <c r="AFD53" s="9"/>
      <c r="AFE53" s="9"/>
      <c r="AFF53" s="9"/>
      <c r="AFG53" s="9"/>
      <c r="AFH53" s="9"/>
      <c r="AFI53" s="9"/>
      <c r="AFJ53" s="9"/>
      <c r="AFK53" s="9"/>
      <c r="AFL53" s="9"/>
      <c r="AFM53" s="9"/>
      <c r="AFN53" s="9"/>
      <c r="AFO53" s="9"/>
      <c r="AFP53" s="9"/>
      <c r="AFQ53" s="9"/>
      <c r="AFR53" s="9"/>
      <c r="AFS53" s="9"/>
      <c r="AFT53" s="9"/>
      <c r="AFU53" s="9"/>
      <c r="AFV53" s="9"/>
      <c r="AFW53" s="9"/>
      <c r="AFX53" s="9"/>
      <c r="AFY53" s="9"/>
      <c r="AFZ53" s="9"/>
      <c r="AGA53" s="9"/>
      <c r="AGB53" s="9"/>
      <c r="AGC53" s="9"/>
      <c r="AGD53" s="9"/>
      <c r="AGE53" s="9"/>
      <c r="AGF53" s="9"/>
      <c r="AGG53" s="9"/>
      <c r="AGH53" s="9"/>
      <c r="AGI53" s="9"/>
      <c r="AGJ53" s="9"/>
      <c r="AGK53" s="9"/>
      <c r="AGL53" s="9"/>
      <c r="AGM53" s="9"/>
      <c r="AGN53" s="9"/>
      <c r="AGO53" s="9"/>
      <c r="AGP53" s="9"/>
      <c r="AGQ53" s="9"/>
      <c r="AGR53" s="9"/>
      <c r="AGS53" s="9"/>
      <c r="AGT53" s="9"/>
      <c r="AGU53" s="9"/>
      <c r="AGV53" s="9"/>
      <c r="AGW53" s="9"/>
      <c r="AGX53" s="9"/>
      <c r="AGY53" s="9"/>
      <c r="AGZ53" s="9"/>
      <c r="AHA53" s="9"/>
      <c r="AHB53" s="9"/>
      <c r="AHC53" s="9"/>
      <c r="AHD53" s="9"/>
      <c r="AHE53" s="9"/>
      <c r="AHF53" s="9"/>
      <c r="AHG53" s="9"/>
      <c r="AHH53" s="9"/>
      <c r="AHI53" s="9"/>
      <c r="AHJ53" s="9"/>
      <c r="AHK53" s="9"/>
      <c r="AHL53" s="9"/>
      <c r="AHM53" s="9"/>
      <c r="AHN53" s="9"/>
      <c r="AHO53" s="9"/>
      <c r="AHP53" s="9"/>
      <c r="AHQ53" s="9"/>
      <c r="AHR53" s="9"/>
      <c r="AHS53" s="9"/>
      <c r="AHT53" s="9"/>
      <c r="AHU53" s="9"/>
      <c r="AHV53" s="9"/>
      <c r="AHW53" s="9"/>
      <c r="AHX53" s="9"/>
      <c r="AHY53" s="9"/>
      <c r="AHZ53" s="9"/>
      <c r="AIA53" s="9"/>
      <c r="AIB53" s="9"/>
      <c r="AIC53" s="9"/>
      <c r="AID53" s="9"/>
      <c r="AIE53" s="9"/>
      <c r="AIF53" s="9"/>
      <c r="AIG53" s="9"/>
      <c r="AIH53" s="9"/>
      <c r="AII53" s="9"/>
      <c r="AIJ53" s="9"/>
      <c r="AIK53" s="9"/>
      <c r="AIL53" s="9"/>
      <c r="AIM53" s="9"/>
      <c r="AIN53" s="9"/>
      <c r="AIO53" s="9"/>
      <c r="AIP53" s="9"/>
      <c r="AIQ53" s="9"/>
      <c r="AIR53" s="9"/>
      <c r="AIS53" s="9"/>
      <c r="AIT53" s="9"/>
      <c r="AIU53" s="9"/>
      <c r="AIV53" s="9"/>
      <c r="AIW53" s="9"/>
      <c r="AIX53" s="9"/>
      <c r="AIY53" s="9"/>
      <c r="AIZ53" s="9"/>
      <c r="AJA53" s="9"/>
      <c r="AJB53" s="9"/>
      <c r="AJC53" s="9"/>
      <c r="AJD53" s="9"/>
      <c r="AJE53" s="9"/>
      <c r="AJF53" s="9"/>
      <c r="AJG53" s="9"/>
      <c r="AJH53" s="9"/>
      <c r="AJI53" s="9"/>
      <c r="AJJ53" s="9"/>
      <c r="AJK53" s="9"/>
      <c r="AJL53" s="9"/>
      <c r="AJM53" s="9"/>
      <c r="AJN53" s="9"/>
      <c r="AJO53" s="9"/>
      <c r="AJP53" s="9"/>
      <c r="AJQ53" s="9"/>
      <c r="AJR53" s="9"/>
      <c r="AJS53" s="9"/>
      <c r="AJT53" s="9"/>
      <c r="AJU53" s="9"/>
      <c r="AJV53" s="9"/>
      <c r="AJW53" s="9"/>
      <c r="AJX53" s="9"/>
      <c r="AJY53" s="9"/>
      <c r="AJZ53" s="9"/>
      <c r="AKA53" s="9"/>
      <c r="AKB53" s="9"/>
      <c r="AKC53" s="9"/>
      <c r="AKD53" s="9"/>
      <c r="AKE53" s="9"/>
      <c r="AKF53" s="9"/>
      <c r="AKG53" s="9"/>
      <c r="AKH53" s="9"/>
      <c r="AKI53" s="9"/>
      <c r="AKJ53" s="9"/>
      <c r="AKK53" s="9"/>
      <c r="AKL53" s="9"/>
      <c r="AKM53" s="9"/>
      <c r="AKN53" s="9"/>
      <c r="AKO53" s="9"/>
      <c r="AKP53" s="9"/>
      <c r="AKQ53" s="9"/>
      <c r="AKR53" s="9"/>
      <c r="AKS53" s="9"/>
      <c r="AKT53" s="9"/>
      <c r="AKU53" s="9"/>
      <c r="AKV53" s="9"/>
      <c r="AKW53" s="9"/>
      <c r="AKX53" s="9"/>
      <c r="AKY53" s="9"/>
      <c r="AKZ53" s="9"/>
      <c r="ALA53" s="9"/>
      <c r="ALB53" s="9"/>
      <c r="ALC53" s="9"/>
      <c r="ALD53" s="9"/>
      <c r="ALE53" s="9"/>
      <c r="ALF53" s="9"/>
      <c r="ALG53" s="9"/>
      <c r="ALH53" s="9"/>
      <c r="ALI53" s="9"/>
      <c r="ALJ53" s="9"/>
      <c r="ALK53" s="9"/>
      <c r="ALL53" s="9"/>
      <c r="ALM53" s="9"/>
      <c r="ALN53" s="9"/>
      <c r="ALO53" s="9"/>
      <c r="ALP53" s="9"/>
      <c r="ALQ53" s="9"/>
      <c r="ALR53" s="9"/>
      <c r="ALS53" s="9"/>
      <c r="ALT53" s="9"/>
      <c r="ALU53" s="9"/>
      <c r="ALV53" s="9"/>
      <c r="ALW53" s="9"/>
      <c r="ALX53" s="9"/>
      <c r="ALY53" s="9"/>
      <c r="ALZ53" s="9"/>
      <c r="AMA53" s="9"/>
      <c r="AMB53" s="9"/>
      <c r="AMC53" s="9"/>
      <c r="AMD53" s="9"/>
      <c r="AME53" s="9"/>
      <c r="AMF53" s="9"/>
      <c r="AMG53" s="9"/>
      <c r="AMH53" s="9"/>
      <c r="AMI53" s="9"/>
      <c r="AMJ53" s="9"/>
      <c r="AMK53" s="9"/>
      <c r="AML53" s="9"/>
      <c r="AMM53" s="9"/>
      <c r="AMN53" s="9"/>
      <c r="AMO53" s="9"/>
      <c r="AMP53" s="9"/>
      <c r="AMQ53" s="9"/>
      <c r="AMR53" s="9"/>
      <c r="AMS53" s="9"/>
      <c r="AMT53" s="9"/>
      <c r="AMU53" s="9"/>
      <c r="AMV53" s="9"/>
      <c r="AMW53" s="9"/>
      <c r="AMX53" s="9"/>
      <c r="AMY53" s="9"/>
      <c r="AMZ53" s="9"/>
      <c r="ANA53" s="9"/>
      <c r="ANB53" s="9"/>
      <c r="ANC53" s="9"/>
      <c r="AND53" s="9"/>
      <c r="ANE53" s="9"/>
      <c r="ANF53" s="9"/>
      <c r="ANG53" s="9"/>
      <c r="ANH53" s="9"/>
      <c r="ANI53" s="9"/>
      <c r="ANJ53" s="9"/>
      <c r="ANK53" s="9"/>
      <c r="ANL53" s="9"/>
      <c r="ANM53" s="9"/>
      <c r="ANN53" s="9"/>
      <c r="ANO53" s="9"/>
      <c r="ANP53" s="9"/>
      <c r="ANQ53" s="9"/>
      <c r="ANR53" s="9"/>
      <c r="ANS53" s="9"/>
      <c r="ANT53" s="9"/>
      <c r="ANU53" s="9"/>
      <c r="ANV53" s="9"/>
      <c r="ANW53" s="9"/>
      <c r="ANX53" s="9"/>
      <c r="ANY53" s="9"/>
      <c r="ANZ53" s="9"/>
      <c r="AOA53" s="9"/>
      <c r="AOB53" s="9"/>
      <c r="AOC53" s="9"/>
      <c r="AOD53" s="9"/>
      <c r="AOE53" s="9"/>
      <c r="AOF53" s="9"/>
      <c r="AOG53" s="9"/>
      <c r="AOH53" s="9"/>
      <c r="AOI53" s="9"/>
      <c r="AOJ53" s="9"/>
      <c r="AOK53" s="9"/>
      <c r="AOL53" s="9"/>
      <c r="AOM53" s="9"/>
      <c r="AON53" s="9"/>
      <c r="AOO53" s="9"/>
      <c r="AOP53" s="9"/>
      <c r="AOQ53" s="9"/>
      <c r="AOR53" s="9"/>
      <c r="AOS53" s="9"/>
      <c r="AOT53" s="9"/>
      <c r="AOU53" s="9"/>
      <c r="AOV53" s="9"/>
      <c r="AOW53" s="9"/>
      <c r="AOX53" s="9"/>
      <c r="AOY53" s="9"/>
      <c r="AOZ53" s="9"/>
      <c r="APA53" s="9"/>
      <c r="APB53" s="9"/>
      <c r="APC53" s="9"/>
      <c r="APD53" s="9"/>
      <c r="APE53" s="9"/>
      <c r="APF53" s="9"/>
      <c r="APG53" s="9"/>
      <c r="APH53" s="9"/>
      <c r="API53" s="9"/>
      <c r="APJ53" s="9"/>
      <c r="APK53" s="9"/>
      <c r="APL53" s="9"/>
      <c r="APM53" s="9"/>
      <c r="APN53" s="9"/>
      <c r="APO53" s="9"/>
      <c r="APP53" s="9"/>
      <c r="APQ53" s="9"/>
      <c r="APR53" s="9"/>
      <c r="APS53" s="9"/>
      <c r="APT53" s="9"/>
      <c r="APU53" s="9"/>
      <c r="APV53" s="9"/>
      <c r="APW53" s="9"/>
      <c r="APX53" s="9"/>
      <c r="APY53" s="9"/>
      <c r="APZ53" s="9"/>
      <c r="AQA53" s="9"/>
      <c r="AQB53" s="9"/>
      <c r="AQC53" s="9"/>
      <c r="AQD53" s="9"/>
      <c r="AQE53" s="9"/>
      <c r="AQF53" s="9"/>
      <c r="AQG53" s="9"/>
      <c r="AQH53" s="9"/>
      <c r="AQI53" s="9"/>
      <c r="AQJ53" s="9"/>
      <c r="AQK53" s="9"/>
      <c r="AQL53" s="9"/>
      <c r="AQM53" s="9"/>
      <c r="AQN53" s="9"/>
      <c r="AQO53" s="9"/>
      <c r="AQP53" s="9"/>
      <c r="AQQ53" s="9"/>
      <c r="AQR53" s="9"/>
      <c r="AQS53" s="9"/>
      <c r="AQT53" s="9"/>
      <c r="AQU53" s="9"/>
      <c r="AQV53" s="9"/>
      <c r="AQW53" s="9"/>
      <c r="AQX53" s="9"/>
      <c r="AQY53" s="9"/>
      <c r="AQZ53" s="9"/>
      <c r="ARA53" s="9"/>
      <c r="ARB53" s="9"/>
      <c r="ARC53" s="9"/>
      <c r="ARD53" s="9"/>
      <c r="ARE53" s="9"/>
      <c r="ARF53" s="9"/>
      <c r="ARG53" s="9"/>
      <c r="ARH53" s="9"/>
      <c r="ARI53" s="9"/>
      <c r="ARJ53" s="9"/>
      <c r="ARK53" s="9"/>
      <c r="ARL53" s="9"/>
      <c r="ARM53" s="9"/>
      <c r="ARN53" s="9"/>
      <c r="ARO53" s="9"/>
      <c r="ARP53" s="9"/>
      <c r="ARQ53" s="9"/>
      <c r="ARR53" s="9"/>
      <c r="ARS53" s="9"/>
      <c r="ART53" s="9"/>
      <c r="ARU53" s="9"/>
      <c r="ARV53" s="9"/>
      <c r="ARW53" s="9"/>
      <c r="ARX53" s="9"/>
      <c r="ARY53" s="9"/>
      <c r="ARZ53" s="9"/>
      <c r="ASA53" s="9"/>
      <c r="ASB53" s="9"/>
      <c r="ASC53" s="9"/>
      <c r="ASD53" s="9"/>
      <c r="ASE53" s="9"/>
      <c r="ASF53" s="9"/>
      <c r="ASG53" s="9"/>
      <c r="ASH53" s="9"/>
      <c r="ASI53" s="9"/>
      <c r="ASJ53" s="9"/>
      <c r="ASK53" s="9"/>
      <c r="ASL53" s="9"/>
      <c r="ASM53" s="9"/>
      <c r="ASN53" s="9"/>
      <c r="ASO53" s="9"/>
      <c r="ASP53" s="9"/>
      <c r="ASQ53" s="9"/>
      <c r="ASR53" s="9"/>
      <c r="ASS53" s="9"/>
      <c r="AST53" s="9"/>
      <c r="ASU53" s="9"/>
      <c r="ASV53" s="9"/>
      <c r="ASW53" s="9"/>
      <c r="ASX53" s="9"/>
      <c r="ASY53" s="9"/>
      <c r="ASZ53" s="9"/>
      <c r="ATA53" s="9"/>
      <c r="ATB53" s="9"/>
      <c r="ATC53" s="9"/>
      <c r="ATD53" s="9"/>
      <c r="ATE53" s="9"/>
      <c r="ATF53" s="9"/>
      <c r="ATG53" s="9"/>
      <c r="ATH53" s="9"/>
      <c r="ATI53" s="9"/>
      <c r="ATJ53" s="9"/>
      <c r="ATK53" s="9"/>
      <c r="ATL53" s="9"/>
      <c r="ATM53" s="9"/>
      <c r="ATN53" s="9"/>
      <c r="ATO53" s="9"/>
      <c r="ATP53" s="9"/>
      <c r="ATQ53" s="9"/>
      <c r="ATR53" s="9"/>
      <c r="ATS53" s="9"/>
      <c r="ATT53" s="9"/>
      <c r="ATU53" s="9"/>
      <c r="ATV53" s="9"/>
      <c r="ATW53" s="9"/>
      <c r="ATX53" s="9"/>
      <c r="ATY53" s="9"/>
      <c r="ATZ53" s="9"/>
      <c r="AUA53" s="9"/>
      <c r="AUB53" s="9"/>
      <c r="AUC53" s="9"/>
      <c r="AUD53" s="9"/>
      <c r="AUE53" s="9"/>
      <c r="AUF53" s="9"/>
      <c r="AUG53" s="9"/>
      <c r="AUH53" s="9"/>
      <c r="AUI53" s="9"/>
      <c r="AUJ53" s="9"/>
      <c r="AUK53" s="9"/>
      <c r="AUL53" s="9"/>
      <c r="AUM53" s="9"/>
      <c r="AUN53" s="9"/>
      <c r="AUO53" s="9"/>
      <c r="AUP53" s="9"/>
      <c r="AUQ53" s="9"/>
      <c r="AUR53" s="9"/>
      <c r="AUS53" s="9"/>
      <c r="AUT53" s="9"/>
      <c r="AUU53" s="9"/>
      <c r="AUV53" s="9"/>
      <c r="AUW53" s="9"/>
      <c r="AUX53" s="9"/>
      <c r="AUY53" s="9"/>
      <c r="AUZ53" s="9"/>
      <c r="AVA53" s="9"/>
      <c r="AVB53" s="9"/>
      <c r="AVC53" s="9"/>
      <c r="AVD53" s="9"/>
      <c r="AVE53" s="9"/>
      <c r="AVF53" s="9"/>
      <c r="AVG53" s="9"/>
      <c r="AVH53" s="9"/>
      <c r="AVI53" s="9"/>
      <c r="AVJ53" s="9"/>
      <c r="AVK53" s="9"/>
      <c r="AVL53" s="9"/>
      <c r="AVM53" s="9"/>
      <c r="AVN53" s="9"/>
      <c r="AVO53" s="9"/>
      <c r="AVP53" s="9"/>
      <c r="AVQ53" s="9"/>
      <c r="AVR53" s="9"/>
      <c r="AVS53" s="9"/>
      <c r="AVT53" s="9"/>
      <c r="AVU53" s="9"/>
      <c r="AVV53" s="9"/>
      <c r="AVW53" s="9"/>
      <c r="AVX53" s="9"/>
      <c r="AVY53" s="9"/>
      <c r="AVZ53" s="9"/>
      <c r="AWA53" s="9"/>
      <c r="AWB53" s="9"/>
      <c r="AWC53" s="9"/>
      <c r="AWD53" s="9"/>
      <c r="AWE53" s="9"/>
      <c r="AWF53" s="9"/>
      <c r="AWG53" s="9"/>
      <c r="AWH53" s="9"/>
      <c r="AWI53" s="9"/>
      <c r="AWJ53" s="9"/>
      <c r="AWK53" s="9"/>
      <c r="AWL53" s="9"/>
      <c r="AWM53" s="9"/>
      <c r="AWN53" s="9"/>
      <c r="AWO53" s="9"/>
      <c r="AWP53" s="9"/>
      <c r="AWQ53" s="9"/>
      <c r="AWR53" s="9"/>
      <c r="AWS53" s="9"/>
      <c r="AWT53" s="9"/>
      <c r="AWU53" s="9"/>
      <c r="AWV53" s="9"/>
      <c r="AWW53" s="9"/>
      <c r="AWX53" s="9"/>
      <c r="AWY53" s="9"/>
      <c r="AWZ53" s="9"/>
      <c r="AXA53" s="9"/>
      <c r="AXB53" s="9"/>
      <c r="AXC53" s="9"/>
      <c r="AXD53" s="9"/>
      <c r="AXE53" s="9"/>
      <c r="AXF53" s="9"/>
      <c r="AXG53" s="9"/>
      <c r="AXH53" s="9"/>
      <c r="AXI53" s="9"/>
      <c r="AXJ53" s="9"/>
      <c r="AXK53" s="9"/>
      <c r="AXL53" s="9"/>
      <c r="AXM53" s="9"/>
      <c r="AXN53" s="9"/>
      <c r="AXO53" s="9"/>
      <c r="AXP53" s="9"/>
      <c r="AXQ53" s="9"/>
      <c r="AXR53" s="9"/>
      <c r="AXS53" s="9"/>
      <c r="AXT53" s="9"/>
      <c r="AXU53" s="9"/>
      <c r="AXV53" s="9"/>
      <c r="AXW53" s="9"/>
      <c r="AXX53" s="9"/>
      <c r="AXY53" s="9"/>
      <c r="AXZ53" s="9"/>
      <c r="AYA53" s="9"/>
      <c r="AYB53" s="9"/>
      <c r="AYC53" s="9"/>
      <c r="AYD53" s="9"/>
      <c r="AYE53" s="9"/>
      <c r="AYF53" s="9"/>
      <c r="AYG53" s="9"/>
      <c r="AYH53" s="9"/>
      <c r="AYI53" s="9"/>
      <c r="AYJ53" s="9"/>
      <c r="AYK53" s="9"/>
      <c r="AYL53" s="9"/>
      <c r="AYM53" s="9"/>
      <c r="AYN53" s="9"/>
      <c r="AYO53" s="9"/>
      <c r="AYP53" s="9"/>
      <c r="AYQ53" s="9"/>
      <c r="AYR53" s="9"/>
      <c r="AYS53" s="9"/>
      <c r="AYT53" s="9"/>
      <c r="AYU53" s="9"/>
      <c r="AYV53" s="9"/>
      <c r="AYW53" s="9"/>
      <c r="AYX53" s="9"/>
      <c r="AYY53" s="9"/>
      <c r="AYZ53" s="9"/>
      <c r="AZA53" s="9"/>
      <c r="AZB53" s="9"/>
      <c r="AZC53" s="9"/>
      <c r="AZD53" s="9"/>
      <c r="AZE53" s="9"/>
      <c r="AZF53" s="9"/>
      <c r="AZG53" s="9"/>
      <c r="AZH53" s="9"/>
      <c r="AZI53" s="9"/>
      <c r="AZJ53" s="9"/>
      <c r="AZK53" s="9"/>
      <c r="AZL53" s="9"/>
      <c r="AZM53" s="9"/>
      <c r="AZN53" s="9"/>
      <c r="AZO53" s="9"/>
      <c r="AZP53" s="9"/>
      <c r="AZQ53" s="9"/>
      <c r="AZR53" s="9"/>
      <c r="AZS53" s="9"/>
      <c r="AZT53" s="9"/>
      <c r="AZU53" s="9"/>
      <c r="AZV53" s="9"/>
      <c r="AZW53" s="9"/>
      <c r="AZX53" s="9"/>
      <c r="AZY53" s="9"/>
      <c r="AZZ53" s="9"/>
      <c r="BAA53" s="9"/>
      <c r="BAB53" s="9"/>
      <c r="BAC53" s="9"/>
      <c r="BAD53" s="9"/>
      <c r="BAE53" s="9"/>
      <c r="BAF53" s="9"/>
      <c r="BAG53" s="9"/>
      <c r="BAH53" s="9"/>
      <c r="BAI53" s="9"/>
      <c r="BAJ53" s="9"/>
      <c r="BAK53" s="9"/>
      <c r="BAL53" s="9"/>
      <c r="BAM53" s="9"/>
      <c r="BAN53" s="9"/>
      <c r="BAO53" s="9"/>
      <c r="BAP53" s="9"/>
      <c r="BAQ53" s="9"/>
      <c r="BAR53" s="9"/>
      <c r="BAS53" s="9"/>
      <c r="BAT53" s="9"/>
      <c r="BAU53" s="9"/>
      <c r="BAV53" s="9"/>
      <c r="BAW53" s="9"/>
      <c r="BAX53" s="9"/>
      <c r="BAY53" s="9"/>
      <c r="BAZ53" s="9"/>
      <c r="BBA53" s="9"/>
      <c r="BBB53" s="9"/>
      <c r="BBC53" s="9"/>
      <c r="BBD53" s="9"/>
      <c r="BBE53" s="9"/>
      <c r="BBF53" s="9"/>
      <c r="BBG53" s="9"/>
      <c r="BBH53" s="9"/>
      <c r="BBI53" s="9"/>
      <c r="BBJ53" s="9"/>
      <c r="BBK53" s="9"/>
      <c r="BBL53" s="9"/>
      <c r="BBM53" s="9"/>
      <c r="BBN53" s="9"/>
      <c r="BBO53" s="9"/>
      <c r="BBP53" s="9"/>
      <c r="BBQ53" s="9"/>
      <c r="BBR53" s="9"/>
      <c r="BBS53" s="9"/>
      <c r="BBT53" s="9"/>
      <c r="BBU53" s="9"/>
      <c r="BBV53" s="9"/>
      <c r="BBW53" s="9"/>
      <c r="BBX53" s="9"/>
      <c r="BBY53" s="9"/>
      <c r="BBZ53" s="9"/>
      <c r="BCA53" s="9"/>
      <c r="BCB53" s="9"/>
      <c r="BCC53" s="9"/>
      <c r="BCD53" s="9"/>
      <c r="BCE53" s="9"/>
      <c r="BCF53" s="9"/>
      <c r="BCG53" s="9"/>
      <c r="BCH53" s="9"/>
      <c r="BCI53" s="9"/>
      <c r="BCJ53" s="9"/>
      <c r="BCK53" s="9"/>
      <c r="BCL53" s="9"/>
      <c r="BCM53" s="9"/>
      <c r="BCN53" s="9"/>
      <c r="BCO53" s="9"/>
      <c r="BCP53" s="9"/>
      <c r="BCQ53" s="9"/>
      <c r="BCR53" s="9"/>
      <c r="BCS53" s="9"/>
      <c r="BCT53" s="9"/>
      <c r="BCU53" s="9"/>
      <c r="BCV53" s="9"/>
      <c r="BCW53" s="9"/>
      <c r="BCX53" s="9"/>
      <c r="BCY53" s="9"/>
      <c r="BCZ53" s="9"/>
      <c r="BDA53" s="9"/>
      <c r="BDB53" s="9"/>
      <c r="BDC53" s="9"/>
      <c r="BDD53" s="9"/>
      <c r="BDE53" s="9"/>
      <c r="BDF53" s="9"/>
      <c r="BDG53" s="9"/>
      <c r="BDH53" s="9"/>
      <c r="BDI53" s="9"/>
      <c r="BDJ53" s="9"/>
      <c r="BDK53" s="9"/>
      <c r="BDL53" s="9"/>
      <c r="BDM53" s="9"/>
      <c r="BDN53" s="9"/>
      <c r="BDO53" s="9"/>
      <c r="BDP53" s="9"/>
      <c r="BDQ53" s="9"/>
      <c r="BDR53" s="9"/>
      <c r="BDS53" s="9"/>
      <c r="BDT53" s="9"/>
      <c r="BDU53" s="9"/>
      <c r="BDV53" s="9"/>
      <c r="BDW53" s="9"/>
      <c r="BDX53" s="9"/>
      <c r="BDY53" s="9"/>
      <c r="BDZ53" s="9"/>
      <c r="BEA53" s="9"/>
      <c r="BEB53" s="9"/>
      <c r="BEC53" s="9"/>
      <c r="BED53" s="9"/>
      <c r="BEE53" s="9"/>
      <c r="BEF53" s="9"/>
      <c r="BEG53" s="9"/>
      <c r="BEH53" s="9"/>
      <c r="BEI53" s="9"/>
      <c r="BEJ53" s="9"/>
      <c r="BEK53" s="9"/>
      <c r="BEL53" s="9"/>
      <c r="BEM53" s="9"/>
      <c r="BEN53" s="9"/>
      <c r="BEO53" s="9"/>
      <c r="BEP53" s="9"/>
      <c r="BEQ53" s="9"/>
      <c r="BER53" s="9"/>
      <c r="BES53" s="9"/>
      <c r="BET53" s="9"/>
      <c r="BEU53" s="9"/>
      <c r="BEV53" s="9"/>
      <c r="BEW53" s="9"/>
      <c r="BEX53" s="9"/>
      <c r="BEY53" s="9"/>
      <c r="BEZ53" s="9"/>
      <c r="BFA53" s="9"/>
      <c r="BFB53" s="9"/>
      <c r="BFC53" s="9"/>
      <c r="BFD53" s="9"/>
      <c r="BFE53" s="9"/>
      <c r="BFF53" s="9"/>
      <c r="BFG53" s="9"/>
      <c r="BFH53" s="9"/>
      <c r="BFI53" s="9"/>
      <c r="BFJ53" s="9"/>
      <c r="BFK53" s="9"/>
      <c r="BFL53" s="9"/>
      <c r="BFM53" s="9"/>
      <c r="BFN53" s="9"/>
      <c r="BFO53" s="9"/>
      <c r="BFP53" s="9"/>
      <c r="BFQ53" s="9"/>
      <c r="BFR53" s="9"/>
      <c r="BFS53" s="9"/>
      <c r="BFT53" s="9"/>
      <c r="BFU53" s="9"/>
      <c r="BFV53" s="9"/>
      <c r="BFW53" s="9"/>
      <c r="BFX53" s="9"/>
      <c r="BFY53" s="9"/>
      <c r="BFZ53" s="9"/>
      <c r="BGA53" s="9"/>
      <c r="BGB53" s="9"/>
      <c r="BGC53" s="9"/>
      <c r="BGD53" s="9"/>
      <c r="BGE53" s="9"/>
      <c r="BGF53" s="9"/>
      <c r="BGG53" s="9"/>
      <c r="BGH53" s="9"/>
      <c r="BGI53" s="9"/>
      <c r="BGJ53" s="9"/>
      <c r="BGK53" s="9"/>
      <c r="BGL53" s="9"/>
      <c r="BGM53" s="9"/>
      <c r="BGN53" s="9"/>
      <c r="BGO53" s="9"/>
      <c r="BGP53" s="9"/>
      <c r="BGQ53" s="9"/>
      <c r="BGR53" s="9"/>
      <c r="BGS53" s="9"/>
      <c r="BGT53" s="9"/>
      <c r="BGU53" s="9"/>
      <c r="BGV53" s="9"/>
      <c r="BGW53" s="9"/>
      <c r="BGX53" s="9"/>
      <c r="BGY53" s="9"/>
      <c r="BGZ53" s="9"/>
      <c r="BHA53" s="9"/>
      <c r="BHB53" s="9"/>
      <c r="BHC53" s="9"/>
      <c r="BHD53" s="9"/>
      <c r="BHE53" s="9"/>
      <c r="BHF53" s="9"/>
      <c r="BHG53" s="9"/>
      <c r="BHH53" s="9"/>
      <c r="BHI53" s="9"/>
      <c r="BHJ53" s="9"/>
      <c r="BHK53" s="9"/>
      <c r="BHL53" s="9"/>
      <c r="BHM53" s="9"/>
      <c r="BHN53" s="9"/>
      <c r="BHO53" s="9"/>
      <c r="BHP53" s="9"/>
      <c r="BHQ53" s="9"/>
      <c r="BHR53" s="9"/>
      <c r="BHS53" s="9"/>
      <c r="BHT53" s="9"/>
      <c r="BHU53" s="9"/>
      <c r="BHV53" s="9"/>
      <c r="BHW53" s="9"/>
      <c r="BHX53" s="9"/>
      <c r="BHY53" s="9"/>
      <c r="BHZ53" s="9"/>
      <c r="BIA53" s="9"/>
      <c r="BIB53" s="9"/>
      <c r="BIC53" s="9"/>
      <c r="BID53" s="9"/>
      <c r="BIE53" s="9"/>
      <c r="BIF53" s="9"/>
      <c r="BIG53" s="9"/>
      <c r="BIH53" s="9"/>
      <c r="BII53" s="9"/>
      <c r="BIJ53" s="9"/>
      <c r="BIK53" s="9"/>
      <c r="BIL53" s="9"/>
      <c r="BIM53" s="9"/>
      <c r="BIN53" s="9"/>
      <c r="BIO53" s="9"/>
      <c r="BIP53" s="9"/>
      <c r="BIQ53" s="9"/>
      <c r="BIR53" s="9"/>
      <c r="BIS53" s="9"/>
      <c r="BIT53" s="9"/>
      <c r="BIU53" s="9"/>
      <c r="BIV53" s="9"/>
      <c r="BIW53" s="9"/>
      <c r="BIX53" s="9"/>
      <c r="BIY53" s="9"/>
      <c r="BIZ53" s="9"/>
      <c r="BJA53" s="9"/>
      <c r="BJB53" s="9"/>
      <c r="BJC53" s="9"/>
      <c r="BJD53" s="9"/>
      <c r="BJE53" s="9"/>
      <c r="BJF53" s="9"/>
      <c r="BJG53" s="9"/>
      <c r="BJH53" s="9"/>
      <c r="BJI53" s="9"/>
      <c r="BJJ53" s="9"/>
      <c r="BJK53" s="9"/>
      <c r="BJL53" s="9"/>
      <c r="BJM53" s="9"/>
      <c r="BJN53" s="9"/>
      <c r="BJO53" s="9"/>
      <c r="BJP53" s="9"/>
      <c r="BJQ53" s="9"/>
      <c r="BJR53" s="9"/>
      <c r="BJS53" s="9"/>
      <c r="BJT53" s="9"/>
      <c r="BJU53" s="9"/>
      <c r="BJV53" s="9"/>
      <c r="BJW53" s="9"/>
      <c r="BJX53" s="9"/>
      <c r="BJY53" s="9"/>
      <c r="BJZ53" s="9"/>
      <c r="BKA53" s="9"/>
      <c r="BKB53" s="9"/>
      <c r="BKC53" s="9"/>
      <c r="BKD53" s="9"/>
      <c r="BKE53" s="9"/>
      <c r="BKF53" s="9"/>
      <c r="BKG53" s="9"/>
      <c r="BKH53" s="9"/>
      <c r="BKI53" s="9"/>
      <c r="BKJ53" s="9"/>
      <c r="BKK53" s="9"/>
      <c r="BKL53" s="9"/>
      <c r="BKM53" s="9"/>
      <c r="BKN53" s="9"/>
      <c r="BKO53" s="9"/>
      <c r="BKP53" s="9"/>
      <c r="BKQ53" s="9"/>
      <c r="BKR53" s="9"/>
      <c r="BKS53" s="9"/>
      <c r="BKT53" s="9"/>
      <c r="BKU53" s="9"/>
      <c r="BKV53" s="9"/>
      <c r="BKW53" s="9"/>
      <c r="BKX53" s="9"/>
      <c r="BKY53" s="9"/>
      <c r="BKZ53" s="9"/>
      <c r="BLA53" s="9"/>
      <c r="BLB53" s="9"/>
      <c r="BLC53" s="9"/>
      <c r="BLD53" s="9"/>
      <c r="BLE53" s="9"/>
      <c r="BLF53" s="9"/>
      <c r="BLG53" s="9"/>
      <c r="BLH53" s="9"/>
      <c r="BLI53" s="9"/>
      <c r="BLJ53" s="9"/>
      <c r="BLK53" s="9"/>
      <c r="BLL53" s="9"/>
      <c r="BLM53" s="9"/>
      <c r="BLN53" s="9"/>
      <c r="BLO53" s="9"/>
      <c r="BLP53" s="9"/>
      <c r="BLQ53" s="9"/>
      <c r="BLR53" s="9"/>
      <c r="BLS53" s="9"/>
      <c r="BLT53" s="9"/>
      <c r="BLU53" s="9"/>
      <c r="BLV53" s="9"/>
      <c r="BLW53" s="9"/>
      <c r="BLX53" s="9"/>
      <c r="BLY53" s="9"/>
      <c r="BLZ53" s="9"/>
      <c r="BMA53" s="9"/>
      <c r="BMB53" s="9"/>
      <c r="BMC53" s="9"/>
      <c r="BMD53" s="9"/>
      <c r="BME53" s="9"/>
      <c r="BMF53" s="9"/>
      <c r="BMG53" s="9"/>
      <c r="BMH53" s="9"/>
      <c r="BMI53" s="9"/>
      <c r="BMJ53" s="9"/>
      <c r="BMK53" s="9"/>
      <c r="BML53" s="9"/>
      <c r="BMM53" s="9"/>
      <c r="BMN53" s="9"/>
      <c r="BMO53" s="9"/>
      <c r="BMP53" s="9"/>
      <c r="BMQ53" s="9"/>
      <c r="BMR53" s="9"/>
      <c r="BMS53" s="9"/>
      <c r="BMT53" s="9"/>
      <c r="BMU53" s="9"/>
      <c r="BMV53" s="9"/>
      <c r="BMW53" s="9"/>
      <c r="BMX53" s="9"/>
      <c r="BMY53" s="9"/>
      <c r="BMZ53" s="9"/>
      <c r="BNA53" s="9"/>
      <c r="BNB53" s="9"/>
      <c r="BNC53" s="9"/>
      <c r="BND53" s="9"/>
      <c r="BNE53" s="9"/>
      <c r="BNF53" s="9"/>
      <c r="BNG53" s="9"/>
      <c r="BNH53" s="9"/>
      <c r="BNI53" s="9"/>
      <c r="BNJ53" s="9"/>
      <c r="BNK53" s="9"/>
      <c r="BNL53" s="9"/>
      <c r="BNM53" s="9"/>
      <c r="BNN53" s="9"/>
      <c r="BNO53" s="9"/>
      <c r="BNP53" s="9"/>
      <c r="BNQ53" s="9"/>
      <c r="BNR53" s="9"/>
      <c r="BNS53" s="9"/>
      <c r="BNT53" s="9"/>
      <c r="BNU53" s="9"/>
      <c r="BNV53" s="9"/>
      <c r="BNW53" s="9"/>
      <c r="BNX53" s="9"/>
      <c r="BNY53" s="9"/>
      <c r="BNZ53" s="9"/>
      <c r="BOA53" s="9"/>
      <c r="BOB53" s="9"/>
      <c r="BOC53" s="9"/>
      <c r="BOD53" s="9"/>
      <c r="BOE53" s="9"/>
      <c r="BOF53" s="9"/>
      <c r="BOG53" s="9"/>
      <c r="BOH53" s="9"/>
      <c r="BOI53" s="9"/>
      <c r="BOJ53" s="9"/>
      <c r="BOK53" s="9"/>
      <c r="BOL53" s="9"/>
      <c r="BOM53" s="9"/>
      <c r="BON53" s="9"/>
      <c r="BOO53" s="9"/>
      <c r="BOP53" s="9"/>
      <c r="BOQ53" s="9"/>
      <c r="BOR53" s="9"/>
      <c r="BOS53" s="9"/>
      <c r="BOT53" s="9"/>
      <c r="BOU53" s="9"/>
      <c r="BOV53" s="9"/>
      <c r="BOW53" s="9"/>
      <c r="BOX53" s="9"/>
      <c r="BOY53" s="9"/>
      <c r="BOZ53" s="9"/>
      <c r="BPA53" s="9"/>
      <c r="BPB53" s="9"/>
      <c r="BPC53" s="9"/>
      <c r="BPD53" s="9"/>
      <c r="BPE53" s="9"/>
      <c r="BPF53" s="9"/>
      <c r="BPG53" s="9"/>
      <c r="BPH53" s="9"/>
      <c r="BPI53" s="9"/>
      <c r="BPJ53" s="9"/>
      <c r="BPK53" s="9"/>
      <c r="BPL53" s="9"/>
      <c r="BPM53" s="9"/>
      <c r="BPN53" s="9"/>
      <c r="BPO53" s="9"/>
      <c r="BPP53" s="9"/>
      <c r="BPQ53" s="9"/>
      <c r="BPR53" s="9"/>
      <c r="BPS53" s="9"/>
      <c r="BPT53" s="9"/>
      <c r="BPU53" s="9"/>
      <c r="BPV53" s="9"/>
      <c r="BPW53" s="9"/>
      <c r="BPX53" s="9"/>
      <c r="BPY53" s="9"/>
      <c r="BPZ53" s="9"/>
      <c r="BQA53" s="9"/>
      <c r="BQB53" s="9"/>
      <c r="BQC53" s="9"/>
      <c r="BQD53" s="9"/>
      <c r="BQE53" s="9"/>
      <c r="BQF53" s="9"/>
      <c r="BQG53" s="9"/>
      <c r="BQH53" s="9"/>
      <c r="BQI53" s="9"/>
      <c r="BQJ53" s="9"/>
      <c r="BQK53" s="9"/>
      <c r="BQL53" s="9"/>
      <c r="BQM53" s="9"/>
      <c r="BQN53" s="9"/>
      <c r="BQO53" s="9"/>
      <c r="BQP53" s="9"/>
      <c r="BQQ53" s="9"/>
      <c r="BQR53" s="9"/>
      <c r="BQS53" s="9"/>
      <c r="BQT53" s="9"/>
      <c r="BQU53" s="9"/>
      <c r="BQV53" s="9"/>
      <c r="BQW53" s="9"/>
      <c r="BQX53" s="9"/>
      <c r="BQY53" s="9"/>
      <c r="BQZ53" s="9"/>
      <c r="BRA53" s="9"/>
      <c r="BRB53" s="9"/>
      <c r="BRC53" s="9"/>
      <c r="BRD53" s="9"/>
      <c r="BRE53" s="9"/>
      <c r="BRF53" s="9"/>
      <c r="BRG53" s="9"/>
      <c r="BRH53" s="9"/>
      <c r="BRI53" s="9"/>
      <c r="BRJ53" s="9"/>
      <c r="BRK53" s="9"/>
      <c r="BRL53" s="9"/>
      <c r="BRM53" s="9"/>
      <c r="BRN53" s="9"/>
      <c r="BRO53" s="9"/>
      <c r="BRP53" s="9"/>
      <c r="BRQ53" s="9"/>
      <c r="BRR53" s="9"/>
      <c r="BRS53" s="9"/>
      <c r="BRT53" s="9"/>
      <c r="BRU53" s="9"/>
      <c r="BRV53" s="9"/>
      <c r="BRW53" s="9"/>
      <c r="BRX53" s="9"/>
      <c r="BRY53" s="9"/>
      <c r="BRZ53" s="9"/>
      <c r="BSA53" s="9"/>
      <c r="BSB53" s="9"/>
      <c r="BSC53" s="9"/>
      <c r="BSD53" s="9"/>
      <c r="BSE53" s="9"/>
      <c r="BSF53" s="9"/>
      <c r="BSG53" s="9"/>
      <c r="BSH53" s="9"/>
      <c r="BSI53" s="9"/>
      <c r="BSJ53" s="9"/>
      <c r="BSK53" s="9"/>
      <c r="BSL53" s="9"/>
      <c r="BSM53" s="9"/>
      <c r="BSN53" s="9"/>
      <c r="BSO53" s="9"/>
      <c r="BSP53" s="9"/>
      <c r="BSQ53" s="9"/>
      <c r="BSR53" s="9"/>
      <c r="BSS53" s="9"/>
      <c r="BST53" s="9"/>
      <c r="BSU53" s="9"/>
      <c r="BSV53" s="9"/>
      <c r="BSW53" s="9"/>
      <c r="BSX53" s="9"/>
      <c r="BSY53" s="9"/>
      <c r="BSZ53" s="9"/>
      <c r="BTA53" s="9"/>
      <c r="BTB53" s="9"/>
      <c r="BTC53" s="9"/>
      <c r="BTD53" s="9"/>
      <c r="BTE53" s="9"/>
      <c r="BTF53" s="9"/>
      <c r="BTG53" s="9"/>
      <c r="BTH53" s="9"/>
      <c r="BTI53" s="9"/>
      <c r="BTJ53" s="9"/>
      <c r="BTK53" s="9"/>
      <c r="BTL53" s="9"/>
      <c r="BTM53" s="9"/>
      <c r="BTN53" s="9"/>
      <c r="BTO53" s="9"/>
      <c r="BTP53" s="9"/>
      <c r="BTQ53" s="9"/>
      <c r="BTR53" s="9"/>
      <c r="BTS53" s="9"/>
      <c r="BTT53" s="9"/>
      <c r="BTU53" s="9"/>
      <c r="BTV53" s="9"/>
      <c r="BTW53" s="9"/>
      <c r="BTX53" s="9"/>
      <c r="BTY53" s="9"/>
      <c r="BTZ53" s="9"/>
      <c r="BUA53" s="9"/>
      <c r="BUB53" s="9"/>
      <c r="BUC53" s="9"/>
      <c r="BUD53" s="9"/>
      <c r="BUE53" s="9"/>
      <c r="BUF53" s="9"/>
      <c r="BUG53" s="9"/>
      <c r="BUH53" s="9"/>
      <c r="BUI53" s="9"/>
      <c r="BUJ53" s="9"/>
      <c r="BUK53" s="9"/>
      <c r="BUL53" s="9"/>
      <c r="BUM53" s="9"/>
      <c r="BUN53" s="9"/>
      <c r="BUO53" s="9"/>
      <c r="BUP53" s="9"/>
      <c r="BUQ53" s="9"/>
      <c r="BUR53" s="9"/>
      <c r="BUS53" s="9"/>
      <c r="BUT53" s="9"/>
      <c r="BUU53" s="9"/>
      <c r="BUV53" s="9"/>
      <c r="BUW53" s="9"/>
      <c r="BUX53" s="9"/>
      <c r="BUY53" s="9"/>
      <c r="BUZ53" s="9"/>
      <c r="BVA53" s="9"/>
      <c r="BVB53" s="9"/>
      <c r="BVC53" s="9"/>
      <c r="BVD53" s="9"/>
      <c r="BVE53" s="9"/>
      <c r="BVF53" s="9"/>
      <c r="BVG53" s="9"/>
      <c r="BVH53" s="9"/>
      <c r="BVI53" s="9"/>
      <c r="BVJ53" s="9"/>
      <c r="BVK53" s="9"/>
      <c r="BVL53" s="9"/>
      <c r="BVM53" s="9"/>
      <c r="BVN53" s="9"/>
      <c r="BVO53" s="9"/>
      <c r="BVP53" s="9"/>
      <c r="BVQ53" s="9"/>
      <c r="BVR53" s="9"/>
      <c r="BVS53" s="9"/>
      <c r="BVT53" s="9"/>
      <c r="BVU53" s="9"/>
      <c r="BVV53" s="9"/>
      <c r="BVW53" s="9"/>
      <c r="BVX53" s="9"/>
      <c r="BVY53" s="9"/>
      <c r="BVZ53" s="9"/>
      <c r="BWA53" s="9"/>
      <c r="BWB53" s="9"/>
      <c r="BWC53" s="9"/>
      <c r="BWD53" s="9"/>
      <c r="BWE53" s="9"/>
      <c r="BWF53" s="9"/>
      <c r="BWG53" s="9"/>
      <c r="BWH53" s="9"/>
      <c r="BWI53" s="9"/>
      <c r="BWJ53" s="9"/>
      <c r="BWK53" s="9"/>
      <c r="BWL53" s="9"/>
      <c r="BWM53" s="9"/>
      <c r="BWN53" s="9"/>
      <c r="BWO53" s="9"/>
      <c r="BWP53" s="9"/>
      <c r="BWQ53" s="9"/>
      <c r="BWR53" s="9"/>
      <c r="BWS53" s="9"/>
      <c r="BWT53" s="9"/>
      <c r="BWU53" s="9"/>
      <c r="BWV53" s="9"/>
      <c r="BWW53" s="9"/>
      <c r="BWX53" s="9"/>
      <c r="BWY53" s="9"/>
      <c r="BWZ53" s="9"/>
      <c r="BXA53" s="9"/>
      <c r="BXB53" s="9"/>
      <c r="BXC53" s="9"/>
      <c r="BXD53" s="9"/>
      <c r="BXE53" s="9"/>
      <c r="BXF53" s="9"/>
      <c r="BXG53" s="9"/>
      <c r="BXH53" s="9"/>
      <c r="BXI53" s="9"/>
      <c r="BXJ53" s="9"/>
      <c r="BXK53" s="9"/>
      <c r="BXL53" s="9"/>
      <c r="BXM53" s="9"/>
      <c r="BXN53" s="9"/>
      <c r="BXO53" s="9"/>
      <c r="BXP53" s="9"/>
      <c r="BXQ53" s="9"/>
      <c r="BXR53" s="9"/>
      <c r="BXS53" s="9"/>
      <c r="BXT53" s="9"/>
      <c r="BXU53" s="9"/>
      <c r="BXV53" s="9"/>
      <c r="BXW53" s="9"/>
      <c r="BXX53" s="9"/>
      <c r="BXY53" s="9"/>
      <c r="BXZ53" s="9"/>
      <c r="BYA53" s="9"/>
      <c r="BYB53" s="9"/>
      <c r="BYC53" s="9"/>
      <c r="BYD53" s="9"/>
      <c r="BYE53" s="9"/>
      <c r="BYF53" s="9"/>
      <c r="BYG53" s="9"/>
      <c r="BYH53" s="9"/>
      <c r="BYI53" s="9"/>
      <c r="BYJ53" s="9"/>
      <c r="BYK53" s="9"/>
      <c r="BYL53" s="9"/>
      <c r="BYM53" s="9"/>
      <c r="BYN53" s="9"/>
      <c r="BYO53" s="9"/>
      <c r="BYP53" s="9"/>
      <c r="BYQ53" s="9"/>
      <c r="BYR53" s="9"/>
      <c r="BYS53" s="9"/>
      <c r="BYT53" s="9"/>
      <c r="BYU53" s="9"/>
      <c r="BYV53" s="9"/>
      <c r="BYW53" s="9"/>
      <c r="BYX53" s="9"/>
      <c r="BYY53" s="9"/>
      <c r="BYZ53" s="9"/>
      <c r="BZA53" s="9"/>
      <c r="BZB53" s="9"/>
      <c r="BZC53" s="9"/>
      <c r="BZD53" s="9"/>
      <c r="BZE53" s="9"/>
      <c r="BZF53" s="9"/>
      <c r="BZG53" s="9"/>
      <c r="BZH53" s="9"/>
      <c r="BZI53" s="9"/>
      <c r="BZJ53" s="9"/>
      <c r="BZK53" s="9"/>
      <c r="BZL53" s="9"/>
      <c r="BZM53" s="9"/>
      <c r="BZN53" s="9"/>
      <c r="BZO53" s="9"/>
      <c r="BZP53" s="9"/>
      <c r="BZQ53" s="9"/>
      <c r="BZR53" s="9"/>
      <c r="BZS53" s="9"/>
      <c r="BZT53" s="9"/>
      <c r="BZU53" s="9"/>
      <c r="BZV53" s="9"/>
      <c r="BZW53" s="9"/>
      <c r="BZX53" s="9"/>
      <c r="BZY53" s="9"/>
      <c r="BZZ53" s="9"/>
      <c r="CAA53" s="9"/>
      <c r="CAB53" s="9"/>
      <c r="CAC53" s="9"/>
      <c r="CAD53" s="9"/>
      <c r="CAE53" s="9"/>
      <c r="CAF53" s="9"/>
      <c r="CAG53" s="9"/>
      <c r="CAH53" s="9"/>
      <c r="CAI53" s="9"/>
      <c r="CAJ53" s="9"/>
      <c r="CAK53" s="9"/>
      <c r="CAL53" s="9"/>
      <c r="CAM53" s="9"/>
      <c r="CAN53" s="9"/>
      <c r="CAO53" s="9"/>
      <c r="CAP53" s="9"/>
      <c r="CAQ53" s="9"/>
      <c r="CAR53" s="9"/>
      <c r="CAS53" s="9"/>
      <c r="CAT53" s="9"/>
      <c r="CAU53" s="9"/>
      <c r="CAV53" s="9"/>
      <c r="CAW53" s="9"/>
      <c r="CAX53" s="9"/>
      <c r="CAY53" s="9"/>
      <c r="CAZ53" s="9"/>
      <c r="CBA53" s="9"/>
      <c r="CBB53" s="9"/>
      <c r="CBC53" s="9"/>
      <c r="CBD53" s="9"/>
      <c r="CBE53" s="9"/>
      <c r="CBF53" s="9"/>
      <c r="CBG53" s="9"/>
      <c r="CBH53" s="9"/>
      <c r="CBI53" s="9"/>
      <c r="CBJ53" s="9"/>
      <c r="CBK53" s="9"/>
      <c r="CBL53" s="9"/>
      <c r="CBM53" s="9"/>
      <c r="CBN53" s="9"/>
      <c r="CBO53" s="9"/>
      <c r="CBP53" s="9"/>
      <c r="CBQ53" s="9"/>
      <c r="CBR53" s="9"/>
      <c r="CBS53" s="9"/>
      <c r="CBT53" s="9"/>
      <c r="CBU53" s="9"/>
      <c r="CBV53" s="9"/>
      <c r="CBW53" s="9"/>
      <c r="CBX53" s="9"/>
      <c r="CBY53" s="9"/>
      <c r="CBZ53" s="9"/>
      <c r="CCA53" s="9"/>
      <c r="CCB53" s="9"/>
      <c r="CCC53" s="9"/>
      <c r="CCD53" s="9"/>
      <c r="CCE53" s="9"/>
      <c r="CCF53" s="9"/>
      <c r="CCG53" s="9"/>
      <c r="CCH53" s="9"/>
      <c r="CCI53" s="9"/>
      <c r="CCJ53" s="9"/>
      <c r="CCK53" s="9"/>
      <c r="CCL53" s="9"/>
      <c r="CCM53" s="9"/>
      <c r="CCN53" s="9"/>
      <c r="CCO53" s="9"/>
      <c r="CCP53" s="9"/>
      <c r="CCQ53" s="9"/>
      <c r="CCR53" s="9"/>
      <c r="CCS53" s="9"/>
      <c r="CCT53" s="9"/>
      <c r="CCU53" s="9"/>
      <c r="CCV53" s="9"/>
      <c r="CCW53" s="9"/>
      <c r="CCX53" s="9"/>
      <c r="CCY53" s="9"/>
      <c r="CCZ53" s="9"/>
      <c r="CDA53" s="9"/>
      <c r="CDB53" s="9"/>
      <c r="CDC53" s="9"/>
      <c r="CDD53" s="9"/>
      <c r="CDE53" s="9"/>
      <c r="CDF53" s="9"/>
      <c r="CDG53" s="9"/>
      <c r="CDH53" s="9"/>
      <c r="CDI53" s="9"/>
      <c r="CDJ53" s="9"/>
      <c r="CDK53" s="9"/>
      <c r="CDL53" s="9"/>
      <c r="CDM53" s="9"/>
      <c r="CDN53" s="9"/>
      <c r="CDO53" s="9"/>
      <c r="CDP53" s="9"/>
      <c r="CDQ53" s="9"/>
      <c r="CDR53" s="9"/>
      <c r="CDS53" s="9"/>
      <c r="CDT53" s="9"/>
      <c r="CDU53" s="9"/>
      <c r="CDV53" s="9"/>
      <c r="CDW53" s="9"/>
      <c r="CDX53" s="9"/>
      <c r="CDY53" s="9"/>
      <c r="CDZ53" s="9"/>
      <c r="CEA53" s="9"/>
      <c r="CEB53" s="9"/>
      <c r="CEC53" s="9"/>
      <c r="CED53" s="9"/>
      <c r="CEE53" s="9"/>
      <c r="CEF53" s="9"/>
      <c r="CEG53" s="9"/>
      <c r="CEH53" s="9"/>
      <c r="CEI53" s="9"/>
      <c r="CEJ53" s="9"/>
      <c r="CEK53" s="9"/>
      <c r="CEL53" s="9"/>
      <c r="CEM53" s="9"/>
      <c r="CEN53" s="9"/>
      <c r="CEO53" s="9"/>
      <c r="CEP53" s="9"/>
      <c r="CEQ53" s="9"/>
      <c r="CER53" s="9"/>
      <c r="CES53" s="9"/>
      <c r="CET53" s="9"/>
      <c r="CEU53" s="9"/>
      <c r="CEV53" s="9"/>
      <c r="CEW53" s="9"/>
      <c r="CEX53" s="9"/>
      <c r="CEY53" s="9"/>
      <c r="CEZ53" s="9"/>
      <c r="CFA53" s="9"/>
      <c r="CFB53" s="9"/>
      <c r="CFC53" s="9"/>
      <c r="CFD53" s="9"/>
      <c r="CFE53" s="9"/>
      <c r="CFF53" s="9"/>
      <c r="CFG53" s="9"/>
      <c r="CFH53" s="9"/>
      <c r="CFI53" s="9"/>
      <c r="CFJ53" s="9"/>
      <c r="CFK53" s="9"/>
      <c r="CFL53" s="9"/>
      <c r="CFM53" s="9"/>
      <c r="CFN53" s="9"/>
      <c r="CFO53" s="9"/>
      <c r="CFP53" s="9"/>
      <c r="CFQ53" s="9"/>
      <c r="CFR53" s="9"/>
      <c r="CFS53" s="9"/>
      <c r="CFT53" s="9"/>
      <c r="CFU53" s="9"/>
      <c r="CFV53" s="9"/>
      <c r="CFW53" s="9"/>
      <c r="CFX53" s="9"/>
      <c r="CFY53" s="9"/>
      <c r="CFZ53" s="9"/>
      <c r="CGA53" s="9"/>
      <c r="CGB53" s="9"/>
      <c r="CGC53" s="9"/>
      <c r="CGD53" s="9"/>
      <c r="CGE53" s="9"/>
      <c r="CGF53" s="9"/>
      <c r="CGG53" s="9"/>
      <c r="CGH53" s="9"/>
      <c r="CGI53" s="9"/>
      <c r="CGJ53" s="9"/>
      <c r="CGK53" s="9"/>
      <c r="CGL53" s="9"/>
      <c r="CGM53" s="9"/>
      <c r="CGN53" s="9"/>
      <c r="CGO53" s="9"/>
      <c r="CGP53" s="9"/>
      <c r="CGQ53" s="9"/>
      <c r="CGR53" s="9"/>
      <c r="CGS53" s="9"/>
      <c r="CGT53" s="9"/>
      <c r="CGU53" s="9"/>
      <c r="CGV53" s="9"/>
      <c r="CGW53" s="9"/>
      <c r="CGX53" s="9"/>
      <c r="CGY53" s="9"/>
      <c r="CGZ53" s="9"/>
      <c r="CHA53" s="9"/>
      <c r="CHB53" s="9"/>
      <c r="CHC53" s="9"/>
      <c r="CHD53" s="9"/>
      <c r="CHE53" s="9"/>
      <c r="CHF53" s="9"/>
      <c r="CHG53" s="9"/>
      <c r="CHH53" s="9"/>
      <c r="CHI53" s="9"/>
      <c r="CHJ53" s="9"/>
      <c r="CHK53" s="9"/>
      <c r="CHL53" s="9"/>
      <c r="CHM53" s="9"/>
      <c r="CHN53" s="9"/>
      <c r="CHO53" s="9"/>
      <c r="CHP53" s="9"/>
      <c r="CHQ53" s="9"/>
      <c r="CHR53" s="9"/>
      <c r="CHS53" s="9"/>
      <c r="CHT53" s="9"/>
      <c r="CHU53" s="9"/>
      <c r="CHV53" s="9"/>
      <c r="CHW53" s="9"/>
      <c r="CHX53" s="9"/>
      <c r="CHY53" s="9"/>
      <c r="CHZ53" s="9"/>
      <c r="CIA53" s="9"/>
      <c r="CIB53" s="9"/>
      <c r="CIC53" s="9"/>
      <c r="CID53" s="9"/>
      <c r="CIE53" s="9"/>
      <c r="CIF53" s="9"/>
      <c r="CIG53" s="9"/>
      <c r="CIH53" s="9"/>
      <c r="CII53" s="9"/>
      <c r="CIJ53" s="9"/>
      <c r="CIK53" s="9"/>
      <c r="CIL53" s="9"/>
      <c r="CIM53" s="9"/>
      <c r="CIN53" s="9"/>
      <c r="CIO53" s="9"/>
      <c r="CIP53" s="9"/>
      <c r="CIQ53" s="9"/>
      <c r="CIR53" s="9"/>
      <c r="CIS53" s="9"/>
      <c r="CIT53" s="9"/>
      <c r="CIU53" s="9"/>
      <c r="CIV53" s="9"/>
      <c r="CIW53" s="9"/>
      <c r="CIX53" s="9"/>
      <c r="CIY53" s="9"/>
      <c r="CIZ53" s="9"/>
      <c r="CJA53" s="9"/>
      <c r="CJB53" s="9"/>
      <c r="CJC53" s="9"/>
      <c r="CJD53" s="9"/>
      <c r="CJE53" s="9"/>
      <c r="CJF53" s="9"/>
      <c r="CJG53" s="9"/>
      <c r="CJH53" s="9"/>
      <c r="CJI53" s="9"/>
      <c r="CJJ53" s="9"/>
      <c r="CJK53" s="9"/>
      <c r="CJL53" s="9"/>
      <c r="CJM53" s="9"/>
      <c r="CJN53" s="9"/>
      <c r="CJO53" s="9"/>
      <c r="CJP53" s="9"/>
      <c r="CJQ53" s="9"/>
      <c r="CJR53" s="9"/>
      <c r="CJS53" s="9"/>
      <c r="CJT53" s="9"/>
      <c r="CJU53" s="9"/>
      <c r="CJV53" s="9"/>
      <c r="CJW53" s="9"/>
      <c r="CJX53" s="9"/>
      <c r="CJY53" s="9"/>
      <c r="CJZ53" s="9"/>
      <c r="CKA53" s="9"/>
      <c r="CKB53" s="9"/>
      <c r="CKC53" s="9"/>
      <c r="CKD53" s="9"/>
      <c r="CKE53" s="9"/>
      <c r="CKF53" s="9"/>
      <c r="CKG53" s="9"/>
      <c r="CKH53" s="9"/>
      <c r="CKI53" s="9"/>
      <c r="CKJ53" s="9"/>
      <c r="CKK53" s="9"/>
      <c r="CKL53" s="9"/>
      <c r="CKM53" s="9"/>
      <c r="CKN53" s="9"/>
      <c r="CKO53" s="9"/>
      <c r="CKP53" s="9"/>
      <c r="CKQ53" s="9"/>
      <c r="CKR53" s="9"/>
      <c r="CKS53" s="9"/>
      <c r="CKT53" s="9"/>
      <c r="CKU53" s="9"/>
      <c r="CKV53" s="9"/>
      <c r="CKW53" s="9"/>
      <c r="CKX53" s="9"/>
      <c r="CKY53" s="9"/>
      <c r="CKZ53" s="9"/>
      <c r="CLA53" s="9"/>
      <c r="CLB53" s="9"/>
      <c r="CLC53" s="9"/>
      <c r="CLD53" s="9"/>
      <c r="CLE53" s="9"/>
      <c r="CLF53" s="9"/>
      <c r="CLG53" s="9"/>
      <c r="CLH53" s="9"/>
      <c r="CLI53" s="9"/>
      <c r="CLJ53" s="9"/>
      <c r="CLK53" s="9"/>
      <c r="CLL53" s="9"/>
      <c r="CLM53" s="9"/>
      <c r="CLN53" s="9"/>
      <c r="CLO53" s="9"/>
      <c r="CLP53" s="9"/>
      <c r="CLQ53" s="9"/>
      <c r="CLR53" s="9"/>
      <c r="CLS53" s="9"/>
      <c r="CLT53" s="9"/>
      <c r="CLU53" s="9"/>
      <c r="CLV53" s="9"/>
      <c r="CLW53" s="9"/>
      <c r="CLX53" s="9"/>
      <c r="CLY53" s="9"/>
      <c r="CLZ53" s="9"/>
      <c r="CMA53" s="9"/>
      <c r="CMB53" s="9"/>
      <c r="CMC53" s="9"/>
      <c r="CMD53" s="9"/>
      <c r="CME53" s="9"/>
      <c r="CMF53" s="9"/>
      <c r="CMG53" s="9"/>
      <c r="CMH53" s="9"/>
      <c r="CMI53" s="9"/>
      <c r="CMJ53" s="9"/>
      <c r="CMK53" s="9"/>
      <c r="CML53" s="9"/>
      <c r="CMM53" s="9"/>
      <c r="CMN53" s="9"/>
      <c r="CMO53" s="9"/>
      <c r="CMP53" s="9"/>
      <c r="CMQ53" s="9"/>
      <c r="CMR53" s="9"/>
      <c r="CMS53" s="9"/>
      <c r="CMT53" s="9"/>
      <c r="CMU53" s="9"/>
      <c r="CMV53" s="9"/>
      <c r="CMW53" s="9"/>
      <c r="CMX53" s="9"/>
      <c r="CMY53" s="9"/>
      <c r="CMZ53" s="9"/>
      <c r="CNA53" s="9"/>
      <c r="CNB53" s="9"/>
      <c r="CNC53" s="9"/>
      <c r="CND53" s="9"/>
      <c r="CNE53" s="9"/>
      <c r="CNF53" s="9"/>
      <c r="CNG53" s="9"/>
      <c r="CNH53" s="9"/>
      <c r="CNI53" s="9"/>
      <c r="CNJ53" s="9"/>
      <c r="CNK53" s="9"/>
      <c r="CNL53" s="9"/>
      <c r="CNM53" s="9"/>
      <c r="CNN53" s="9"/>
      <c r="CNO53" s="9"/>
      <c r="CNP53" s="9"/>
      <c r="CNQ53" s="9"/>
      <c r="CNR53" s="9"/>
      <c r="CNS53" s="9"/>
      <c r="CNT53" s="9"/>
      <c r="CNU53" s="9"/>
      <c r="CNV53" s="9"/>
      <c r="CNW53" s="9"/>
      <c r="CNX53" s="9"/>
      <c r="CNY53" s="9"/>
      <c r="CNZ53" s="9"/>
      <c r="COA53" s="9"/>
      <c r="COB53" s="9"/>
      <c r="COC53" s="9"/>
      <c r="COD53" s="9"/>
      <c r="COE53" s="9"/>
      <c r="COF53" s="9"/>
      <c r="COG53" s="9"/>
      <c r="COH53" s="9"/>
      <c r="COI53" s="9"/>
      <c r="COJ53" s="9"/>
      <c r="COK53" s="9"/>
      <c r="COL53" s="9"/>
      <c r="COM53" s="9"/>
      <c r="CON53" s="9"/>
      <c r="COO53" s="9"/>
      <c r="COP53" s="9"/>
      <c r="COQ53" s="9"/>
      <c r="COR53" s="9"/>
      <c r="COS53" s="9"/>
      <c r="COT53" s="9"/>
      <c r="COU53" s="9"/>
      <c r="COV53" s="9"/>
      <c r="COW53" s="9"/>
      <c r="COX53" s="9"/>
      <c r="COY53" s="9"/>
      <c r="COZ53" s="9"/>
      <c r="CPA53" s="9"/>
      <c r="CPB53" s="9"/>
      <c r="CPC53" s="9"/>
      <c r="CPD53" s="9"/>
      <c r="CPE53" s="9"/>
      <c r="CPF53" s="9"/>
      <c r="CPG53" s="9"/>
      <c r="CPH53" s="9"/>
      <c r="CPI53" s="9"/>
      <c r="CPJ53" s="9"/>
      <c r="CPK53" s="9"/>
      <c r="CPL53" s="9"/>
      <c r="CPM53" s="9"/>
      <c r="CPN53" s="9"/>
      <c r="CPO53" s="9"/>
      <c r="CPP53" s="9"/>
      <c r="CPQ53" s="9"/>
      <c r="CPR53" s="9"/>
      <c r="CPS53" s="9"/>
      <c r="CPT53" s="9"/>
      <c r="CPU53" s="9"/>
      <c r="CPV53" s="9"/>
      <c r="CPW53" s="9"/>
      <c r="CPX53" s="9"/>
      <c r="CPY53" s="9"/>
      <c r="CPZ53" s="9"/>
      <c r="CQA53" s="9"/>
      <c r="CQB53" s="9"/>
      <c r="CQC53" s="9"/>
      <c r="CQD53" s="9"/>
      <c r="CQE53" s="9"/>
      <c r="CQF53" s="9"/>
      <c r="CQG53" s="9"/>
      <c r="CQH53" s="9"/>
      <c r="CQI53" s="9"/>
      <c r="CQJ53" s="9"/>
      <c r="CQK53" s="9"/>
      <c r="CQL53" s="9"/>
      <c r="CQM53" s="9"/>
      <c r="CQN53" s="9"/>
      <c r="CQO53" s="9"/>
      <c r="CQP53" s="9"/>
      <c r="CQQ53" s="9"/>
      <c r="CQR53" s="9"/>
      <c r="CQS53" s="9"/>
      <c r="CQT53" s="9"/>
      <c r="CQU53" s="9"/>
      <c r="CQV53" s="9"/>
      <c r="CQW53" s="9"/>
      <c r="CQX53" s="9"/>
      <c r="CQY53" s="9"/>
      <c r="CQZ53" s="9"/>
      <c r="CRA53" s="9"/>
      <c r="CRB53" s="9"/>
      <c r="CRC53" s="9"/>
      <c r="CRD53" s="9"/>
      <c r="CRE53" s="9"/>
      <c r="CRF53" s="9"/>
      <c r="CRG53" s="9"/>
      <c r="CRH53" s="9"/>
      <c r="CRI53" s="9"/>
      <c r="CRJ53" s="9"/>
      <c r="CRK53" s="9"/>
      <c r="CRL53" s="9"/>
      <c r="CRM53" s="9"/>
      <c r="CRN53" s="9"/>
      <c r="CRO53" s="9"/>
      <c r="CRP53" s="9"/>
      <c r="CRQ53" s="9"/>
      <c r="CRR53" s="9"/>
      <c r="CRS53" s="9"/>
      <c r="CRT53" s="9"/>
      <c r="CRU53" s="9"/>
      <c r="CRV53" s="9"/>
      <c r="CRW53" s="9"/>
      <c r="CRX53" s="9"/>
      <c r="CRY53" s="9"/>
      <c r="CRZ53" s="9"/>
      <c r="CSA53" s="9"/>
      <c r="CSB53" s="9"/>
      <c r="CSC53" s="9"/>
      <c r="CSD53" s="9"/>
      <c r="CSE53" s="9"/>
      <c r="CSF53" s="9"/>
      <c r="CSG53" s="9"/>
      <c r="CSH53" s="9"/>
      <c r="CSI53" s="9"/>
      <c r="CSJ53" s="9"/>
      <c r="CSK53" s="9"/>
      <c r="CSL53" s="9"/>
      <c r="CSM53" s="9"/>
      <c r="CSN53" s="9"/>
      <c r="CSO53" s="9"/>
      <c r="CSP53" s="9"/>
      <c r="CSQ53" s="9"/>
      <c r="CSR53" s="9"/>
      <c r="CSS53" s="9"/>
      <c r="CST53" s="9"/>
      <c r="CSU53" s="9"/>
      <c r="CSV53" s="9"/>
      <c r="CSW53" s="9"/>
      <c r="CSX53" s="9"/>
      <c r="CSY53" s="9"/>
      <c r="CSZ53" s="9"/>
      <c r="CTA53" s="9"/>
      <c r="CTB53" s="9"/>
      <c r="CTC53" s="9"/>
      <c r="CTD53" s="9"/>
      <c r="CTE53" s="9"/>
      <c r="CTF53" s="9"/>
      <c r="CTG53" s="9"/>
      <c r="CTH53" s="9"/>
      <c r="CTI53" s="9"/>
      <c r="CTJ53" s="9"/>
      <c r="CTK53" s="9"/>
      <c r="CTL53" s="9"/>
      <c r="CTM53" s="9"/>
      <c r="CTN53" s="9"/>
      <c r="CTO53" s="9"/>
      <c r="CTP53" s="9"/>
      <c r="CTQ53" s="9"/>
      <c r="CTR53" s="9"/>
      <c r="CTS53" s="9"/>
      <c r="CTT53" s="9"/>
      <c r="CTU53" s="9"/>
      <c r="CTV53" s="9"/>
      <c r="CTW53" s="9"/>
      <c r="CTX53" s="9"/>
      <c r="CTY53" s="9"/>
      <c r="CTZ53" s="9"/>
      <c r="CUA53" s="9"/>
      <c r="CUB53" s="9"/>
      <c r="CUC53" s="9"/>
      <c r="CUD53" s="9"/>
      <c r="CUE53" s="9"/>
      <c r="CUF53" s="9"/>
      <c r="CUG53" s="9"/>
      <c r="CUH53" s="9"/>
      <c r="CUI53" s="9"/>
      <c r="CUJ53" s="9"/>
      <c r="CUK53" s="9"/>
      <c r="CUL53" s="9"/>
      <c r="CUM53" s="9"/>
      <c r="CUN53" s="9"/>
      <c r="CUO53" s="9"/>
      <c r="CUP53" s="9"/>
      <c r="CUQ53" s="9"/>
      <c r="CUR53" s="9"/>
      <c r="CUS53" s="9"/>
      <c r="CUT53" s="9"/>
      <c r="CUU53" s="9"/>
      <c r="CUV53" s="9"/>
      <c r="CUW53" s="9"/>
      <c r="CUX53" s="9"/>
    </row>
    <row r="54" spans="1:2598" s="9" customFormat="1" ht="15" customHeight="1" x14ac:dyDescent="0.15">
      <c r="A54" s="398" t="s">
        <v>135</v>
      </c>
      <c r="B54" s="15" t="s">
        <v>136</v>
      </c>
      <c r="C54" s="25" t="s">
        <v>188</v>
      </c>
      <c r="D54" s="758">
        <v>0</v>
      </c>
      <c r="E54" s="758">
        <v>37.031999999999996</v>
      </c>
      <c r="F54" s="758">
        <v>50.941808330000001</v>
      </c>
      <c r="G54" s="758">
        <v>0</v>
      </c>
      <c r="H54" s="758">
        <v>7.1044999999999998</v>
      </c>
      <c r="I54" s="758">
        <v>14.583990492</v>
      </c>
      <c r="J54" s="755">
        <v>0</v>
      </c>
      <c r="K54" s="755">
        <v>7.4939999999999998</v>
      </c>
      <c r="L54" s="755">
        <v>9.1831499999999995</v>
      </c>
      <c r="M54" s="755">
        <v>0</v>
      </c>
      <c r="N54" s="755">
        <v>0</v>
      </c>
      <c r="O54" s="773">
        <v>0</v>
      </c>
      <c r="P54" s="180"/>
      <c r="Q54" s="180"/>
      <c r="R54" s="12" t="str">
        <f t="shared" si="17"/>
        <v>10.1</v>
      </c>
      <c r="S54" s="15" t="str">
        <f t="shared" si="21"/>
        <v>PULP FROM FIBRES OTHER THAN WOOD</v>
      </c>
      <c r="T54" s="25" t="s">
        <v>75</v>
      </c>
      <c r="U54" s="164"/>
      <c r="V54" s="164"/>
      <c r="W54" s="164"/>
      <c r="X54" s="164"/>
      <c r="Y54" s="164"/>
      <c r="Z54" s="164"/>
      <c r="AA54" s="164"/>
      <c r="AB54" s="165"/>
      <c r="AC54" s="180"/>
      <c r="AD54" s="264" t="str">
        <f t="shared" si="18"/>
        <v>10.1</v>
      </c>
      <c r="AE54" s="15" t="str">
        <f t="shared" si="22"/>
        <v>PULP FROM FIBRES OTHER THAN WOOD</v>
      </c>
      <c r="AF54" s="509" t="s">
        <v>75</v>
      </c>
      <c r="AG54" s="222" t="str">
        <f>IF(ISNUMBER(#REF!+D54-J54),#REF!+D54-J54,IF(ISNUMBER(J54-D54),"NT " &amp; J54-D54,"…"))</f>
        <v>NT 0</v>
      </c>
      <c r="AH54" s="239" t="str">
        <f>IF(ISNUMBER(#REF!+G54-M54),#REF!+G54-M54,IF(ISNUMBER(M54-G54),"NT " &amp; M54-G54,"…"))</f>
        <v>NT 0</v>
      </c>
    </row>
    <row r="55" spans="1:2598" s="9" customFormat="1" ht="15" customHeight="1" x14ac:dyDescent="0.15">
      <c r="A55" s="402" t="s">
        <v>137</v>
      </c>
      <c r="B55" s="19" t="s">
        <v>138</v>
      </c>
      <c r="C55" s="25" t="s">
        <v>194</v>
      </c>
      <c r="D55" s="758">
        <v>0</v>
      </c>
      <c r="E55" s="758">
        <v>0</v>
      </c>
      <c r="F55" s="758">
        <v>0</v>
      </c>
      <c r="G55" s="758">
        <v>52.884</v>
      </c>
      <c r="H55" s="758">
        <v>55.994999999999997</v>
      </c>
      <c r="I55" s="758">
        <v>33.295008729999999</v>
      </c>
      <c r="J55" s="755">
        <v>0</v>
      </c>
      <c r="K55" s="755">
        <v>0</v>
      </c>
      <c r="L55" s="755">
        <v>0</v>
      </c>
      <c r="M55" s="755">
        <v>0</v>
      </c>
      <c r="N55" s="755">
        <v>0</v>
      </c>
      <c r="O55" s="773">
        <v>0</v>
      </c>
      <c r="P55" s="180"/>
      <c r="Q55" s="180"/>
      <c r="R55" s="13" t="str">
        <f t="shared" si="17"/>
        <v>10.2</v>
      </c>
      <c r="S55" s="19" t="str">
        <f t="shared" si="21"/>
        <v>RECOVERED FIBRE PULP</v>
      </c>
      <c r="T55" s="25" t="s">
        <v>75</v>
      </c>
      <c r="U55" s="164"/>
      <c r="V55" s="164"/>
      <c r="W55" s="164"/>
      <c r="X55" s="164"/>
      <c r="Y55" s="164"/>
      <c r="Z55" s="164"/>
      <c r="AA55" s="164"/>
      <c r="AB55" s="165"/>
      <c r="AC55" s="180"/>
      <c r="AD55" s="263" t="str">
        <f t="shared" si="18"/>
        <v>10.2</v>
      </c>
      <c r="AE55" s="19" t="str">
        <f t="shared" si="22"/>
        <v>RECOVERED FIBRE PULP</v>
      </c>
      <c r="AF55" s="509" t="s">
        <v>75</v>
      </c>
      <c r="AG55" s="221" t="str">
        <f>IF(ISNUMBER(#REF!+D55-J55),#REF!+D55-J55,IF(ISNUMBER(J55-D55),"NT " &amp; J55-D55,"…"))</f>
        <v>NT 0</v>
      </c>
      <c r="AH55" s="239" t="str">
        <f>IF(ISNUMBER(#REF!+G55-M55),#REF!+G55-M55,IF(ISNUMBER(M55-G55),"NT " &amp; M55-G55,"…"))</f>
        <v>NT -52.884</v>
      </c>
    </row>
    <row r="56" spans="1:2598" s="127" customFormat="1" ht="15" customHeight="1" x14ac:dyDescent="0.15">
      <c r="A56" s="406" t="s">
        <v>139</v>
      </c>
      <c r="B56" s="130" t="s">
        <v>140</v>
      </c>
      <c r="C56" s="126" t="s">
        <v>188</v>
      </c>
      <c r="D56" s="756">
        <v>0</v>
      </c>
      <c r="E56" s="756">
        <v>54.993319999999997</v>
      </c>
      <c r="F56" s="756">
        <v>7.356589327</v>
      </c>
      <c r="G56" s="756">
        <v>0</v>
      </c>
      <c r="H56" s="756">
        <v>32.449370000000002</v>
      </c>
      <c r="I56" s="756">
        <v>7.2739399999999996</v>
      </c>
      <c r="J56" s="754">
        <v>0</v>
      </c>
      <c r="K56" s="754">
        <v>10532.258</v>
      </c>
      <c r="L56" s="754">
        <v>1360.781446</v>
      </c>
      <c r="M56" s="754">
        <v>0</v>
      </c>
      <c r="N56" s="754">
        <v>8951.518</v>
      </c>
      <c r="O56" s="770">
        <v>803.72803020000003</v>
      </c>
      <c r="P56" s="180"/>
      <c r="Q56" s="180"/>
      <c r="R56" s="1073" t="str">
        <f t="shared" si="17"/>
        <v>11</v>
      </c>
      <c r="S56" s="129" t="str">
        <f t="shared" si="21"/>
        <v>RECOVERED PAPER</v>
      </c>
      <c r="T56" s="126" t="s">
        <v>75</v>
      </c>
      <c r="U56" s="168"/>
      <c r="V56" s="168"/>
      <c r="W56" s="168"/>
      <c r="X56" s="168"/>
      <c r="Y56" s="168"/>
      <c r="Z56" s="168"/>
      <c r="AA56" s="168"/>
      <c r="AB56" s="169"/>
      <c r="AC56" s="180"/>
      <c r="AD56" s="212" t="str">
        <f t="shared" si="18"/>
        <v>11</v>
      </c>
      <c r="AE56" s="129" t="str">
        <f t="shared" si="22"/>
        <v>RECOVERED PAPER</v>
      </c>
      <c r="AF56" s="509" t="s">
        <v>75</v>
      </c>
      <c r="AG56" s="220" t="str">
        <f>IF(ISNUMBER(#REF!+D56-J56),#REF!+D56-J56,IF(ISNUMBER(J56-D56),"NT " &amp; J56-D56,"…"))</f>
        <v>NT 0</v>
      </c>
      <c r="AH56" s="218" t="str">
        <f>IF(ISNUMBER(#REF!+G56-M56),#REF!+G56-M56,IF(ISNUMBER(M56-G56),"NT " &amp; M56-G56,"…"))</f>
        <v>NT 0</v>
      </c>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c r="IW56" s="9"/>
      <c r="IX56" s="9"/>
      <c r="IY56" s="9"/>
      <c r="IZ56" s="9"/>
      <c r="JA56" s="9"/>
      <c r="JB56" s="9"/>
      <c r="JC56" s="9"/>
      <c r="JD56" s="9"/>
      <c r="JE56" s="9"/>
      <c r="JF56" s="9"/>
      <c r="JG56" s="9"/>
      <c r="JH56" s="9"/>
      <c r="JI56" s="9"/>
      <c r="JJ56" s="9"/>
      <c r="JK56" s="9"/>
      <c r="JL56" s="9"/>
      <c r="JM56" s="9"/>
      <c r="JN56" s="9"/>
      <c r="JO56" s="9"/>
      <c r="JP56" s="9"/>
      <c r="JQ56" s="9"/>
      <c r="JR56" s="9"/>
      <c r="JS56" s="9"/>
      <c r="JT56" s="9"/>
      <c r="JU56" s="9"/>
      <c r="JV56" s="9"/>
      <c r="JW56" s="9"/>
      <c r="JX56" s="9"/>
      <c r="JY56" s="9"/>
      <c r="JZ56" s="9"/>
      <c r="KA56" s="9"/>
      <c r="KB56" s="9"/>
      <c r="KC56" s="9"/>
      <c r="KD56" s="9"/>
      <c r="KE56" s="9"/>
      <c r="KF56" s="9"/>
      <c r="KG56" s="9"/>
      <c r="KH56" s="9"/>
      <c r="KI56" s="9"/>
      <c r="KJ56" s="9"/>
      <c r="KK56" s="9"/>
      <c r="KL56" s="9"/>
      <c r="KM56" s="9"/>
      <c r="KN56" s="9"/>
      <c r="KO56" s="9"/>
      <c r="KP56" s="9"/>
      <c r="KQ56" s="9"/>
      <c r="KR56" s="9"/>
      <c r="KS56" s="9"/>
      <c r="KT56" s="9"/>
      <c r="KU56" s="9"/>
      <c r="KV56" s="9"/>
      <c r="KW56" s="9"/>
      <c r="KX56" s="9"/>
      <c r="KY56" s="9"/>
      <c r="KZ56" s="9"/>
      <c r="LA56" s="9"/>
      <c r="LB56" s="9"/>
      <c r="LC56" s="9"/>
      <c r="LD56" s="9"/>
      <c r="LE56" s="9"/>
      <c r="LF56" s="9"/>
      <c r="LG56" s="9"/>
      <c r="LH56" s="9"/>
      <c r="LI56" s="9"/>
      <c r="LJ56" s="9"/>
      <c r="LK56" s="9"/>
      <c r="LL56" s="9"/>
      <c r="LM56" s="9"/>
      <c r="LN56" s="9"/>
      <c r="LO56" s="9"/>
      <c r="LP56" s="9"/>
      <c r="LQ56" s="9"/>
      <c r="LR56" s="9"/>
      <c r="LS56" s="9"/>
      <c r="LT56" s="9"/>
      <c r="LU56" s="9"/>
      <c r="LV56" s="9"/>
      <c r="LW56" s="9"/>
      <c r="LX56" s="9"/>
      <c r="LY56" s="9"/>
      <c r="LZ56" s="9"/>
      <c r="MA56" s="9"/>
      <c r="MB56" s="9"/>
      <c r="MC56" s="9"/>
      <c r="MD56" s="9"/>
      <c r="ME56" s="9"/>
      <c r="MF56" s="9"/>
      <c r="MG56" s="9"/>
      <c r="MH56" s="9"/>
      <c r="MI56" s="9"/>
      <c r="MJ56" s="9"/>
      <c r="MK56" s="9"/>
      <c r="ML56" s="9"/>
      <c r="MM56" s="9"/>
      <c r="MN56" s="9"/>
      <c r="MO56" s="9"/>
      <c r="MP56" s="9"/>
      <c r="MQ56" s="9"/>
      <c r="MR56" s="9"/>
      <c r="MS56" s="9"/>
      <c r="MT56" s="9"/>
      <c r="MU56" s="9"/>
      <c r="MV56" s="9"/>
      <c r="MW56" s="9"/>
      <c r="MX56" s="9"/>
      <c r="MY56" s="9"/>
      <c r="MZ56" s="9"/>
      <c r="NA56" s="9"/>
      <c r="NB56" s="9"/>
      <c r="NC56" s="9"/>
      <c r="ND56" s="9"/>
      <c r="NE56" s="9"/>
      <c r="NF56" s="9"/>
      <c r="NG56" s="9"/>
      <c r="NH56" s="9"/>
      <c r="NI56" s="9"/>
      <c r="NJ56" s="9"/>
      <c r="NK56" s="9"/>
      <c r="NL56" s="9"/>
      <c r="NM56" s="9"/>
      <c r="NN56" s="9"/>
      <c r="NO56" s="9"/>
      <c r="NP56" s="9"/>
      <c r="NQ56" s="9"/>
      <c r="NR56" s="9"/>
      <c r="NS56" s="9"/>
      <c r="NT56" s="9"/>
      <c r="NU56" s="9"/>
      <c r="NV56" s="9"/>
      <c r="NW56" s="9"/>
      <c r="NX56" s="9"/>
      <c r="NY56" s="9"/>
      <c r="NZ56" s="9"/>
      <c r="OA56" s="9"/>
      <c r="OB56" s="9"/>
      <c r="OC56" s="9"/>
      <c r="OD56" s="9"/>
      <c r="OE56" s="9"/>
      <c r="OF56" s="9"/>
      <c r="OG56" s="9"/>
      <c r="OH56" s="9"/>
      <c r="OI56" s="9"/>
      <c r="OJ56" s="9"/>
      <c r="OK56" s="9"/>
      <c r="OL56" s="9"/>
      <c r="OM56" s="9"/>
      <c r="ON56" s="9"/>
      <c r="OO56" s="9"/>
      <c r="OP56" s="9"/>
      <c r="OQ56" s="9"/>
      <c r="OR56" s="9"/>
      <c r="OS56" s="9"/>
      <c r="OT56" s="9"/>
      <c r="OU56" s="9"/>
      <c r="OV56" s="9"/>
      <c r="OW56" s="9"/>
      <c r="OX56" s="9"/>
      <c r="OY56" s="9"/>
      <c r="OZ56" s="9"/>
      <c r="PA56" s="9"/>
      <c r="PB56" s="9"/>
      <c r="PC56" s="9"/>
      <c r="PD56" s="9"/>
      <c r="PE56" s="9"/>
      <c r="PF56" s="9"/>
      <c r="PG56" s="9"/>
      <c r="PH56" s="9"/>
      <c r="PI56" s="9"/>
      <c r="PJ56" s="9"/>
      <c r="PK56" s="9"/>
      <c r="PL56" s="9"/>
      <c r="PM56" s="9"/>
      <c r="PN56" s="9"/>
      <c r="PO56" s="9"/>
      <c r="PP56" s="9"/>
      <c r="PQ56" s="9"/>
      <c r="PR56" s="9"/>
      <c r="PS56" s="9"/>
      <c r="PT56" s="9"/>
      <c r="PU56" s="9"/>
      <c r="PV56" s="9"/>
      <c r="PW56" s="9"/>
      <c r="PX56" s="9"/>
      <c r="PY56" s="9"/>
      <c r="PZ56" s="9"/>
      <c r="QA56" s="9"/>
      <c r="QB56" s="9"/>
      <c r="QC56" s="9"/>
      <c r="QD56" s="9"/>
      <c r="QE56" s="9"/>
      <c r="QF56" s="9"/>
      <c r="QG56" s="9"/>
      <c r="QH56" s="9"/>
      <c r="QI56" s="9"/>
      <c r="QJ56" s="9"/>
      <c r="QK56" s="9"/>
      <c r="QL56" s="9"/>
      <c r="QM56" s="9"/>
      <c r="QN56" s="9"/>
      <c r="QO56" s="9"/>
      <c r="QP56" s="9"/>
      <c r="QQ56" s="9"/>
      <c r="QR56" s="9"/>
      <c r="QS56" s="9"/>
      <c r="QT56" s="9"/>
      <c r="QU56" s="9"/>
      <c r="QV56" s="9"/>
      <c r="QW56" s="9"/>
      <c r="QX56" s="9"/>
      <c r="QY56" s="9"/>
      <c r="QZ56" s="9"/>
      <c r="RA56" s="9"/>
      <c r="RB56" s="9"/>
      <c r="RC56" s="9"/>
      <c r="RD56" s="9"/>
      <c r="RE56" s="9"/>
      <c r="RF56" s="9"/>
      <c r="RG56" s="9"/>
      <c r="RH56" s="9"/>
      <c r="RI56" s="9"/>
      <c r="RJ56" s="9"/>
      <c r="RK56" s="9"/>
      <c r="RL56" s="9"/>
      <c r="RM56" s="9"/>
      <c r="RN56" s="9"/>
      <c r="RO56" s="9"/>
      <c r="RP56" s="9"/>
      <c r="RQ56" s="9"/>
      <c r="RR56" s="9"/>
      <c r="RS56" s="9"/>
      <c r="RT56" s="9"/>
      <c r="RU56" s="9"/>
      <c r="RV56" s="9"/>
      <c r="RW56" s="9"/>
      <c r="RX56" s="9"/>
      <c r="RY56" s="9"/>
      <c r="RZ56" s="9"/>
      <c r="SA56" s="9"/>
      <c r="SB56" s="9"/>
      <c r="SC56" s="9"/>
      <c r="SD56" s="9"/>
      <c r="SE56" s="9"/>
      <c r="SF56" s="9"/>
      <c r="SG56" s="9"/>
      <c r="SH56" s="9"/>
      <c r="SI56" s="9"/>
      <c r="SJ56" s="9"/>
      <c r="SK56" s="9"/>
      <c r="SL56" s="9"/>
      <c r="SM56" s="9"/>
      <c r="SN56" s="9"/>
      <c r="SO56" s="9"/>
      <c r="SP56" s="9"/>
      <c r="SQ56" s="9"/>
      <c r="SR56" s="9"/>
      <c r="SS56" s="9"/>
      <c r="ST56" s="9"/>
      <c r="SU56" s="9"/>
      <c r="SV56" s="9"/>
      <c r="SW56" s="9"/>
      <c r="SX56" s="9"/>
      <c r="SY56" s="9"/>
      <c r="SZ56" s="9"/>
      <c r="TA56" s="9"/>
      <c r="TB56" s="9"/>
      <c r="TC56" s="9"/>
      <c r="TD56" s="9"/>
      <c r="TE56" s="9"/>
      <c r="TF56" s="9"/>
      <c r="TG56" s="9"/>
      <c r="TH56" s="9"/>
      <c r="TI56" s="9"/>
      <c r="TJ56" s="9"/>
      <c r="TK56" s="9"/>
      <c r="TL56" s="9"/>
      <c r="TM56" s="9"/>
      <c r="TN56" s="9"/>
      <c r="TO56" s="9"/>
      <c r="TP56" s="9"/>
      <c r="TQ56" s="9"/>
      <c r="TR56" s="9"/>
      <c r="TS56" s="9"/>
      <c r="TT56" s="9"/>
      <c r="TU56" s="9"/>
      <c r="TV56" s="9"/>
      <c r="TW56" s="9"/>
      <c r="TX56" s="9"/>
      <c r="TY56" s="9"/>
      <c r="TZ56" s="9"/>
      <c r="UA56" s="9"/>
      <c r="UB56" s="9"/>
      <c r="UC56" s="9"/>
      <c r="UD56" s="9"/>
      <c r="UE56" s="9"/>
      <c r="UF56" s="9"/>
      <c r="UG56" s="9"/>
      <c r="UH56" s="9"/>
      <c r="UI56" s="9"/>
      <c r="UJ56" s="9"/>
      <c r="UK56" s="9"/>
      <c r="UL56" s="9"/>
      <c r="UM56" s="9"/>
      <c r="UN56" s="9"/>
      <c r="UO56" s="9"/>
      <c r="UP56" s="9"/>
      <c r="UQ56" s="9"/>
      <c r="UR56" s="9"/>
      <c r="US56" s="9"/>
      <c r="UT56" s="9"/>
      <c r="UU56" s="9"/>
      <c r="UV56" s="9"/>
      <c r="UW56" s="9"/>
      <c r="UX56" s="9"/>
      <c r="UY56" s="9"/>
      <c r="UZ56" s="9"/>
      <c r="VA56" s="9"/>
      <c r="VB56" s="9"/>
      <c r="VC56" s="9"/>
      <c r="VD56" s="9"/>
      <c r="VE56" s="9"/>
      <c r="VF56" s="9"/>
      <c r="VG56" s="9"/>
      <c r="VH56" s="9"/>
      <c r="VI56" s="9"/>
      <c r="VJ56" s="9"/>
      <c r="VK56" s="9"/>
      <c r="VL56" s="9"/>
      <c r="VM56" s="9"/>
      <c r="VN56" s="9"/>
      <c r="VO56" s="9"/>
      <c r="VP56" s="9"/>
      <c r="VQ56" s="9"/>
      <c r="VR56" s="9"/>
      <c r="VS56" s="9"/>
      <c r="VT56" s="9"/>
      <c r="VU56" s="9"/>
      <c r="VV56" s="9"/>
      <c r="VW56" s="9"/>
      <c r="VX56" s="9"/>
      <c r="VY56" s="9"/>
      <c r="VZ56" s="9"/>
      <c r="WA56" s="9"/>
      <c r="WB56" s="9"/>
      <c r="WC56" s="9"/>
      <c r="WD56" s="9"/>
      <c r="WE56" s="9"/>
      <c r="WF56" s="9"/>
      <c r="WG56" s="9"/>
      <c r="WH56" s="9"/>
      <c r="WI56" s="9"/>
      <c r="WJ56" s="9"/>
      <c r="WK56" s="9"/>
      <c r="WL56" s="9"/>
      <c r="WM56" s="9"/>
      <c r="WN56" s="9"/>
      <c r="WO56" s="9"/>
      <c r="WP56" s="9"/>
      <c r="WQ56" s="9"/>
      <c r="WR56" s="9"/>
      <c r="WS56" s="9"/>
      <c r="WT56" s="9"/>
      <c r="WU56" s="9"/>
      <c r="WV56" s="9"/>
      <c r="WW56" s="9"/>
      <c r="WX56" s="9"/>
      <c r="WY56" s="9"/>
      <c r="WZ56" s="9"/>
      <c r="XA56" s="9"/>
      <c r="XB56" s="9"/>
      <c r="XC56" s="9"/>
      <c r="XD56" s="9"/>
      <c r="XE56" s="9"/>
      <c r="XF56" s="9"/>
      <c r="XG56" s="9"/>
      <c r="XH56" s="9"/>
      <c r="XI56" s="9"/>
      <c r="XJ56" s="9"/>
      <c r="XK56" s="9"/>
      <c r="XL56" s="9"/>
      <c r="XM56" s="9"/>
      <c r="XN56" s="9"/>
      <c r="XO56" s="9"/>
      <c r="XP56" s="9"/>
      <c r="XQ56" s="9"/>
      <c r="XR56" s="9"/>
      <c r="XS56" s="9"/>
      <c r="XT56" s="9"/>
      <c r="XU56" s="9"/>
      <c r="XV56" s="9"/>
      <c r="XW56" s="9"/>
      <c r="XX56" s="9"/>
      <c r="XY56" s="9"/>
      <c r="XZ56" s="9"/>
      <c r="YA56" s="9"/>
      <c r="YB56" s="9"/>
      <c r="YC56" s="9"/>
      <c r="YD56" s="9"/>
      <c r="YE56" s="9"/>
      <c r="YF56" s="9"/>
      <c r="YG56" s="9"/>
      <c r="YH56" s="9"/>
      <c r="YI56" s="9"/>
      <c r="YJ56" s="9"/>
      <c r="YK56" s="9"/>
      <c r="YL56" s="9"/>
      <c r="YM56" s="9"/>
      <c r="YN56" s="9"/>
      <c r="YO56" s="9"/>
      <c r="YP56" s="9"/>
      <c r="YQ56" s="9"/>
      <c r="YR56" s="9"/>
      <c r="YS56" s="9"/>
      <c r="YT56" s="9"/>
      <c r="YU56" s="9"/>
      <c r="YV56" s="9"/>
      <c r="YW56" s="9"/>
      <c r="YX56" s="9"/>
      <c r="YY56" s="9"/>
      <c r="YZ56" s="9"/>
      <c r="ZA56" s="9"/>
      <c r="ZB56" s="9"/>
      <c r="ZC56" s="9"/>
      <c r="ZD56" s="9"/>
      <c r="ZE56" s="9"/>
      <c r="ZF56" s="9"/>
      <c r="ZG56" s="9"/>
      <c r="ZH56" s="9"/>
      <c r="ZI56" s="9"/>
      <c r="ZJ56" s="9"/>
      <c r="ZK56" s="9"/>
      <c r="ZL56" s="9"/>
      <c r="ZM56" s="9"/>
      <c r="ZN56" s="9"/>
      <c r="ZO56" s="9"/>
      <c r="ZP56" s="9"/>
      <c r="ZQ56" s="9"/>
      <c r="ZR56" s="9"/>
      <c r="ZS56" s="9"/>
      <c r="ZT56" s="9"/>
      <c r="ZU56" s="9"/>
      <c r="ZV56" s="9"/>
      <c r="ZW56" s="9"/>
      <c r="ZX56" s="9"/>
      <c r="ZY56" s="9"/>
      <c r="ZZ56" s="9"/>
      <c r="AAA56" s="9"/>
      <c r="AAB56" s="9"/>
      <c r="AAC56" s="9"/>
      <c r="AAD56" s="9"/>
      <c r="AAE56" s="9"/>
      <c r="AAF56" s="9"/>
      <c r="AAG56" s="9"/>
      <c r="AAH56" s="9"/>
      <c r="AAI56" s="9"/>
      <c r="AAJ56" s="9"/>
      <c r="AAK56" s="9"/>
      <c r="AAL56" s="9"/>
      <c r="AAM56" s="9"/>
      <c r="AAN56" s="9"/>
      <c r="AAO56" s="9"/>
      <c r="AAP56" s="9"/>
      <c r="AAQ56" s="9"/>
      <c r="AAR56" s="9"/>
      <c r="AAS56" s="9"/>
      <c r="AAT56" s="9"/>
      <c r="AAU56" s="9"/>
      <c r="AAV56" s="9"/>
      <c r="AAW56" s="9"/>
      <c r="AAX56" s="9"/>
      <c r="AAY56" s="9"/>
      <c r="AAZ56" s="9"/>
      <c r="ABA56" s="9"/>
      <c r="ABB56" s="9"/>
      <c r="ABC56" s="9"/>
      <c r="ABD56" s="9"/>
      <c r="ABE56" s="9"/>
      <c r="ABF56" s="9"/>
      <c r="ABG56" s="9"/>
      <c r="ABH56" s="9"/>
      <c r="ABI56" s="9"/>
      <c r="ABJ56" s="9"/>
      <c r="ABK56" s="9"/>
      <c r="ABL56" s="9"/>
      <c r="ABM56" s="9"/>
      <c r="ABN56" s="9"/>
      <c r="ABO56" s="9"/>
      <c r="ABP56" s="9"/>
      <c r="ABQ56" s="9"/>
      <c r="ABR56" s="9"/>
      <c r="ABS56" s="9"/>
      <c r="ABT56" s="9"/>
      <c r="ABU56" s="9"/>
      <c r="ABV56" s="9"/>
      <c r="ABW56" s="9"/>
      <c r="ABX56" s="9"/>
      <c r="ABY56" s="9"/>
      <c r="ABZ56" s="9"/>
      <c r="ACA56" s="9"/>
      <c r="ACB56" s="9"/>
      <c r="ACC56" s="9"/>
      <c r="ACD56" s="9"/>
      <c r="ACE56" s="9"/>
      <c r="ACF56" s="9"/>
      <c r="ACG56" s="9"/>
      <c r="ACH56" s="9"/>
      <c r="ACI56" s="9"/>
      <c r="ACJ56" s="9"/>
      <c r="ACK56" s="9"/>
      <c r="ACL56" s="9"/>
      <c r="ACM56" s="9"/>
      <c r="ACN56" s="9"/>
      <c r="ACO56" s="9"/>
      <c r="ACP56" s="9"/>
      <c r="ACQ56" s="9"/>
      <c r="ACR56" s="9"/>
      <c r="ACS56" s="9"/>
      <c r="ACT56" s="9"/>
      <c r="ACU56" s="9"/>
      <c r="ACV56" s="9"/>
      <c r="ACW56" s="9"/>
      <c r="ACX56" s="9"/>
      <c r="ACY56" s="9"/>
      <c r="ACZ56" s="9"/>
      <c r="ADA56" s="9"/>
      <c r="ADB56" s="9"/>
      <c r="ADC56" s="9"/>
      <c r="ADD56" s="9"/>
      <c r="ADE56" s="9"/>
      <c r="ADF56" s="9"/>
      <c r="ADG56" s="9"/>
      <c r="ADH56" s="9"/>
      <c r="ADI56" s="9"/>
      <c r="ADJ56" s="9"/>
      <c r="ADK56" s="9"/>
      <c r="ADL56" s="9"/>
      <c r="ADM56" s="9"/>
      <c r="ADN56" s="9"/>
      <c r="ADO56" s="9"/>
      <c r="ADP56" s="9"/>
      <c r="ADQ56" s="9"/>
      <c r="ADR56" s="9"/>
      <c r="ADS56" s="9"/>
      <c r="ADT56" s="9"/>
      <c r="ADU56" s="9"/>
      <c r="ADV56" s="9"/>
      <c r="ADW56" s="9"/>
      <c r="ADX56" s="9"/>
      <c r="ADY56" s="9"/>
      <c r="ADZ56" s="9"/>
      <c r="AEA56" s="9"/>
      <c r="AEB56" s="9"/>
      <c r="AEC56" s="9"/>
      <c r="AED56" s="9"/>
      <c r="AEE56" s="9"/>
      <c r="AEF56" s="9"/>
      <c r="AEG56" s="9"/>
      <c r="AEH56" s="9"/>
      <c r="AEI56" s="9"/>
      <c r="AEJ56" s="9"/>
      <c r="AEK56" s="9"/>
      <c r="AEL56" s="9"/>
      <c r="AEM56" s="9"/>
      <c r="AEN56" s="9"/>
      <c r="AEO56" s="9"/>
      <c r="AEP56" s="9"/>
      <c r="AEQ56" s="9"/>
      <c r="AER56" s="9"/>
      <c r="AES56" s="9"/>
      <c r="AET56" s="9"/>
      <c r="AEU56" s="9"/>
      <c r="AEV56" s="9"/>
      <c r="AEW56" s="9"/>
      <c r="AEX56" s="9"/>
      <c r="AEY56" s="9"/>
      <c r="AEZ56" s="9"/>
      <c r="AFA56" s="9"/>
      <c r="AFB56" s="9"/>
      <c r="AFC56" s="9"/>
      <c r="AFD56" s="9"/>
      <c r="AFE56" s="9"/>
      <c r="AFF56" s="9"/>
      <c r="AFG56" s="9"/>
      <c r="AFH56" s="9"/>
      <c r="AFI56" s="9"/>
      <c r="AFJ56" s="9"/>
      <c r="AFK56" s="9"/>
      <c r="AFL56" s="9"/>
      <c r="AFM56" s="9"/>
      <c r="AFN56" s="9"/>
      <c r="AFO56" s="9"/>
      <c r="AFP56" s="9"/>
      <c r="AFQ56" s="9"/>
      <c r="AFR56" s="9"/>
      <c r="AFS56" s="9"/>
      <c r="AFT56" s="9"/>
      <c r="AFU56" s="9"/>
      <c r="AFV56" s="9"/>
      <c r="AFW56" s="9"/>
      <c r="AFX56" s="9"/>
      <c r="AFY56" s="9"/>
      <c r="AFZ56" s="9"/>
      <c r="AGA56" s="9"/>
      <c r="AGB56" s="9"/>
      <c r="AGC56" s="9"/>
      <c r="AGD56" s="9"/>
      <c r="AGE56" s="9"/>
      <c r="AGF56" s="9"/>
      <c r="AGG56" s="9"/>
      <c r="AGH56" s="9"/>
      <c r="AGI56" s="9"/>
      <c r="AGJ56" s="9"/>
      <c r="AGK56" s="9"/>
      <c r="AGL56" s="9"/>
      <c r="AGM56" s="9"/>
      <c r="AGN56" s="9"/>
      <c r="AGO56" s="9"/>
      <c r="AGP56" s="9"/>
      <c r="AGQ56" s="9"/>
      <c r="AGR56" s="9"/>
      <c r="AGS56" s="9"/>
      <c r="AGT56" s="9"/>
      <c r="AGU56" s="9"/>
      <c r="AGV56" s="9"/>
      <c r="AGW56" s="9"/>
      <c r="AGX56" s="9"/>
      <c r="AGY56" s="9"/>
      <c r="AGZ56" s="9"/>
      <c r="AHA56" s="9"/>
      <c r="AHB56" s="9"/>
      <c r="AHC56" s="9"/>
      <c r="AHD56" s="9"/>
      <c r="AHE56" s="9"/>
      <c r="AHF56" s="9"/>
      <c r="AHG56" s="9"/>
      <c r="AHH56" s="9"/>
      <c r="AHI56" s="9"/>
      <c r="AHJ56" s="9"/>
      <c r="AHK56" s="9"/>
      <c r="AHL56" s="9"/>
      <c r="AHM56" s="9"/>
      <c r="AHN56" s="9"/>
      <c r="AHO56" s="9"/>
      <c r="AHP56" s="9"/>
      <c r="AHQ56" s="9"/>
      <c r="AHR56" s="9"/>
      <c r="AHS56" s="9"/>
      <c r="AHT56" s="9"/>
      <c r="AHU56" s="9"/>
      <c r="AHV56" s="9"/>
      <c r="AHW56" s="9"/>
      <c r="AHX56" s="9"/>
      <c r="AHY56" s="9"/>
      <c r="AHZ56" s="9"/>
      <c r="AIA56" s="9"/>
      <c r="AIB56" s="9"/>
      <c r="AIC56" s="9"/>
      <c r="AID56" s="9"/>
      <c r="AIE56" s="9"/>
      <c r="AIF56" s="9"/>
      <c r="AIG56" s="9"/>
      <c r="AIH56" s="9"/>
      <c r="AII56" s="9"/>
      <c r="AIJ56" s="9"/>
      <c r="AIK56" s="9"/>
      <c r="AIL56" s="9"/>
      <c r="AIM56" s="9"/>
      <c r="AIN56" s="9"/>
      <c r="AIO56" s="9"/>
      <c r="AIP56" s="9"/>
      <c r="AIQ56" s="9"/>
      <c r="AIR56" s="9"/>
      <c r="AIS56" s="9"/>
      <c r="AIT56" s="9"/>
      <c r="AIU56" s="9"/>
      <c r="AIV56" s="9"/>
      <c r="AIW56" s="9"/>
      <c r="AIX56" s="9"/>
      <c r="AIY56" s="9"/>
      <c r="AIZ56" s="9"/>
      <c r="AJA56" s="9"/>
      <c r="AJB56" s="9"/>
      <c r="AJC56" s="9"/>
      <c r="AJD56" s="9"/>
      <c r="AJE56" s="9"/>
      <c r="AJF56" s="9"/>
      <c r="AJG56" s="9"/>
      <c r="AJH56" s="9"/>
      <c r="AJI56" s="9"/>
      <c r="AJJ56" s="9"/>
      <c r="AJK56" s="9"/>
      <c r="AJL56" s="9"/>
      <c r="AJM56" s="9"/>
      <c r="AJN56" s="9"/>
      <c r="AJO56" s="9"/>
      <c r="AJP56" s="9"/>
      <c r="AJQ56" s="9"/>
      <c r="AJR56" s="9"/>
      <c r="AJS56" s="9"/>
      <c r="AJT56" s="9"/>
      <c r="AJU56" s="9"/>
      <c r="AJV56" s="9"/>
      <c r="AJW56" s="9"/>
      <c r="AJX56" s="9"/>
      <c r="AJY56" s="9"/>
      <c r="AJZ56" s="9"/>
      <c r="AKA56" s="9"/>
      <c r="AKB56" s="9"/>
      <c r="AKC56" s="9"/>
      <c r="AKD56" s="9"/>
      <c r="AKE56" s="9"/>
      <c r="AKF56" s="9"/>
      <c r="AKG56" s="9"/>
      <c r="AKH56" s="9"/>
      <c r="AKI56" s="9"/>
      <c r="AKJ56" s="9"/>
      <c r="AKK56" s="9"/>
      <c r="AKL56" s="9"/>
      <c r="AKM56" s="9"/>
      <c r="AKN56" s="9"/>
      <c r="AKO56" s="9"/>
      <c r="AKP56" s="9"/>
      <c r="AKQ56" s="9"/>
      <c r="AKR56" s="9"/>
      <c r="AKS56" s="9"/>
      <c r="AKT56" s="9"/>
      <c r="AKU56" s="9"/>
      <c r="AKV56" s="9"/>
      <c r="AKW56" s="9"/>
      <c r="AKX56" s="9"/>
      <c r="AKY56" s="9"/>
      <c r="AKZ56" s="9"/>
      <c r="ALA56" s="9"/>
      <c r="ALB56" s="9"/>
      <c r="ALC56" s="9"/>
      <c r="ALD56" s="9"/>
      <c r="ALE56" s="9"/>
      <c r="ALF56" s="9"/>
      <c r="ALG56" s="9"/>
      <c r="ALH56" s="9"/>
      <c r="ALI56" s="9"/>
      <c r="ALJ56" s="9"/>
      <c r="ALK56" s="9"/>
      <c r="ALL56" s="9"/>
      <c r="ALM56" s="9"/>
      <c r="ALN56" s="9"/>
      <c r="ALO56" s="9"/>
      <c r="ALP56" s="9"/>
      <c r="ALQ56" s="9"/>
      <c r="ALR56" s="9"/>
      <c r="ALS56" s="9"/>
      <c r="ALT56" s="9"/>
      <c r="ALU56" s="9"/>
      <c r="ALV56" s="9"/>
      <c r="ALW56" s="9"/>
      <c r="ALX56" s="9"/>
      <c r="ALY56" s="9"/>
      <c r="ALZ56" s="9"/>
      <c r="AMA56" s="9"/>
      <c r="AMB56" s="9"/>
      <c r="AMC56" s="9"/>
      <c r="AMD56" s="9"/>
      <c r="AME56" s="9"/>
      <c r="AMF56" s="9"/>
      <c r="AMG56" s="9"/>
      <c r="AMH56" s="9"/>
      <c r="AMI56" s="9"/>
      <c r="AMJ56" s="9"/>
      <c r="AMK56" s="9"/>
      <c r="AML56" s="9"/>
      <c r="AMM56" s="9"/>
      <c r="AMN56" s="9"/>
      <c r="AMO56" s="9"/>
      <c r="AMP56" s="9"/>
      <c r="AMQ56" s="9"/>
      <c r="AMR56" s="9"/>
      <c r="AMS56" s="9"/>
      <c r="AMT56" s="9"/>
      <c r="AMU56" s="9"/>
      <c r="AMV56" s="9"/>
      <c r="AMW56" s="9"/>
      <c r="AMX56" s="9"/>
      <c r="AMY56" s="9"/>
      <c r="AMZ56" s="9"/>
      <c r="ANA56" s="9"/>
      <c r="ANB56" s="9"/>
      <c r="ANC56" s="9"/>
      <c r="AND56" s="9"/>
      <c r="ANE56" s="9"/>
      <c r="ANF56" s="9"/>
      <c r="ANG56" s="9"/>
      <c r="ANH56" s="9"/>
      <c r="ANI56" s="9"/>
      <c r="ANJ56" s="9"/>
      <c r="ANK56" s="9"/>
      <c r="ANL56" s="9"/>
      <c r="ANM56" s="9"/>
      <c r="ANN56" s="9"/>
      <c r="ANO56" s="9"/>
      <c r="ANP56" s="9"/>
      <c r="ANQ56" s="9"/>
      <c r="ANR56" s="9"/>
      <c r="ANS56" s="9"/>
      <c r="ANT56" s="9"/>
      <c r="ANU56" s="9"/>
      <c r="ANV56" s="9"/>
      <c r="ANW56" s="9"/>
      <c r="ANX56" s="9"/>
      <c r="ANY56" s="9"/>
      <c r="ANZ56" s="9"/>
      <c r="AOA56" s="9"/>
      <c r="AOB56" s="9"/>
      <c r="AOC56" s="9"/>
      <c r="AOD56" s="9"/>
      <c r="AOE56" s="9"/>
      <c r="AOF56" s="9"/>
      <c r="AOG56" s="9"/>
      <c r="AOH56" s="9"/>
      <c r="AOI56" s="9"/>
      <c r="AOJ56" s="9"/>
      <c r="AOK56" s="9"/>
      <c r="AOL56" s="9"/>
      <c r="AOM56" s="9"/>
      <c r="AON56" s="9"/>
      <c r="AOO56" s="9"/>
      <c r="AOP56" s="9"/>
      <c r="AOQ56" s="9"/>
      <c r="AOR56" s="9"/>
      <c r="AOS56" s="9"/>
      <c r="AOT56" s="9"/>
      <c r="AOU56" s="9"/>
      <c r="AOV56" s="9"/>
      <c r="AOW56" s="9"/>
      <c r="AOX56" s="9"/>
      <c r="AOY56" s="9"/>
      <c r="AOZ56" s="9"/>
      <c r="APA56" s="9"/>
      <c r="APB56" s="9"/>
      <c r="APC56" s="9"/>
      <c r="APD56" s="9"/>
      <c r="APE56" s="9"/>
      <c r="APF56" s="9"/>
      <c r="APG56" s="9"/>
      <c r="APH56" s="9"/>
      <c r="API56" s="9"/>
      <c r="APJ56" s="9"/>
      <c r="APK56" s="9"/>
      <c r="APL56" s="9"/>
      <c r="APM56" s="9"/>
      <c r="APN56" s="9"/>
      <c r="APO56" s="9"/>
      <c r="APP56" s="9"/>
      <c r="APQ56" s="9"/>
      <c r="APR56" s="9"/>
      <c r="APS56" s="9"/>
      <c r="APT56" s="9"/>
      <c r="APU56" s="9"/>
      <c r="APV56" s="9"/>
      <c r="APW56" s="9"/>
      <c r="APX56" s="9"/>
      <c r="APY56" s="9"/>
      <c r="APZ56" s="9"/>
      <c r="AQA56" s="9"/>
      <c r="AQB56" s="9"/>
      <c r="AQC56" s="9"/>
      <c r="AQD56" s="9"/>
      <c r="AQE56" s="9"/>
      <c r="AQF56" s="9"/>
      <c r="AQG56" s="9"/>
      <c r="AQH56" s="9"/>
      <c r="AQI56" s="9"/>
      <c r="AQJ56" s="9"/>
      <c r="AQK56" s="9"/>
      <c r="AQL56" s="9"/>
      <c r="AQM56" s="9"/>
      <c r="AQN56" s="9"/>
      <c r="AQO56" s="9"/>
      <c r="AQP56" s="9"/>
      <c r="AQQ56" s="9"/>
      <c r="AQR56" s="9"/>
      <c r="AQS56" s="9"/>
      <c r="AQT56" s="9"/>
      <c r="AQU56" s="9"/>
      <c r="AQV56" s="9"/>
      <c r="AQW56" s="9"/>
      <c r="AQX56" s="9"/>
      <c r="AQY56" s="9"/>
      <c r="AQZ56" s="9"/>
      <c r="ARA56" s="9"/>
      <c r="ARB56" s="9"/>
      <c r="ARC56" s="9"/>
      <c r="ARD56" s="9"/>
      <c r="ARE56" s="9"/>
      <c r="ARF56" s="9"/>
      <c r="ARG56" s="9"/>
      <c r="ARH56" s="9"/>
      <c r="ARI56" s="9"/>
      <c r="ARJ56" s="9"/>
      <c r="ARK56" s="9"/>
      <c r="ARL56" s="9"/>
      <c r="ARM56" s="9"/>
      <c r="ARN56" s="9"/>
      <c r="ARO56" s="9"/>
      <c r="ARP56" s="9"/>
      <c r="ARQ56" s="9"/>
      <c r="ARR56" s="9"/>
      <c r="ARS56" s="9"/>
      <c r="ART56" s="9"/>
      <c r="ARU56" s="9"/>
      <c r="ARV56" s="9"/>
      <c r="ARW56" s="9"/>
      <c r="ARX56" s="9"/>
      <c r="ARY56" s="9"/>
      <c r="ARZ56" s="9"/>
      <c r="ASA56" s="9"/>
      <c r="ASB56" s="9"/>
      <c r="ASC56" s="9"/>
      <c r="ASD56" s="9"/>
      <c r="ASE56" s="9"/>
      <c r="ASF56" s="9"/>
      <c r="ASG56" s="9"/>
      <c r="ASH56" s="9"/>
      <c r="ASI56" s="9"/>
      <c r="ASJ56" s="9"/>
      <c r="ASK56" s="9"/>
      <c r="ASL56" s="9"/>
      <c r="ASM56" s="9"/>
      <c r="ASN56" s="9"/>
      <c r="ASO56" s="9"/>
      <c r="ASP56" s="9"/>
      <c r="ASQ56" s="9"/>
      <c r="ASR56" s="9"/>
      <c r="ASS56" s="9"/>
      <c r="AST56" s="9"/>
      <c r="ASU56" s="9"/>
      <c r="ASV56" s="9"/>
      <c r="ASW56" s="9"/>
      <c r="ASX56" s="9"/>
      <c r="ASY56" s="9"/>
      <c r="ASZ56" s="9"/>
      <c r="ATA56" s="9"/>
      <c r="ATB56" s="9"/>
      <c r="ATC56" s="9"/>
      <c r="ATD56" s="9"/>
      <c r="ATE56" s="9"/>
      <c r="ATF56" s="9"/>
      <c r="ATG56" s="9"/>
      <c r="ATH56" s="9"/>
      <c r="ATI56" s="9"/>
      <c r="ATJ56" s="9"/>
      <c r="ATK56" s="9"/>
      <c r="ATL56" s="9"/>
      <c r="ATM56" s="9"/>
      <c r="ATN56" s="9"/>
      <c r="ATO56" s="9"/>
      <c r="ATP56" s="9"/>
      <c r="ATQ56" s="9"/>
      <c r="ATR56" s="9"/>
      <c r="ATS56" s="9"/>
      <c r="ATT56" s="9"/>
      <c r="ATU56" s="9"/>
      <c r="ATV56" s="9"/>
      <c r="ATW56" s="9"/>
      <c r="ATX56" s="9"/>
      <c r="ATY56" s="9"/>
      <c r="ATZ56" s="9"/>
      <c r="AUA56" s="9"/>
      <c r="AUB56" s="9"/>
      <c r="AUC56" s="9"/>
      <c r="AUD56" s="9"/>
      <c r="AUE56" s="9"/>
      <c r="AUF56" s="9"/>
      <c r="AUG56" s="9"/>
      <c r="AUH56" s="9"/>
      <c r="AUI56" s="9"/>
      <c r="AUJ56" s="9"/>
      <c r="AUK56" s="9"/>
      <c r="AUL56" s="9"/>
      <c r="AUM56" s="9"/>
      <c r="AUN56" s="9"/>
      <c r="AUO56" s="9"/>
      <c r="AUP56" s="9"/>
      <c r="AUQ56" s="9"/>
      <c r="AUR56" s="9"/>
      <c r="AUS56" s="9"/>
      <c r="AUT56" s="9"/>
      <c r="AUU56" s="9"/>
      <c r="AUV56" s="9"/>
      <c r="AUW56" s="9"/>
      <c r="AUX56" s="9"/>
      <c r="AUY56" s="9"/>
      <c r="AUZ56" s="9"/>
      <c r="AVA56" s="9"/>
      <c r="AVB56" s="9"/>
      <c r="AVC56" s="9"/>
      <c r="AVD56" s="9"/>
      <c r="AVE56" s="9"/>
      <c r="AVF56" s="9"/>
      <c r="AVG56" s="9"/>
      <c r="AVH56" s="9"/>
      <c r="AVI56" s="9"/>
      <c r="AVJ56" s="9"/>
      <c r="AVK56" s="9"/>
      <c r="AVL56" s="9"/>
      <c r="AVM56" s="9"/>
      <c r="AVN56" s="9"/>
      <c r="AVO56" s="9"/>
      <c r="AVP56" s="9"/>
      <c r="AVQ56" s="9"/>
      <c r="AVR56" s="9"/>
      <c r="AVS56" s="9"/>
      <c r="AVT56" s="9"/>
      <c r="AVU56" s="9"/>
      <c r="AVV56" s="9"/>
      <c r="AVW56" s="9"/>
      <c r="AVX56" s="9"/>
      <c r="AVY56" s="9"/>
      <c r="AVZ56" s="9"/>
      <c r="AWA56" s="9"/>
      <c r="AWB56" s="9"/>
      <c r="AWC56" s="9"/>
      <c r="AWD56" s="9"/>
      <c r="AWE56" s="9"/>
      <c r="AWF56" s="9"/>
      <c r="AWG56" s="9"/>
      <c r="AWH56" s="9"/>
      <c r="AWI56" s="9"/>
      <c r="AWJ56" s="9"/>
      <c r="AWK56" s="9"/>
      <c r="AWL56" s="9"/>
      <c r="AWM56" s="9"/>
      <c r="AWN56" s="9"/>
      <c r="AWO56" s="9"/>
      <c r="AWP56" s="9"/>
      <c r="AWQ56" s="9"/>
      <c r="AWR56" s="9"/>
      <c r="AWS56" s="9"/>
      <c r="AWT56" s="9"/>
      <c r="AWU56" s="9"/>
      <c r="AWV56" s="9"/>
      <c r="AWW56" s="9"/>
      <c r="AWX56" s="9"/>
      <c r="AWY56" s="9"/>
      <c r="AWZ56" s="9"/>
      <c r="AXA56" s="9"/>
      <c r="AXB56" s="9"/>
      <c r="AXC56" s="9"/>
      <c r="AXD56" s="9"/>
      <c r="AXE56" s="9"/>
      <c r="AXF56" s="9"/>
      <c r="AXG56" s="9"/>
      <c r="AXH56" s="9"/>
      <c r="AXI56" s="9"/>
      <c r="AXJ56" s="9"/>
      <c r="AXK56" s="9"/>
      <c r="AXL56" s="9"/>
      <c r="AXM56" s="9"/>
      <c r="AXN56" s="9"/>
      <c r="AXO56" s="9"/>
      <c r="AXP56" s="9"/>
      <c r="AXQ56" s="9"/>
      <c r="AXR56" s="9"/>
      <c r="AXS56" s="9"/>
      <c r="AXT56" s="9"/>
      <c r="AXU56" s="9"/>
      <c r="AXV56" s="9"/>
      <c r="AXW56" s="9"/>
      <c r="AXX56" s="9"/>
      <c r="AXY56" s="9"/>
      <c r="AXZ56" s="9"/>
      <c r="AYA56" s="9"/>
      <c r="AYB56" s="9"/>
      <c r="AYC56" s="9"/>
      <c r="AYD56" s="9"/>
      <c r="AYE56" s="9"/>
      <c r="AYF56" s="9"/>
      <c r="AYG56" s="9"/>
      <c r="AYH56" s="9"/>
      <c r="AYI56" s="9"/>
      <c r="AYJ56" s="9"/>
      <c r="AYK56" s="9"/>
      <c r="AYL56" s="9"/>
      <c r="AYM56" s="9"/>
      <c r="AYN56" s="9"/>
      <c r="AYO56" s="9"/>
      <c r="AYP56" s="9"/>
      <c r="AYQ56" s="9"/>
      <c r="AYR56" s="9"/>
      <c r="AYS56" s="9"/>
      <c r="AYT56" s="9"/>
      <c r="AYU56" s="9"/>
      <c r="AYV56" s="9"/>
      <c r="AYW56" s="9"/>
      <c r="AYX56" s="9"/>
      <c r="AYY56" s="9"/>
      <c r="AYZ56" s="9"/>
      <c r="AZA56" s="9"/>
      <c r="AZB56" s="9"/>
      <c r="AZC56" s="9"/>
      <c r="AZD56" s="9"/>
      <c r="AZE56" s="9"/>
      <c r="AZF56" s="9"/>
      <c r="AZG56" s="9"/>
      <c r="AZH56" s="9"/>
      <c r="AZI56" s="9"/>
      <c r="AZJ56" s="9"/>
      <c r="AZK56" s="9"/>
      <c r="AZL56" s="9"/>
      <c r="AZM56" s="9"/>
      <c r="AZN56" s="9"/>
      <c r="AZO56" s="9"/>
      <c r="AZP56" s="9"/>
      <c r="AZQ56" s="9"/>
      <c r="AZR56" s="9"/>
      <c r="AZS56" s="9"/>
      <c r="AZT56" s="9"/>
      <c r="AZU56" s="9"/>
      <c r="AZV56" s="9"/>
      <c r="AZW56" s="9"/>
      <c r="AZX56" s="9"/>
      <c r="AZY56" s="9"/>
      <c r="AZZ56" s="9"/>
      <c r="BAA56" s="9"/>
      <c r="BAB56" s="9"/>
      <c r="BAC56" s="9"/>
      <c r="BAD56" s="9"/>
      <c r="BAE56" s="9"/>
      <c r="BAF56" s="9"/>
      <c r="BAG56" s="9"/>
      <c r="BAH56" s="9"/>
      <c r="BAI56" s="9"/>
      <c r="BAJ56" s="9"/>
      <c r="BAK56" s="9"/>
      <c r="BAL56" s="9"/>
      <c r="BAM56" s="9"/>
      <c r="BAN56" s="9"/>
      <c r="BAO56" s="9"/>
      <c r="BAP56" s="9"/>
      <c r="BAQ56" s="9"/>
      <c r="BAR56" s="9"/>
      <c r="BAS56" s="9"/>
      <c r="BAT56" s="9"/>
      <c r="BAU56" s="9"/>
      <c r="BAV56" s="9"/>
      <c r="BAW56" s="9"/>
      <c r="BAX56" s="9"/>
      <c r="BAY56" s="9"/>
      <c r="BAZ56" s="9"/>
      <c r="BBA56" s="9"/>
      <c r="BBB56" s="9"/>
      <c r="BBC56" s="9"/>
      <c r="BBD56" s="9"/>
      <c r="BBE56" s="9"/>
      <c r="BBF56" s="9"/>
      <c r="BBG56" s="9"/>
      <c r="BBH56" s="9"/>
      <c r="BBI56" s="9"/>
      <c r="BBJ56" s="9"/>
      <c r="BBK56" s="9"/>
      <c r="BBL56" s="9"/>
      <c r="BBM56" s="9"/>
      <c r="BBN56" s="9"/>
      <c r="BBO56" s="9"/>
      <c r="BBP56" s="9"/>
      <c r="BBQ56" s="9"/>
      <c r="BBR56" s="9"/>
      <c r="BBS56" s="9"/>
      <c r="BBT56" s="9"/>
      <c r="BBU56" s="9"/>
      <c r="BBV56" s="9"/>
      <c r="BBW56" s="9"/>
      <c r="BBX56" s="9"/>
      <c r="BBY56" s="9"/>
      <c r="BBZ56" s="9"/>
      <c r="BCA56" s="9"/>
      <c r="BCB56" s="9"/>
      <c r="BCC56" s="9"/>
      <c r="BCD56" s="9"/>
      <c r="BCE56" s="9"/>
      <c r="BCF56" s="9"/>
      <c r="BCG56" s="9"/>
      <c r="BCH56" s="9"/>
      <c r="BCI56" s="9"/>
      <c r="BCJ56" s="9"/>
      <c r="BCK56" s="9"/>
      <c r="BCL56" s="9"/>
      <c r="BCM56" s="9"/>
      <c r="BCN56" s="9"/>
      <c r="BCO56" s="9"/>
      <c r="BCP56" s="9"/>
      <c r="BCQ56" s="9"/>
      <c r="BCR56" s="9"/>
      <c r="BCS56" s="9"/>
      <c r="BCT56" s="9"/>
      <c r="BCU56" s="9"/>
      <c r="BCV56" s="9"/>
      <c r="BCW56" s="9"/>
      <c r="BCX56" s="9"/>
      <c r="BCY56" s="9"/>
      <c r="BCZ56" s="9"/>
      <c r="BDA56" s="9"/>
      <c r="BDB56" s="9"/>
      <c r="BDC56" s="9"/>
      <c r="BDD56" s="9"/>
      <c r="BDE56" s="9"/>
      <c r="BDF56" s="9"/>
      <c r="BDG56" s="9"/>
      <c r="BDH56" s="9"/>
      <c r="BDI56" s="9"/>
      <c r="BDJ56" s="9"/>
      <c r="BDK56" s="9"/>
      <c r="BDL56" s="9"/>
      <c r="BDM56" s="9"/>
      <c r="BDN56" s="9"/>
      <c r="BDO56" s="9"/>
      <c r="BDP56" s="9"/>
      <c r="BDQ56" s="9"/>
      <c r="BDR56" s="9"/>
      <c r="BDS56" s="9"/>
      <c r="BDT56" s="9"/>
      <c r="BDU56" s="9"/>
      <c r="BDV56" s="9"/>
      <c r="BDW56" s="9"/>
      <c r="BDX56" s="9"/>
      <c r="BDY56" s="9"/>
      <c r="BDZ56" s="9"/>
      <c r="BEA56" s="9"/>
      <c r="BEB56" s="9"/>
      <c r="BEC56" s="9"/>
      <c r="BED56" s="9"/>
      <c r="BEE56" s="9"/>
      <c r="BEF56" s="9"/>
      <c r="BEG56" s="9"/>
      <c r="BEH56" s="9"/>
      <c r="BEI56" s="9"/>
      <c r="BEJ56" s="9"/>
      <c r="BEK56" s="9"/>
      <c r="BEL56" s="9"/>
      <c r="BEM56" s="9"/>
      <c r="BEN56" s="9"/>
      <c r="BEO56" s="9"/>
      <c r="BEP56" s="9"/>
      <c r="BEQ56" s="9"/>
      <c r="BER56" s="9"/>
      <c r="BES56" s="9"/>
      <c r="BET56" s="9"/>
      <c r="BEU56" s="9"/>
      <c r="BEV56" s="9"/>
      <c r="BEW56" s="9"/>
      <c r="BEX56" s="9"/>
      <c r="BEY56" s="9"/>
      <c r="BEZ56" s="9"/>
      <c r="BFA56" s="9"/>
      <c r="BFB56" s="9"/>
      <c r="BFC56" s="9"/>
      <c r="BFD56" s="9"/>
      <c r="BFE56" s="9"/>
      <c r="BFF56" s="9"/>
      <c r="BFG56" s="9"/>
      <c r="BFH56" s="9"/>
      <c r="BFI56" s="9"/>
      <c r="BFJ56" s="9"/>
      <c r="BFK56" s="9"/>
      <c r="BFL56" s="9"/>
      <c r="BFM56" s="9"/>
      <c r="BFN56" s="9"/>
      <c r="BFO56" s="9"/>
      <c r="BFP56" s="9"/>
      <c r="BFQ56" s="9"/>
      <c r="BFR56" s="9"/>
      <c r="BFS56" s="9"/>
      <c r="BFT56" s="9"/>
      <c r="BFU56" s="9"/>
      <c r="BFV56" s="9"/>
      <c r="BFW56" s="9"/>
      <c r="BFX56" s="9"/>
      <c r="BFY56" s="9"/>
      <c r="BFZ56" s="9"/>
      <c r="BGA56" s="9"/>
      <c r="BGB56" s="9"/>
      <c r="BGC56" s="9"/>
      <c r="BGD56" s="9"/>
      <c r="BGE56" s="9"/>
      <c r="BGF56" s="9"/>
      <c r="BGG56" s="9"/>
      <c r="BGH56" s="9"/>
      <c r="BGI56" s="9"/>
      <c r="BGJ56" s="9"/>
      <c r="BGK56" s="9"/>
      <c r="BGL56" s="9"/>
      <c r="BGM56" s="9"/>
      <c r="BGN56" s="9"/>
      <c r="BGO56" s="9"/>
      <c r="BGP56" s="9"/>
      <c r="BGQ56" s="9"/>
      <c r="BGR56" s="9"/>
      <c r="BGS56" s="9"/>
      <c r="BGT56" s="9"/>
      <c r="BGU56" s="9"/>
      <c r="BGV56" s="9"/>
      <c r="BGW56" s="9"/>
      <c r="BGX56" s="9"/>
      <c r="BGY56" s="9"/>
      <c r="BGZ56" s="9"/>
      <c r="BHA56" s="9"/>
      <c r="BHB56" s="9"/>
      <c r="BHC56" s="9"/>
      <c r="BHD56" s="9"/>
      <c r="BHE56" s="9"/>
      <c r="BHF56" s="9"/>
      <c r="BHG56" s="9"/>
      <c r="BHH56" s="9"/>
      <c r="BHI56" s="9"/>
      <c r="BHJ56" s="9"/>
      <c r="BHK56" s="9"/>
      <c r="BHL56" s="9"/>
      <c r="BHM56" s="9"/>
      <c r="BHN56" s="9"/>
      <c r="BHO56" s="9"/>
      <c r="BHP56" s="9"/>
      <c r="BHQ56" s="9"/>
      <c r="BHR56" s="9"/>
      <c r="BHS56" s="9"/>
      <c r="BHT56" s="9"/>
      <c r="BHU56" s="9"/>
      <c r="BHV56" s="9"/>
      <c r="BHW56" s="9"/>
      <c r="BHX56" s="9"/>
      <c r="BHY56" s="9"/>
      <c r="BHZ56" s="9"/>
      <c r="BIA56" s="9"/>
      <c r="BIB56" s="9"/>
      <c r="BIC56" s="9"/>
      <c r="BID56" s="9"/>
      <c r="BIE56" s="9"/>
      <c r="BIF56" s="9"/>
      <c r="BIG56" s="9"/>
      <c r="BIH56" s="9"/>
      <c r="BII56" s="9"/>
      <c r="BIJ56" s="9"/>
      <c r="BIK56" s="9"/>
      <c r="BIL56" s="9"/>
      <c r="BIM56" s="9"/>
      <c r="BIN56" s="9"/>
      <c r="BIO56" s="9"/>
      <c r="BIP56" s="9"/>
      <c r="BIQ56" s="9"/>
      <c r="BIR56" s="9"/>
      <c r="BIS56" s="9"/>
      <c r="BIT56" s="9"/>
      <c r="BIU56" s="9"/>
      <c r="BIV56" s="9"/>
      <c r="BIW56" s="9"/>
      <c r="BIX56" s="9"/>
      <c r="BIY56" s="9"/>
      <c r="BIZ56" s="9"/>
      <c r="BJA56" s="9"/>
      <c r="BJB56" s="9"/>
      <c r="BJC56" s="9"/>
      <c r="BJD56" s="9"/>
      <c r="BJE56" s="9"/>
      <c r="BJF56" s="9"/>
      <c r="BJG56" s="9"/>
      <c r="BJH56" s="9"/>
      <c r="BJI56" s="9"/>
      <c r="BJJ56" s="9"/>
      <c r="BJK56" s="9"/>
      <c r="BJL56" s="9"/>
      <c r="BJM56" s="9"/>
      <c r="BJN56" s="9"/>
      <c r="BJO56" s="9"/>
      <c r="BJP56" s="9"/>
      <c r="BJQ56" s="9"/>
      <c r="BJR56" s="9"/>
      <c r="BJS56" s="9"/>
      <c r="BJT56" s="9"/>
      <c r="BJU56" s="9"/>
      <c r="BJV56" s="9"/>
      <c r="BJW56" s="9"/>
      <c r="BJX56" s="9"/>
      <c r="BJY56" s="9"/>
      <c r="BJZ56" s="9"/>
      <c r="BKA56" s="9"/>
      <c r="BKB56" s="9"/>
      <c r="BKC56" s="9"/>
      <c r="BKD56" s="9"/>
      <c r="BKE56" s="9"/>
      <c r="BKF56" s="9"/>
      <c r="BKG56" s="9"/>
      <c r="BKH56" s="9"/>
      <c r="BKI56" s="9"/>
      <c r="BKJ56" s="9"/>
      <c r="BKK56" s="9"/>
      <c r="BKL56" s="9"/>
      <c r="BKM56" s="9"/>
      <c r="BKN56" s="9"/>
      <c r="BKO56" s="9"/>
      <c r="BKP56" s="9"/>
      <c r="BKQ56" s="9"/>
      <c r="BKR56" s="9"/>
      <c r="BKS56" s="9"/>
      <c r="BKT56" s="9"/>
      <c r="BKU56" s="9"/>
      <c r="BKV56" s="9"/>
      <c r="BKW56" s="9"/>
      <c r="BKX56" s="9"/>
      <c r="BKY56" s="9"/>
      <c r="BKZ56" s="9"/>
      <c r="BLA56" s="9"/>
      <c r="BLB56" s="9"/>
      <c r="BLC56" s="9"/>
      <c r="BLD56" s="9"/>
      <c r="BLE56" s="9"/>
      <c r="BLF56" s="9"/>
      <c r="BLG56" s="9"/>
      <c r="BLH56" s="9"/>
      <c r="BLI56" s="9"/>
      <c r="BLJ56" s="9"/>
      <c r="BLK56" s="9"/>
      <c r="BLL56" s="9"/>
      <c r="BLM56" s="9"/>
      <c r="BLN56" s="9"/>
      <c r="BLO56" s="9"/>
      <c r="BLP56" s="9"/>
      <c r="BLQ56" s="9"/>
      <c r="BLR56" s="9"/>
      <c r="BLS56" s="9"/>
      <c r="BLT56" s="9"/>
      <c r="BLU56" s="9"/>
      <c r="BLV56" s="9"/>
      <c r="BLW56" s="9"/>
      <c r="BLX56" s="9"/>
      <c r="BLY56" s="9"/>
      <c r="BLZ56" s="9"/>
      <c r="BMA56" s="9"/>
      <c r="BMB56" s="9"/>
      <c r="BMC56" s="9"/>
      <c r="BMD56" s="9"/>
      <c r="BME56" s="9"/>
      <c r="BMF56" s="9"/>
      <c r="BMG56" s="9"/>
      <c r="BMH56" s="9"/>
      <c r="BMI56" s="9"/>
      <c r="BMJ56" s="9"/>
      <c r="BMK56" s="9"/>
      <c r="BML56" s="9"/>
      <c r="BMM56" s="9"/>
      <c r="BMN56" s="9"/>
      <c r="BMO56" s="9"/>
      <c r="BMP56" s="9"/>
      <c r="BMQ56" s="9"/>
      <c r="BMR56" s="9"/>
      <c r="BMS56" s="9"/>
      <c r="BMT56" s="9"/>
      <c r="BMU56" s="9"/>
      <c r="BMV56" s="9"/>
      <c r="BMW56" s="9"/>
      <c r="BMX56" s="9"/>
      <c r="BMY56" s="9"/>
      <c r="BMZ56" s="9"/>
      <c r="BNA56" s="9"/>
      <c r="BNB56" s="9"/>
      <c r="BNC56" s="9"/>
      <c r="BND56" s="9"/>
      <c r="BNE56" s="9"/>
      <c r="BNF56" s="9"/>
      <c r="BNG56" s="9"/>
      <c r="BNH56" s="9"/>
      <c r="BNI56" s="9"/>
      <c r="BNJ56" s="9"/>
      <c r="BNK56" s="9"/>
      <c r="BNL56" s="9"/>
      <c r="BNM56" s="9"/>
      <c r="BNN56" s="9"/>
      <c r="BNO56" s="9"/>
      <c r="BNP56" s="9"/>
      <c r="BNQ56" s="9"/>
      <c r="BNR56" s="9"/>
      <c r="BNS56" s="9"/>
      <c r="BNT56" s="9"/>
      <c r="BNU56" s="9"/>
      <c r="BNV56" s="9"/>
      <c r="BNW56" s="9"/>
      <c r="BNX56" s="9"/>
      <c r="BNY56" s="9"/>
      <c r="BNZ56" s="9"/>
      <c r="BOA56" s="9"/>
      <c r="BOB56" s="9"/>
      <c r="BOC56" s="9"/>
      <c r="BOD56" s="9"/>
      <c r="BOE56" s="9"/>
      <c r="BOF56" s="9"/>
      <c r="BOG56" s="9"/>
      <c r="BOH56" s="9"/>
      <c r="BOI56" s="9"/>
      <c r="BOJ56" s="9"/>
      <c r="BOK56" s="9"/>
      <c r="BOL56" s="9"/>
      <c r="BOM56" s="9"/>
      <c r="BON56" s="9"/>
      <c r="BOO56" s="9"/>
      <c r="BOP56" s="9"/>
      <c r="BOQ56" s="9"/>
      <c r="BOR56" s="9"/>
      <c r="BOS56" s="9"/>
      <c r="BOT56" s="9"/>
      <c r="BOU56" s="9"/>
      <c r="BOV56" s="9"/>
      <c r="BOW56" s="9"/>
      <c r="BOX56" s="9"/>
      <c r="BOY56" s="9"/>
      <c r="BOZ56" s="9"/>
      <c r="BPA56" s="9"/>
      <c r="BPB56" s="9"/>
      <c r="BPC56" s="9"/>
      <c r="BPD56" s="9"/>
      <c r="BPE56" s="9"/>
      <c r="BPF56" s="9"/>
      <c r="BPG56" s="9"/>
      <c r="BPH56" s="9"/>
      <c r="BPI56" s="9"/>
      <c r="BPJ56" s="9"/>
      <c r="BPK56" s="9"/>
      <c r="BPL56" s="9"/>
      <c r="BPM56" s="9"/>
      <c r="BPN56" s="9"/>
      <c r="BPO56" s="9"/>
      <c r="BPP56" s="9"/>
      <c r="BPQ56" s="9"/>
      <c r="BPR56" s="9"/>
      <c r="BPS56" s="9"/>
      <c r="BPT56" s="9"/>
      <c r="BPU56" s="9"/>
      <c r="BPV56" s="9"/>
      <c r="BPW56" s="9"/>
      <c r="BPX56" s="9"/>
      <c r="BPY56" s="9"/>
      <c r="BPZ56" s="9"/>
      <c r="BQA56" s="9"/>
      <c r="BQB56" s="9"/>
      <c r="BQC56" s="9"/>
      <c r="BQD56" s="9"/>
      <c r="BQE56" s="9"/>
      <c r="BQF56" s="9"/>
      <c r="BQG56" s="9"/>
      <c r="BQH56" s="9"/>
      <c r="BQI56" s="9"/>
      <c r="BQJ56" s="9"/>
      <c r="BQK56" s="9"/>
      <c r="BQL56" s="9"/>
      <c r="BQM56" s="9"/>
      <c r="BQN56" s="9"/>
      <c r="BQO56" s="9"/>
      <c r="BQP56" s="9"/>
      <c r="BQQ56" s="9"/>
      <c r="BQR56" s="9"/>
      <c r="BQS56" s="9"/>
      <c r="BQT56" s="9"/>
      <c r="BQU56" s="9"/>
      <c r="BQV56" s="9"/>
      <c r="BQW56" s="9"/>
      <c r="BQX56" s="9"/>
      <c r="BQY56" s="9"/>
      <c r="BQZ56" s="9"/>
      <c r="BRA56" s="9"/>
      <c r="BRB56" s="9"/>
      <c r="BRC56" s="9"/>
      <c r="BRD56" s="9"/>
      <c r="BRE56" s="9"/>
      <c r="BRF56" s="9"/>
      <c r="BRG56" s="9"/>
      <c r="BRH56" s="9"/>
      <c r="BRI56" s="9"/>
      <c r="BRJ56" s="9"/>
      <c r="BRK56" s="9"/>
      <c r="BRL56" s="9"/>
      <c r="BRM56" s="9"/>
      <c r="BRN56" s="9"/>
      <c r="BRO56" s="9"/>
      <c r="BRP56" s="9"/>
      <c r="BRQ56" s="9"/>
      <c r="BRR56" s="9"/>
      <c r="BRS56" s="9"/>
      <c r="BRT56" s="9"/>
      <c r="BRU56" s="9"/>
      <c r="BRV56" s="9"/>
      <c r="BRW56" s="9"/>
      <c r="BRX56" s="9"/>
      <c r="BRY56" s="9"/>
      <c r="BRZ56" s="9"/>
      <c r="BSA56" s="9"/>
      <c r="BSB56" s="9"/>
      <c r="BSC56" s="9"/>
      <c r="BSD56" s="9"/>
      <c r="BSE56" s="9"/>
      <c r="BSF56" s="9"/>
      <c r="BSG56" s="9"/>
      <c r="BSH56" s="9"/>
      <c r="BSI56" s="9"/>
      <c r="BSJ56" s="9"/>
      <c r="BSK56" s="9"/>
      <c r="BSL56" s="9"/>
      <c r="BSM56" s="9"/>
      <c r="BSN56" s="9"/>
      <c r="BSO56" s="9"/>
      <c r="BSP56" s="9"/>
      <c r="BSQ56" s="9"/>
      <c r="BSR56" s="9"/>
      <c r="BSS56" s="9"/>
      <c r="BST56" s="9"/>
      <c r="BSU56" s="9"/>
      <c r="BSV56" s="9"/>
      <c r="BSW56" s="9"/>
      <c r="BSX56" s="9"/>
      <c r="BSY56" s="9"/>
      <c r="BSZ56" s="9"/>
      <c r="BTA56" s="9"/>
      <c r="BTB56" s="9"/>
      <c r="BTC56" s="9"/>
      <c r="BTD56" s="9"/>
      <c r="BTE56" s="9"/>
      <c r="BTF56" s="9"/>
      <c r="BTG56" s="9"/>
      <c r="BTH56" s="9"/>
      <c r="BTI56" s="9"/>
      <c r="BTJ56" s="9"/>
      <c r="BTK56" s="9"/>
      <c r="BTL56" s="9"/>
      <c r="BTM56" s="9"/>
      <c r="BTN56" s="9"/>
      <c r="BTO56" s="9"/>
      <c r="BTP56" s="9"/>
      <c r="BTQ56" s="9"/>
      <c r="BTR56" s="9"/>
      <c r="BTS56" s="9"/>
      <c r="BTT56" s="9"/>
      <c r="BTU56" s="9"/>
      <c r="BTV56" s="9"/>
      <c r="BTW56" s="9"/>
      <c r="BTX56" s="9"/>
      <c r="BTY56" s="9"/>
      <c r="BTZ56" s="9"/>
      <c r="BUA56" s="9"/>
      <c r="BUB56" s="9"/>
      <c r="BUC56" s="9"/>
      <c r="BUD56" s="9"/>
      <c r="BUE56" s="9"/>
      <c r="BUF56" s="9"/>
      <c r="BUG56" s="9"/>
      <c r="BUH56" s="9"/>
      <c r="BUI56" s="9"/>
      <c r="BUJ56" s="9"/>
      <c r="BUK56" s="9"/>
      <c r="BUL56" s="9"/>
      <c r="BUM56" s="9"/>
      <c r="BUN56" s="9"/>
      <c r="BUO56" s="9"/>
      <c r="BUP56" s="9"/>
      <c r="BUQ56" s="9"/>
      <c r="BUR56" s="9"/>
      <c r="BUS56" s="9"/>
      <c r="BUT56" s="9"/>
      <c r="BUU56" s="9"/>
      <c r="BUV56" s="9"/>
      <c r="BUW56" s="9"/>
      <c r="BUX56" s="9"/>
      <c r="BUY56" s="9"/>
      <c r="BUZ56" s="9"/>
      <c r="BVA56" s="9"/>
      <c r="BVB56" s="9"/>
      <c r="BVC56" s="9"/>
      <c r="BVD56" s="9"/>
      <c r="BVE56" s="9"/>
      <c r="BVF56" s="9"/>
      <c r="BVG56" s="9"/>
      <c r="BVH56" s="9"/>
      <c r="BVI56" s="9"/>
      <c r="BVJ56" s="9"/>
      <c r="BVK56" s="9"/>
      <c r="BVL56" s="9"/>
      <c r="BVM56" s="9"/>
      <c r="BVN56" s="9"/>
      <c r="BVO56" s="9"/>
      <c r="BVP56" s="9"/>
      <c r="BVQ56" s="9"/>
      <c r="BVR56" s="9"/>
      <c r="BVS56" s="9"/>
      <c r="BVT56" s="9"/>
      <c r="BVU56" s="9"/>
      <c r="BVV56" s="9"/>
      <c r="BVW56" s="9"/>
      <c r="BVX56" s="9"/>
      <c r="BVY56" s="9"/>
      <c r="BVZ56" s="9"/>
      <c r="BWA56" s="9"/>
      <c r="BWB56" s="9"/>
      <c r="BWC56" s="9"/>
      <c r="BWD56" s="9"/>
      <c r="BWE56" s="9"/>
      <c r="BWF56" s="9"/>
      <c r="BWG56" s="9"/>
      <c r="BWH56" s="9"/>
      <c r="BWI56" s="9"/>
      <c r="BWJ56" s="9"/>
      <c r="BWK56" s="9"/>
      <c r="BWL56" s="9"/>
      <c r="BWM56" s="9"/>
      <c r="BWN56" s="9"/>
      <c r="BWO56" s="9"/>
      <c r="BWP56" s="9"/>
      <c r="BWQ56" s="9"/>
      <c r="BWR56" s="9"/>
      <c r="BWS56" s="9"/>
      <c r="BWT56" s="9"/>
      <c r="BWU56" s="9"/>
      <c r="BWV56" s="9"/>
      <c r="BWW56" s="9"/>
      <c r="BWX56" s="9"/>
      <c r="BWY56" s="9"/>
      <c r="BWZ56" s="9"/>
      <c r="BXA56" s="9"/>
      <c r="BXB56" s="9"/>
      <c r="BXC56" s="9"/>
      <c r="BXD56" s="9"/>
      <c r="BXE56" s="9"/>
      <c r="BXF56" s="9"/>
      <c r="BXG56" s="9"/>
      <c r="BXH56" s="9"/>
      <c r="BXI56" s="9"/>
      <c r="BXJ56" s="9"/>
      <c r="BXK56" s="9"/>
      <c r="BXL56" s="9"/>
      <c r="BXM56" s="9"/>
      <c r="BXN56" s="9"/>
      <c r="BXO56" s="9"/>
      <c r="BXP56" s="9"/>
      <c r="BXQ56" s="9"/>
      <c r="BXR56" s="9"/>
      <c r="BXS56" s="9"/>
      <c r="BXT56" s="9"/>
      <c r="BXU56" s="9"/>
      <c r="BXV56" s="9"/>
      <c r="BXW56" s="9"/>
      <c r="BXX56" s="9"/>
      <c r="BXY56" s="9"/>
      <c r="BXZ56" s="9"/>
      <c r="BYA56" s="9"/>
      <c r="BYB56" s="9"/>
      <c r="BYC56" s="9"/>
      <c r="BYD56" s="9"/>
      <c r="BYE56" s="9"/>
      <c r="BYF56" s="9"/>
      <c r="BYG56" s="9"/>
      <c r="BYH56" s="9"/>
      <c r="BYI56" s="9"/>
      <c r="BYJ56" s="9"/>
      <c r="BYK56" s="9"/>
      <c r="BYL56" s="9"/>
      <c r="BYM56" s="9"/>
      <c r="BYN56" s="9"/>
      <c r="BYO56" s="9"/>
      <c r="BYP56" s="9"/>
      <c r="BYQ56" s="9"/>
      <c r="BYR56" s="9"/>
      <c r="BYS56" s="9"/>
      <c r="BYT56" s="9"/>
      <c r="BYU56" s="9"/>
      <c r="BYV56" s="9"/>
      <c r="BYW56" s="9"/>
      <c r="BYX56" s="9"/>
      <c r="BYY56" s="9"/>
      <c r="BYZ56" s="9"/>
      <c r="BZA56" s="9"/>
      <c r="BZB56" s="9"/>
      <c r="BZC56" s="9"/>
      <c r="BZD56" s="9"/>
      <c r="BZE56" s="9"/>
      <c r="BZF56" s="9"/>
      <c r="BZG56" s="9"/>
      <c r="BZH56" s="9"/>
      <c r="BZI56" s="9"/>
      <c r="BZJ56" s="9"/>
      <c r="BZK56" s="9"/>
      <c r="BZL56" s="9"/>
      <c r="BZM56" s="9"/>
      <c r="BZN56" s="9"/>
      <c r="BZO56" s="9"/>
      <c r="BZP56" s="9"/>
      <c r="BZQ56" s="9"/>
      <c r="BZR56" s="9"/>
      <c r="BZS56" s="9"/>
      <c r="BZT56" s="9"/>
      <c r="BZU56" s="9"/>
      <c r="BZV56" s="9"/>
      <c r="BZW56" s="9"/>
      <c r="BZX56" s="9"/>
      <c r="BZY56" s="9"/>
      <c r="BZZ56" s="9"/>
      <c r="CAA56" s="9"/>
      <c r="CAB56" s="9"/>
      <c r="CAC56" s="9"/>
      <c r="CAD56" s="9"/>
      <c r="CAE56" s="9"/>
      <c r="CAF56" s="9"/>
      <c r="CAG56" s="9"/>
      <c r="CAH56" s="9"/>
      <c r="CAI56" s="9"/>
      <c r="CAJ56" s="9"/>
      <c r="CAK56" s="9"/>
      <c r="CAL56" s="9"/>
      <c r="CAM56" s="9"/>
      <c r="CAN56" s="9"/>
      <c r="CAO56" s="9"/>
      <c r="CAP56" s="9"/>
      <c r="CAQ56" s="9"/>
      <c r="CAR56" s="9"/>
      <c r="CAS56" s="9"/>
      <c r="CAT56" s="9"/>
      <c r="CAU56" s="9"/>
      <c r="CAV56" s="9"/>
      <c r="CAW56" s="9"/>
      <c r="CAX56" s="9"/>
      <c r="CAY56" s="9"/>
      <c r="CAZ56" s="9"/>
      <c r="CBA56" s="9"/>
      <c r="CBB56" s="9"/>
      <c r="CBC56" s="9"/>
      <c r="CBD56" s="9"/>
      <c r="CBE56" s="9"/>
      <c r="CBF56" s="9"/>
      <c r="CBG56" s="9"/>
      <c r="CBH56" s="9"/>
      <c r="CBI56" s="9"/>
      <c r="CBJ56" s="9"/>
      <c r="CBK56" s="9"/>
      <c r="CBL56" s="9"/>
      <c r="CBM56" s="9"/>
      <c r="CBN56" s="9"/>
      <c r="CBO56" s="9"/>
      <c r="CBP56" s="9"/>
      <c r="CBQ56" s="9"/>
      <c r="CBR56" s="9"/>
      <c r="CBS56" s="9"/>
      <c r="CBT56" s="9"/>
      <c r="CBU56" s="9"/>
      <c r="CBV56" s="9"/>
      <c r="CBW56" s="9"/>
      <c r="CBX56" s="9"/>
      <c r="CBY56" s="9"/>
      <c r="CBZ56" s="9"/>
      <c r="CCA56" s="9"/>
      <c r="CCB56" s="9"/>
      <c r="CCC56" s="9"/>
      <c r="CCD56" s="9"/>
      <c r="CCE56" s="9"/>
      <c r="CCF56" s="9"/>
      <c r="CCG56" s="9"/>
      <c r="CCH56" s="9"/>
      <c r="CCI56" s="9"/>
      <c r="CCJ56" s="9"/>
      <c r="CCK56" s="9"/>
      <c r="CCL56" s="9"/>
      <c r="CCM56" s="9"/>
      <c r="CCN56" s="9"/>
      <c r="CCO56" s="9"/>
      <c r="CCP56" s="9"/>
      <c r="CCQ56" s="9"/>
      <c r="CCR56" s="9"/>
      <c r="CCS56" s="9"/>
      <c r="CCT56" s="9"/>
      <c r="CCU56" s="9"/>
      <c r="CCV56" s="9"/>
      <c r="CCW56" s="9"/>
      <c r="CCX56" s="9"/>
      <c r="CCY56" s="9"/>
      <c r="CCZ56" s="9"/>
      <c r="CDA56" s="9"/>
      <c r="CDB56" s="9"/>
      <c r="CDC56" s="9"/>
      <c r="CDD56" s="9"/>
      <c r="CDE56" s="9"/>
      <c r="CDF56" s="9"/>
      <c r="CDG56" s="9"/>
      <c r="CDH56" s="9"/>
      <c r="CDI56" s="9"/>
      <c r="CDJ56" s="9"/>
      <c r="CDK56" s="9"/>
      <c r="CDL56" s="9"/>
      <c r="CDM56" s="9"/>
      <c r="CDN56" s="9"/>
      <c r="CDO56" s="9"/>
      <c r="CDP56" s="9"/>
      <c r="CDQ56" s="9"/>
      <c r="CDR56" s="9"/>
      <c r="CDS56" s="9"/>
      <c r="CDT56" s="9"/>
      <c r="CDU56" s="9"/>
      <c r="CDV56" s="9"/>
      <c r="CDW56" s="9"/>
      <c r="CDX56" s="9"/>
      <c r="CDY56" s="9"/>
      <c r="CDZ56" s="9"/>
      <c r="CEA56" s="9"/>
      <c r="CEB56" s="9"/>
      <c r="CEC56" s="9"/>
      <c r="CED56" s="9"/>
      <c r="CEE56" s="9"/>
      <c r="CEF56" s="9"/>
      <c r="CEG56" s="9"/>
      <c r="CEH56" s="9"/>
      <c r="CEI56" s="9"/>
      <c r="CEJ56" s="9"/>
      <c r="CEK56" s="9"/>
      <c r="CEL56" s="9"/>
      <c r="CEM56" s="9"/>
      <c r="CEN56" s="9"/>
      <c r="CEO56" s="9"/>
      <c r="CEP56" s="9"/>
      <c r="CEQ56" s="9"/>
      <c r="CER56" s="9"/>
      <c r="CES56" s="9"/>
      <c r="CET56" s="9"/>
      <c r="CEU56" s="9"/>
      <c r="CEV56" s="9"/>
      <c r="CEW56" s="9"/>
      <c r="CEX56" s="9"/>
      <c r="CEY56" s="9"/>
      <c r="CEZ56" s="9"/>
      <c r="CFA56" s="9"/>
      <c r="CFB56" s="9"/>
      <c r="CFC56" s="9"/>
      <c r="CFD56" s="9"/>
      <c r="CFE56" s="9"/>
      <c r="CFF56" s="9"/>
      <c r="CFG56" s="9"/>
      <c r="CFH56" s="9"/>
      <c r="CFI56" s="9"/>
      <c r="CFJ56" s="9"/>
      <c r="CFK56" s="9"/>
      <c r="CFL56" s="9"/>
      <c r="CFM56" s="9"/>
      <c r="CFN56" s="9"/>
      <c r="CFO56" s="9"/>
      <c r="CFP56" s="9"/>
      <c r="CFQ56" s="9"/>
      <c r="CFR56" s="9"/>
      <c r="CFS56" s="9"/>
      <c r="CFT56" s="9"/>
      <c r="CFU56" s="9"/>
      <c r="CFV56" s="9"/>
      <c r="CFW56" s="9"/>
      <c r="CFX56" s="9"/>
      <c r="CFY56" s="9"/>
      <c r="CFZ56" s="9"/>
      <c r="CGA56" s="9"/>
      <c r="CGB56" s="9"/>
      <c r="CGC56" s="9"/>
      <c r="CGD56" s="9"/>
      <c r="CGE56" s="9"/>
      <c r="CGF56" s="9"/>
      <c r="CGG56" s="9"/>
      <c r="CGH56" s="9"/>
      <c r="CGI56" s="9"/>
      <c r="CGJ56" s="9"/>
      <c r="CGK56" s="9"/>
      <c r="CGL56" s="9"/>
      <c r="CGM56" s="9"/>
      <c r="CGN56" s="9"/>
      <c r="CGO56" s="9"/>
      <c r="CGP56" s="9"/>
      <c r="CGQ56" s="9"/>
      <c r="CGR56" s="9"/>
      <c r="CGS56" s="9"/>
      <c r="CGT56" s="9"/>
      <c r="CGU56" s="9"/>
      <c r="CGV56" s="9"/>
      <c r="CGW56" s="9"/>
      <c r="CGX56" s="9"/>
      <c r="CGY56" s="9"/>
      <c r="CGZ56" s="9"/>
      <c r="CHA56" s="9"/>
      <c r="CHB56" s="9"/>
      <c r="CHC56" s="9"/>
      <c r="CHD56" s="9"/>
      <c r="CHE56" s="9"/>
      <c r="CHF56" s="9"/>
      <c r="CHG56" s="9"/>
      <c r="CHH56" s="9"/>
      <c r="CHI56" s="9"/>
      <c r="CHJ56" s="9"/>
      <c r="CHK56" s="9"/>
      <c r="CHL56" s="9"/>
      <c r="CHM56" s="9"/>
      <c r="CHN56" s="9"/>
      <c r="CHO56" s="9"/>
      <c r="CHP56" s="9"/>
      <c r="CHQ56" s="9"/>
      <c r="CHR56" s="9"/>
      <c r="CHS56" s="9"/>
      <c r="CHT56" s="9"/>
      <c r="CHU56" s="9"/>
      <c r="CHV56" s="9"/>
      <c r="CHW56" s="9"/>
      <c r="CHX56" s="9"/>
      <c r="CHY56" s="9"/>
      <c r="CHZ56" s="9"/>
      <c r="CIA56" s="9"/>
      <c r="CIB56" s="9"/>
      <c r="CIC56" s="9"/>
      <c r="CID56" s="9"/>
      <c r="CIE56" s="9"/>
      <c r="CIF56" s="9"/>
      <c r="CIG56" s="9"/>
      <c r="CIH56" s="9"/>
      <c r="CII56" s="9"/>
      <c r="CIJ56" s="9"/>
      <c r="CIK56" s="9"/>
      <c r="CIL56" s="9"/>
      <c r="CIM56" s="9"/>
      <c r="CIN56" s="9"/>
      <c r="CIO56" s="9"/>
      <c r="CIP56" s="9"/>
      <c r="CIQ56" s="9"/>
      <c r="CIR56" s="9"/>
      <c r="CIS56" s="9"/>
      <c r="CIT56" s="9"/>
      <c r="CIU56" s="9"/>
      <c r="CIV56" s="9"/>
      <c r="CIW56" s="9"/>
      <c r="CIX56" s="9"/>
      <c r="CIY56" s="9"/>
      <c r="CIZ56" s="9"/>
      <c r="CJA56" s="9"/>
      <c r="CJB56" s="9"/>
      <c r="CJC56" s="9"/>
      <c r="CJD56" s="9"/>
      <c r="CJE56" s="9"/>
      <c r="CJF56" s="9"/>
      <c r="CJG56" s="9"/>
      <c r="CJH56" s="9"/>
      <c r="CJI56" s="9"/>
      <c r="CJJ56" s="9"/>
      <c r="CJK56" s="9"/>
      <c r="CJL56" s="9"/>
      <c r="CJM56" s="9"/>
      <c r="CJN56" s="9"/>
      <c r="CJO56" s="9"/>
      <c r="CJP56" s="9"/>
      <c r="CJQ56" s="9"/>
      <c r="CJR56" s="9"/>
      <c r="CJS56" s="9"/>
      <c r="CJT56" s="9"/>
      <c r="CJU56" s="9"/>
      <c r="CJV56" s="9"/>
      <c r="CJW56" s="9"/>
      <c r="CJX56" s="9"/>
      <c r="CJY56" s="9"/>
      <c r="CJZ56" s="9"/>
      <c r="CKA56" s="9"/>
      <c r="CKB56" s="9"/>
      <c r="CKC56" s="9"/>
      <c r="CKD56" s="9"/>
      <c r="CKE56" s="9"/>
      <c r="CKF56" s="9"/>
      <c r="CKG56" s="9"/>
      <c r="CKH56" s="9"/>
      <c r="CKI56" s="9"/>
      <c r="CKJ56" s="9"/>
      <c r="CKK56" s="9"/>
      <c r="CKL56" s="9"/>
      <c r="CKM56" s="9"/>
      <c r="CKN56" s="9"/>
      <c r="CKO56" s="9"/>
      <c r="CKP56" s="9"/>
      <c r="CKQ56" s="9"/>
      <c r="CKR56" s="9"/>
      <c r="CKS56" s="9"/>
      <c r="CKT56" s="9"/>
      <c r="CKU56" s="9"/>
      <c r="CKV56" s="9"/>
      <c r="CKW56" s="9"/>
      <c r="CKX56" s="9"/>
      <c r="CKY56" s="9"/>
      <c r="CKZ56" s="9"/>
      <c r="CLA56" s="9"/>
      <c r="CLB56" s="9"/>
      <c r="CLC56" s="9"/>
      <c r="CLD56" s="9"/>
      <c r="CLE56" s="9"/>
      <c r="CLF56" s="9"/>
      <c r="CLG56" s="9"/>
      <c r="CLH56" s="9"/>
      <c r="CLI56" s="9"/>
      <c r="CLJ56" s="9"/>
      <c r="CLK56" s="9"/>
      <c r="CLL56" s="9"/>
      <c r="CLM56" s="9"/>
      <c r="CLN56" s="9"/>
      <c r="CLO56" s="9"/>
      <c r="CLP56" s="9"/>
      <c r="CLQ56" s="9"/>
      <c r="CLR56" s="9"/>
      <c r="CLS56" s="9"/>
      <c r="CLT56" s="9"/>
      <c r="CLU56" s="9"/>
      <c r="CLV56" s="9"/>
      <c r="CLW56" s="9"/>
      <c r="CLX56" s="9"/>
      <c r="CLY56" s="9"/>
      <c r="CLZ56" s="9"/>
      <c r="CMA56" s="9"/>
      <c r="CMB56" s="9"/>
      <c r="CMC56" s="9"/>
      <c r="CMD56" s="9"/>
      <c r="CME56" s="9"/>
      <c r="CMF56" s="9"/>
      <c r="CMG56" s="9"/>
      <c r="CMH56" s="9"/>
      <c r="CMI56" s="9"/>
      <c r="CMJ56" s="9"/>
      <c r="CMK56" s="9"/>
      <c r="CML56" s="9"/>
      <c r="CMM56" s="9"/>
      <c r="CMN56" s="9"/>
      <c r="CMO56" s="9"/>
      <c r="CMP56" s="9"/>
      <c r="CMQ56" s="9"/>
      <c r="CMR56" s="9"/>
      <c r="CMS56" s="9"/>
      <c r="CMT56" s="9"/>
      <c r="CMU56" s="9"/>
      <c r="CMV56" s="9"/>
      <c r="CMW56" s="9"/>
      <c r="CMX56" s="9"/>
      <c r="CMY56" s="9"/>
      <c r="CMZ56" s="9"/>
      <c r="CNA56" s="9"/>
      <c r="CNB56" s="9"/>
      <c r="CNC56" s="9"/>
      <c r="CND56" s="9"/>
      <c r="CNE56" s="9"/>
      <c r="CNF56" s="9"/>
      <c r="CNG56" s="9"/>
      <c r="CNH56" s="9"/>
      <c r="CNI56" s="9"/>
      <c r="CNJ56" s="9"/>
      <c r="CNK56" s="9"/>
      <c r="CNL56" s="9"/>
      <c r="CNM56" s="9"/>
      <c r="CNN56" s="9"/>
      <c r="CNO56" s="9"/>
      <c r="CNP56" s="9"/>
      <c r="CNQ56" s="9"/>
      <c r="CNR56" s="9"/>
      <c r="CNS56" s="9"/>
      <c r="CNT56" s="9"/>
      <c r="CNU56" s="9"/>
      <c r="CNV56" s="9"/>
      <c r="CNW56" s="9"/>
      <c r="CNX56" s="9"/>
      <c r="CNY56" s="9"/>
      <c r="CNZ56" s="9"/>
      <c r="COA56" s="9"/>
      <c r="COB56" s="9"/>
      <c r="COC56" s="9"/>
      <c r="COD56" s="9"/>
      <c r="COE56" s="9"/>
      <c r="COF56" s="9"/>
      <c r="COG56" s="9"/>
      <c r="COH56" s="9"/>
      <c r="COI56" s="9"/>
      <c r="COJ56" s="9"/>
      <c r="COK56" s="9"/>
      <c r="COL56" s="9"/>
      <c r="COM56" s="9"/>
      <c r="CON56" s="9"/>
      <c r="COO56" s="9"/>
      <c r="COP56" s="9"/>
      <c r="COQ56" s="9"/>
      <c r="COR56" s="9"/>
      <c r="COS56" s="9"/>
      <c r="COT56" s="9"/>
      <c r="COU56" s="9"/>
      <c r="COV56" s="9"/>
      <c r="COW56" s="9"/>
      <c r="COX56" s="9"/>
      <c r="COY56" s="9"/>
      <c r="COZ56" s="9"/>
      <c r="CPA56" s="9"/>
      <c r="CPB56" s="9"/>
      <c r="CPC56" s="9"/>
      <c r="CPD56" s="9"/>
      <c r="CPE56" s="9"/>
      <c r="CPF56" s="9"/>
      <c r="CPG56" s="9"/>
      <c r="CPH56" s="9"/>
      <c r="CPI56" s="9"/>
      <c r="CPJ56" s="9"/>
      <c r="CPK56" s="9"/>
      <c r="CPL56" s="9"/>
      <c r="CPM56" s="9"/>
      <c r="CPN56" s="9"/>
      <c r="CPO56" s="9"/>
      <c r="CPP56" s="9"/>
      <c r="CPQ56" s="9"/>
      <c r="CPR56" s="9"/>
      <c r="CPS56" s="9"/>
      <c r="CPT56" s="9"/>
      <c r="CPU56" s="9"/>
      <c r="CPV56" s="9"/>
      <c r="CPW56" s="9"/>
      <c r="CPX56" s="9"/>
      <c r="CPY56" s="9"/>
      <c r="CPZ56" s="9"/>
      <c r="CQA56" s="9"/>
      <c r="CQB56" s="9"/>
      <c r="CQC56" s="9"/>
      <c r="CQD56" s="9"/>
      <c r="CQE56" s="9"/>
      <c r="CQF56" s="9"/>
      <c r="CQG56" s="9"/>
      <c r="CQH56" s="9"/>
      <c r="CQI56" s="9"/>
      <c r="CQJ56" s="9"/>
      <c r="CQK56" s="9"/>
      <c r="CQL56" s="9"/>
      <c r="CQM56" s="9"/>
      <c r="CQN56" s="9"/>
      <c r="CQO56" s="9"/>
      <c r="CQP56" s="9"/>
      <c r="CQQ56" s="9"/>
      <c r="CQR56" s="9"/>
      <c r="CQS56" s="9"/>
      <c r="CQT56" s="9"/>
      <c r="CQU56" s="9"/>
      <c r="CQV56" s="9"/>
      <c r="CQW56" s="9"/>
      <c r="CQX56" s="9"/>
      <c r="CQY56" s="9"/>
      <c r="CQZ56" s="9"/>
      <c r="CRA56" s="9"/>
      <c r="CRB56" s="9"/>
      <c r="CRC56" s="9"/>
      <c r="CRD56" s="9"/>
      <c r="CRE56" s="9"/>
      <c r="CRF56" s="9"/>
      <c r="CRG56" s="9"/>
      <c r="CRH56" s="9"/>
      <c r="CRI56" s="9"/>
      <c r="CRJ56" s="9"/>
      <c r="CRK56" s="9"/>
      <c r="CRL56" s="9"/>
      <c r="CRM56" s="9"/>
      <c r="CRN56" s="9"/>
      <c r="CRO56" s="9"/>
      <c r="CRP56" s="9"/>
      <c r="CRQ56" s="9"/>
      <c r="CRR56" s="9"/>
      <c r="CRS56" s="9"/>
      <c r="CRT56" s="9"/>
      <c r="CRU56" s="9"/>
      <c r="CRV56" s="9"/>
      <c r="CRW56" s="9"/>
      <c r="CRX56" s="9"/>
      <c r="CRY56" s="9"/>
      <c r="CRZ56" s="9"/>
      <c r="CSA56" s="9"/>
      <c r="CSB56" s="9"/>
      <c r="CSC56" s="9"/>
      <c r="CSD56" s="9"/>
      <c r="CSE56" s="9"/>
      <c r="CSF56" s="9"/>
      <c r="CSG56" s="9"/>
      <c r="CSH56" s="9"/>
      <c r="CSI56" s="9"/>
      <c r="CSJ56" s="9"/>
      <c r="CSK56" s="9"/>
      <c r="CSL56" s="9"/>
      <c r="CSM56" s="9"/>
      <c r="CSN56" s="9"/>
      <c r="CSO56" s="9"/>
      <c r="CSP56" s="9"/>
      <c r="CSQ56" s="9"/>
      <c r="CSR56" s="9"/>
      <c r="CSS56" s="9"/>
      <c r="CST56" s="9"/>
      <c r="CSU56" s="9"/>
      <c r="CSV56" s="9"/>
      <c r="CSW56" s="9"/>
      <c r="CSX56" s="9"/>
      <c r="CSY56" s="9"/>
      <c r="CSZ56" s="9"/>
      <c r="CTA56" s="9"/>
      <c r="CTB56" s="9"/>
      <c r="CTC56" s="9"/>
      <c r="CTD56" s="9"/>
      <c r="CTE56" s="9"/>
      <c r="CTF56" s="9"/>
      <c r="CTG56" s="9"/>
      <c r="CTH56" s="9"/>
      <c r="CTI56" s="9"/>
      <c r="CTJ56" s="9"/>
      <c r="CTK56" s="9"/>
      <c r="CTL56" s="9"/>
      <c r="CTM56" s="9"/>
      <c r="CTN56" s="9"/>
      <c r="CTO56" s="9"/>
      <c r="CTP56" s="9"/>
      <c r="CTQ56" s="9"/>
      <c r="CTR56" s="9"/>
      <c r="CTS56" s="9"/>
      <c r="CTT56" s="9"/>
      <c r="CTU56" s="9"/>
      <c r="CTV56" s="9"/>
      <c r="CTW56" s="9"/>
      <c r="CTX56" s="9"/>
      <c r="CTY56" s="9"/>
      <c r="CTZ56" s="9"/>
      <c r="CUA56" s="9"/>
      <c r="CUB56" s="9"/>
      <c r="CUC56" s="9"/>
      <c r="CUD56" s="9"/>
      <c r="CUE56" s="9"/>
      <c r="CUF56" s="9"/>
      <c r="CUG56" s="9"/>
      <c r="CUH56" s="9"/>
      <c r="CUI56" s="9"/>
      <c r="CUJ56" s="9"/>
      <c r="CUK56" s="9"/>
      <c r="CUL56" s="9"/>
      <c r="CUM56" s="9"/>
      <c r="CUN56" s="9"/>
      <c r="CUO56" s="9"/>
      <c r="CUP56" s="9"/>
      <c r="CUQ56" s="9"/>
      <c r="CUR56" s="9"/>
      <c r="CUS56" s="9"/>
      <c r="CUT56" s="9"/>
      <c r="CUU56" s="9"/>
      <c r="CUV56" s="9"/>
      <c r="CUW56" s="9"/>
      <c r="CUX56" s="9"/>
    </row>
    <row r="57" spans="1:2598" s="127" customFormat="1" ht="15" customHeight="1" x14ac:dyDescent="0.15">
      <c r="A57" s="403" t="s">
        <v>141</v>
      </c>
      <c r="B57" s="130" t="s">
        <v>142</v>
      </c>
      <c r="C57" s="126" t="s">
        <v>188</v>
      </c>
      <c r="D57" s="756">
        <v>0</v>
      </c>
      <c r="E57" s="756">
        <v>50277.019019999992</v>
      </c>
      <c r="F57" s="756">
        <v>51982.028162299997</v>
      </c>
      <c r="G57" s="756">
        <v>0</v>
      </c>
      <c r="H57" s="756">
        <v>47964.292319999993</v>
      </c>
      <c r="I57" s="756">
        <v>42942.266398200001</v>
      </c>
      <c r="J57" s="754">
        <v>0</v>
      </c>
      <c r="K57" s="754">
        <v>3544.8139699999997</v>
      </c>
      <c r="L57" s="754">
        <v>4465.6586127810006</v>
      </c>
      <c r="M57" s="754">
        <v>0</v>
      </c>
      <c r="N57" s="754">
        <v>1469.2688499999999</v>
      </c>
      <c r="O57" s="770">
        <v>3964.0033360879997</v>
      </c>
      <c r="P57" s="180"/>
      <c r="Q57" s="180"/>
      <c r="R57" s="1071" t="str">
        <f t="shared" si="17"/>
        <v>12</v>
      </c>
      <c r="S57" s="125" t="str">
        <f t="shared" si="21"/>
        <v>PAPER AND PAPERBOARD</v>
      </c>
      <c r="T57" s="126" t="s">
        <v>75</v>
      </c>
      <c r="U57" s="294">
        <f>D57-(D58+D63+D64+D69)</f>
        <v>0</v>
      </c>
      <c r="V57" s="170">
        <f>F57-(F58+F63+F64+F69)</f>
        <v>1.0820003808476031E-6</v>
      </c>
      <c r="W57" s="170">
        <f>G57-(G58+G63+G64+G69)</f>
        <v>0</v>
      </c>
      <c r="X57" s="170">
        <f>I57-(I58+I63+I64+I69)</f>
        <v>-2.5009940145537257E-6</v>
      </c>
      <c r="Y57" s="170">
        <f>J57-(J58+J63+J64+J69)</f>
        <v>0</v>
      </c>
      <c r="Z57" s="170">
        <f>L57-(L58+L63+L64+L69)</f>
        <v>7.6000105764251202E-8</v>
      </c>
      <c r="AA57" s="170">
        <f>M57-(M58+M63+M64+M69)</f>
        <v>0</v>
      </c>
      <c r="AB57" s="171">
        <f t="shared" ref="AB57" si="26">O57-(O58+O63+O64+O69)</f>
        <v>3.0199953471310437E-7</v>
      </c>
      <c r="AC57" s="204"/>
      <c r="AD57" s="213" t="str">
        <f t="shared" si="18"/>
        <v>12</v>
      </c>
      <c r="AE57" s="125" t="str">
        <f t="shared" si="22"/>
        <v>PAPER AND PAPERBOARD</v>
      </c>
      <c r="AF57" s="509" t="s">
        <v>75</v>
      </c>
      <c r="AG57" s="220" t="str">
        <f>IF(ISNUMBER(#REF!+D57-J57),#REF!+D57-J57,IF(ISNUMBER(J57-D57),"NT " &amp; J57-D57,"…"))</f>
        <v>NT 0</v>
      </c>
      <c r="AH57" s="218" t="str">
        <f>IF(ISNUMBER(#REF!+G57-M57),#REF!+G57-M57,IF(ISNUMBER(M57-G57),"NT " &amp; M57-G57,"…"))</f>
        <v>NT 0</v>
      </c>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c r="IS57" s="9"/>
      <c r="IT57" s="9"/>
      <c r="IU57" s="9"/>
      <c r="IV57" s="9"/>
      <c r="IW57" s="9"/>
      <c r="IX57" s="9"/>
      <c r="IY57" s="9"/>
      <c r="IZ57" s="9"/>
      <c r="JA57" s="9"/>
      <c r="JB57" s="9"/>
      <c r="JC57" s="9"/>
      <c r="JD57" s="9"/>
      <c r="JE57" s="9"/>
      <c r="JF57" s="9"/>
      <c r="JG57" s="9"/>
      <c r="JH57" s="9"/>
      <c r="JI57" s="9"/>
      <c r="JJ57" s="9"/>
      <c r="JK57" s="9"/>
      <c r="JL57" s="9"/>
      <c r="JM57" s="9"/>
      <c r="JN57" s="9"/>
      <c r="JO57" s="9"/>
      <c r="JP57" s="9"/>
      <c r="JQ57" s="9"/>
      <c r="JR57" s="9"/>
      <c r="JS57" s="9"/>
      <c r="JT57" s="9"/>
      <c r="JU57" s="9"/>
      <c r="JV57" s="9"/>
      <c r="JW57" s="9"/>
      <c r="JX57" s="9"/>
      <c r="JY57" s="9"/>
      <c r="JZ57" s="9"/>
      <c r="KA57" s="9"/>
      <c r="KB57" s="9"/>
      <c r="KC57" s="9"/>
      <c r="KD57" s="9"/>
      <c r="KE57" s="9"/>
      <c r="KF57" s="9"/>
      <c r="KG57" s="9"/>
      <c r="KH57" s="9"/>
      <c r="KI57" s="9"/>
      <c r="KJ57" s="9"/>
      <c r="KK57" s="9"/>
      <c r="KL57" s="9"/>
      <c r="KM57" s="9"/>
      <c r="KN57" s="9"/>
      <c r="KO57" s="9"/>
      <c r="KP57" s="9"/>
      <c r="KQ57" s="9"/>
      <c r="KR57" s="9"/>
      <c r="KS57" s="9"/>
      <c r="KT57" s="9"/>
      <c r="KU57" s="9"/>
      <c r="KV57" s="9"/>
      <c r="KW57" s="9"/>
      <c r="KX57" s="9"/>
      <c r="KY57" s="9"/>
      <c r="KZ57" s="9"/>
      <c r="LA57" s="9"/>
      <c r="LB57" s="9"/>
      <c r="LC57" s="9"/>
      <c r="LD57" s="9"/>
      <c r="LE57" s="9"/>
      <c r="LF57" s="9"/>
      <c r="LG57" s="9"/>
      <c r="LH57" s="9"/>
      <c r="LI57" s="9"/>
      <c r="LJ57" s="9"/>
      <c r="LK57" s="9"/>
      <c r="LL57" s="9"/>
      <c r="LM57" s="9"/>
      <c r="LN57" s="9"/>
      <c r="LO57" s="9"/>
      <c r="LP57" s="9"/>
      <c r="LQ57" s="9"/>
      <c r="LR57" s="9"/>
      <c r="LS57" s="9"/>
      <c r="LT57" s="9"/>
      <c r="LU57" s="9"/>
      <c r="LV57" s="9"/>
      <c r="LW57" s="9"/>
      <c r="LX57" s="9"/>
      <c r="LY57" s="9"/>
      <c r="LZ57" s="9"/>
      <c r="MA57" s="9"/>
      <c r="MB57" s="9"/>
      <c r="MC57" s="9"/>
      <c r="MD57" s="9"/>
      <c r="ME57" s="9"/>
      <c r="MF57" s="9"/>
      <c r="MG57" s="9"/>
      <c r="MH57" s="9"/>
      <c r="MI57" s="9"/>
      <c r="MJ57" s="9"/>
      <c r="MK57" s="9"/>
      <c r="ML57" s="9"/>
      <c r="MM57" s="9"/>
      <c r="MN57" s="9"/>
      <c r="MO57" s="9"/>
      <c r="MP57" s="9"/>
      <c r="MQ57" s="9"/>
      <c r="MR57" s="9"/>
      <c r="MS57" s="9"/>
      <c r="MT57" s="9"/>
      <c r="MU57" s="9"/>
      <c r="MV57" s="9"/>
      <c r="MW57" s="9"/>
      <c r="MX57" s="9"/>
      <c r="MY57" s="9"/>
      <c r="MZ57" s="9"/>
      <c r="NA57" s="9"/>
      <c r="NB57" s="9"/>
      <c r="NC57" s="9"/>
      <c r="ND57" s="9"/>
      <c r="NE57" s="9"/>
      <c r="NF57" s="9"/>
      <c r="NG57" s="9"/>
      <c r="NH57" s="9"/>
      <c r="NI57" s="9"/>
      <c r="NJ57" s="9"/>
      <c r="NK57" s="9"/>
      <c r="NL57" s="9"/>
      <c r="NM57" s="9"/>
      <c r="NN57" s="9"/>
      <c r="NO57" s="9"/>
      <c r="NP57" s="9"/>
      <c r="NQ57" s="9"/>
      <c r="NR57" s="9"/>
      <c r="NS57" s="9"/>
      <c r="NT57" s="9"/>
      <c r="NU57" s="9"/>
      <c r="NV57" s="9"/>
      <c r="NW57" s="9"/>
      <c r="NX57" s="9"/>
      <c r="NY57" s="9"/>
      <c r="NZ57" s="9"/>
      <c r="OA57" s="9"/>
      <c r="OB57" s="9"/>
      <c r="OC57" s="9"/>
      <c r="OD57" s="9"/>
      <c r="OE57" s="9"/>
      <c r="OF57" s="9"/>
      <c r="OG57" s="9"/>
      <c r="OH57" s="9"/>
      <c r="OI57" s="9"/>
      <c r="OJ57" s="9"/>
      <c r="OK57" s="9"/>
      <c r="OL57" s="9"/>
      <c r="OM57" s="9"/>
      <c r="ON57" s="9"/>
      <c r="OO57" s="9"/>
      <c r="OP57" s="9"/>
      <c r="OQ57" s="9"/>
      <c r="OR57" s="9"/>
      <c r="OS57" s="9"/>
      <c r="OT57" s="9"/>
      <c r="OU57" s="9"/>
      <c r="OV57" s="9"/>
      <c r="OW57" s="9"/>
      <c r="OX57" s="9"/>
      <c r="OY57" s="9"/>
      <c r="OZ57" s="9"/>
      <c r="PA57" s="9"/>
      <c r="PB57" s="9"/>
      <c r="PC57" s="9"/>
      <c r="PD57" s="9"/>
      <c r="PE57" s="9"/>
      <c r="PF57" s="9"/>
      <c r="PG57" s="9"/>
      <c r="PH57" s="9"/>
      <c r="PI57" s="9"/>
      <c r="PJ57" s="9"/>
      <c r="PK57" s="9"/>
      <c r="PL57" s="9"/>
      <c r="PM57" s="9"/>
      <c r="PN57" s="9"/>
      <c r="PO57" s="9"/>
      <c r="PP57" s="9"/>
      <c r="PQ57" s="9"/>
      <c r="PR57" s="9"/>
      <c r="PS57" s="9"/>
      <c r="PT57" s="9"/>
      <c r="PU57" s="9"/>
      <c r="PV57" s="9"/>
      <c r="PW57" s="9"/>
      <c r="PX57" s="9"/>
      <c r="PY57" s="9"/>
      <c r="PZ57" s="9"/>
      <c r="QA57" s="9"/>
      <c r="QB57" s="9"/>
      <c r="QC57" s="9"/>
      <c r="QD57" s="9"/>
      <c r="QE57" s="9"/>
      <c r="QF57" s="9"/>
      <c r="QG57" s="9"/>
      <c r="QH57" s="9"/>
      <c r="QI57" s="9"/>
      <c r="QJ57" s="9"/>
      <c r="QK57" s="9"/>
      <c r="QL57" s="9"/>
      <c r="QM57" s="9"/>
      <c r="QN57" s="9"/>
      <c r="QO57" s="9"/>
      <c r="QP57" s="9"/>
      <c r="QQ57" s="9"/>
      <c r="QR57" s="9"/>
      <c r="QS57" s="9"/>
      <c r="QT57" s="9"/>
      <c r="QU57" s="9"/>
      <c r="QV57" s="9"/>
      <c r="QW57" s="9"/>
      <c r="QX57" s="9"/>
      <c r="QY57" s="9"/>
      <c r="QZ57" s="9"/>
      <c r="RA57" s="9"/>
      <c r="RB57" s="9"/>
      <c r="RC57" s="9"/>
      <c r="RD57" s="9"/>
      <c r="RE57" s="9"/>
      <c r="RF57" s="9"/>
      <c r="RG57" s="9"/>
      <c r="RH57" s="9"/>
      <c r="RI57" s="9"/>
      <c r="RJ57" s="9"/>
      <c r="RK57" s="9"/>
      <c r="RL57" s="9"/>
      <c r="RM57" s="9"/>
      <c r="RN57" s="9"/>
      <c r="RO57" s="9"/>
      <c r="RP57" s="9"/>
      <c r="RQ57" s="9"/>
      <c r="RR57" s="9"/>
      <c r="RS57" s="9"/>
      <c r="RT57" s="9"/>
      <c r="RU57" s="9"/>
      <c r="RV57" s="9"/>
      <c r="RW57" s="9"/>
      <c r="RX57" s="9"/>
      <c r="RY57" s="9"/>
      <c r="RZ57" s="9"/>
      <c r="SA57" s="9"/>
      <c r="SB57" s="9"/>
      <c r="SC57" s="9"/>
      <c r="SD57" s="9"/>
      <c r="SE57" s="9"/>
      <c r="SF57" s="9"/>
      <c r="SG57" s="9"/>
      <c r="SH57" s="9"/>
      <c r="SI57" s="9"/>
      <c r="SJ57" s="9"/>
      <c r="SK57" s="9"/>
      <c r="SL57" s="9"/>
      <c r="SM57" s="9"/>
      <c r="SN57" s="9"/>
      <c r="SO57" s="9"/>
      <c r="SP57" s="9"/>
      <c r="SQ57" s="9"/>
      <c r="SR57" s="9"/>
      <c r="SS57" s="9"/>
      <c r="ST57" s="9"/>
      <c r="SU57" s="9"/>
      <c r="SV57" s="9"/>
      <c r="SW57" s="9"/>
      <c r="SX57" s="9"/>
      <c r="SY57" s="9"/>
      <c r="SZ57" s="9"/>
      <c r="TA57" s="9"/>
      <c r="TB57" s="9"/>
      <c r="TC57" s="9"/>
      <c r="TD57" s="9"/>
      <c r="TE57" s="9"/>
      <c r="TF57" s="9"/>
      <c r="TG57" s="9"/>
      <c r="TH57" s="9"/>
      <c r="TI57" s="9"/>
      <c r="TJ57" s="9"/>
      <c r="TK57" s="9"/>
      <c r="TL57" s="9"/>
      <c r="TM57" s="9"/>
      <c r="TN57" s="9"/>
      <c r="TO57" s="9"/>
      <c r="TP57" s="9"/>
      <c r="TQ57" s="9"/>
      <c r="TR57" s="9"/>
      <c r="TS57" s="9"/>
      <c r="TT57" s="9"/>
      <c r="TU57" s="9"/>
      <c r="TV57" s="9"/>
      <c r="TW57" s="9"/>
      <c r="TX57" s="9"/>
      <c r="TY57" s="9"/>
      <c r="TZ57" s="9"/>
      <c r="UA57" s="9"/>
      <c r="UB57" s="9"/>
      <c r="UC57" s="9"/>
      <c r="UD57" s="9"/>
      <c r="UE57" s="9"/>
      <c r="UF57" s="9"/>
      <c r="UG57" s="9"/>
      <c r="UH57" s="9"/>
      <c r="UI57" s="9"/>
      <c r="UJ57" s="9"/>
      <c r="UK57" s="9"/>
      <c r="UL57" s="9"/>
      <c r="UM57" s="9"/>
      <c r="UN57" s="9"/>
      <c r="UO57" s="9"/>
      <c r="UP57" s="9"/>
      <c r="UQ57" s="9"/>
      <c r="UR57" s="9"/>
      <c r="US57" s="9"/>
      <c r="UT57" s="9"/>
      <c r="UU57" s="9"/>
      <c r="UV57" s="9"/>
      <c r="UW57" s="9"/>
      <c r="UX57" s="9"/>
      <c r="UY57" s="9"/>
      <c r="UZ57" s="9"/>
      <c r="VA57" s="9"/>
      <c r="VB57" s="9"/>
      <c r="VC57" s="9"/>
      <c r="VD57" s="9"/>
      <c r="VE57" s="9"/>
      <c r="VF57" s="9"/>
      <c r="VG57" s="9"/>
      <c r="VH57" s="9"/>
      <c r="VI57" s="9"/>
      <c r="VJ57" s="9"/>
      <c r="VK57" s="9"/>
      <c r="VL57" s="9"/>
      <c r="VM57" s="9"/>
      <c r="VN57" s="9"/>
      <c r="VO57" s="9"/>
      <c r="VP57" s="9"/>
      <c r="VQ57" s="9"/>
      <c r="VR57" s="9"/>
      <c r="VS57" s="9"/>
      <c r="VT57" s="9"/>
      <c r="VU57" s="9"/>
      <c r="VV57" s="9"/>
      <c r="VW57" s="9"/>
      <c r="VX57" s="9"/>
      <c r="VY57" s="9"/>
      <c r="VZ57" s="9"/>
      <c r="WA57" s="9"/>
      <c r="WB57" s="9"/>
      <c r="WC57" s="9"/>
      <c r="WD57" s="9"/>
      <c r="WE57" s="9"/>
      <c r="WF57" s="9"/>
      <c r="WG57" s="9"/>
      <c r="WH57" s="9"/>
      <c r="WI57" s="9"/>
      <c r="WJ57" s="9"/>
      <c r="WK57" s="9"/>
      <c r="WL57" s="9"/>
      <c r="WM57" s="9"/>
      <c r="WN57" s="9"/>
      <c r="WO57" s="9"/>
      <c r="WP57" s="9"/>
      <c r="WQ57" s="9"/>
      <c r="WR57" s="9"/>
      <c r="WS57" s="9"/>
      <c r="WT57" s="9"/>
      <c r="WU57" s="9"/>
      <c r="WV57" s="9"/>
      <c r="WW57" s="9"/>
      <c r="WX57" s="9"/>
      <c r="WY57" s="9"/>
      <c r="WZ57" s="9"/>
      <c r="XA57" s="9"/>
      <c r="XB57" s="9"/>
      <c r="XC57" s="9"/>
      <c r="XD57" s="9"/>
      <c r="XE57" s="9"/>
      <c r="XF57" s="9"/>
      <c r="XG57" s="9"/>
      <c r="XH57" s="9"/>
      <c r="XI57" s="9"/>
      <c r="XJ57" s="9"/>
      <c r="XK57" s="9"/>
      <c r="XL57" s="9"/>
      <c r="XM57" s="9"/>
      <c r="XN57" s="9"/>
      <c r="XO57" s="9"/>
      <c r="XP57" s="9"/>
      <c r="XQ57" s="9"/>
      <c r="XR57" s="9"/>
      <c r="XS57" s="9"/>
      <c r="XT57" s="9"/>
      <c r="XU57" s="9"/>
      <c r="XV57" s="9"/>
      <c r="XW57" s="9"/>
      <c r="XX57" s="9"/>
      <c r="XY57" s="9"/>
      <c r="XZ57" s="9"/>
      <c r="YA57" s="9"/>
      <c r="YB57" s="9"/>
      <c r="YC57" s="9"/>
      <c r="YD57" s="9"/>
      <c r="YE57" s="9"/>
      <c r="YF57" s="9"/>
      <c r="YG57" s="9"/>
      <c r="YH57" s="9"/>
      <c r="YI57" s="9"/>
      <c r="YJ57" s="9"/>
      <c r="YK57" s="9"/>
      <c r="YL57" s="9"/>
      <c r="YM57" s="9"/>
      <c r="YN57" s="9"/>
      <c r="YO57" s="9"/>
      <c r="YP57" s="9"/>
      <c r="YQ57" s="9"/>
      <c r="YR57" s="9"/>
      <c r="YS57" s="9"/>
      <c r="YT57" s="9"/>
      <c r="YU57" s="9"/>
      <c r="YV57" s="9"/>
      <c r="YW57" s="9"/>
      <c r="YX57" s="9"/>
      <c r="YY57" s="9"/>
      <c r="YZ57" s="9"/>
      <c r="ZA57" s="9"/>
      <c r="ZB57" s="9"/>
      <c r="ZC57" s="9"/>
      <c r="ZD57" s="9"/>
      <c r="ZE57" s="9"/>
      <c r="ZF57" s="9"/>
      <c r="ZG57" s="9"/>
      <c r="ZH57" s="9"/>
      <c r="ZI57" s="9"/>
      <c r="ZJ57" s="9"/>
      <c r="ZK57" s="9"/>
      <c r="ZL57" s="9"/>
      <c r="ZM57" s="9"/>
      <c r="ZN57" s="9"/>
      <c r="ZO57" s="9"/>
      <c r="ZP57" s="9"/>
      <c r="ZQ57" s="9"/>
      <c r="ZR57" s="9"/>
      <c r="ZS57" s="9"/>
      <c r="ZT57" s="9"/>
      <c r="ZU57" s="9"/>
      <c r="ZV57" s="9"/>
      <c r="ZW57" s="9"/>
      <c r="ZX57" s="9"/>
      <c r="ZY57" s="9"/>
      <c r="ZZ57" s="9"/>
      <c r="AAA57" s="9"/>
      <c r="AAB57" s="9"/>
      <c r="AAC57" s="9"/>
      <c r="AAD57" s="9"/>
      <c r="AAE57" s="9"/>
      <c r="AAF57" s="9"/>
      <c r="AAG57" s="9"/>
      <c r="AAH57" s="9"/>
      <c r="AAI57" s="9"/>
      <c r="AAJ57" s="9"/>
      <c r="AAK57" s="9"/>
      <c r="AAL57" s="9"/>
      <c r="AAM57" s="9"/>
      <c r="AAN57" s="9"/>
      <c r="AAO57" s="9"/>
      <c r="AAP57" s="9"/>
      <c r="AAQ57" s="9"/>
      <c r="AAR57" s="9"/>
      <c r="AAS57" s="9"/>
      <c r="AAT57" s="9"/>
      <c r="AAU57" s="9"/>
      <c r="AAV57" s="9"/>
      <c r="AAW57" s="9"/>
      <c r="AAX57" s="9"/>
      <c r="AAY57" s="9"/>
      <c r="AAZ57" s="9"/>
      <c r="ABA57" s="9"/>
      <c r="ABB57" s="9"/>
      <c r="ABC57" s="9"/>
      <c r="ABD57" s="9"/>
      <c r="ABE57" s="9"/>
      <c r="ABF57" s="9"/>
      <c r="ABG57" s="9"/>
      <c r="ABH57" s="9"/>
      <c r="ABI57" s="9"/>
      <c r="ABJ57" s="9"/>
      <c r="ABK57" s="9"/>
      <c r="ABL57" s="9"/>
      <c r="ABM57" s="9"/>
      <c r="ABN57" s="9"/>
      <c r="ABO57" s="9"/>
      <c r="ABP57" s="9"/>
      <c r="ABQ57" s="9"/>
      <c r="ABR57" s="9"/>
      <c r="ABS57" s="9"/>
      <c r="ABT57" s="9"/>
      <c r="ABU57" s="9"/>
      <c r="ABV57" s="9"/>
      <c r="ABW57" s="9"/>
      <c r="ABX57" s="9"/>
      <c r="ABY57" s="9"/>
      <c r="ABZ57" s="9"/>
      <c r="ACA57" s="9"/>
      <c r="ACB57" s="9"/>
      <c r="ACC57" s="9"/>
      <c r="ACD57" s="9"/>
      <c r="ACE57" s="9"/>
      <c r="ACF57" s="9"/>
      <c r="ACG57" s="9"/>
      <c r="ACH57" s="9"/>
      <c r="ACI57" s="9"/>
      <c r="ACJ57" s="9"/>
      <c r="ACK57" s="9"/>
      <c r="ACL57" s="9"/>
      <c r="ACM57" s="9"/>
      <c r="ACN57" s="9"/>
      <c r="ACO57" s="9"/>
      <c r="ACP57" s="9"/>
      <c r="ACQ57" s="9"/>
      <c r="ACR57" s="9"/>
      <c r="ACS57" s="9"/>
      <c r="ACT57" s="9"/>
      <c r="ACU57" s="9"/>
      <c r="ACV57" s="9"/>
      <c r="ACW57" s="9"/>
      <c r="ACX57" s="9"/>
      <c r="ACY57" s="9"/>
      <c r="ACZ57" s="9"/>
      <c r="ADA57" s="9"/>
      <c r="ADB57" s="9"/>
      <c r="ADC57" s="9"/>
      <c r="ADD57" s="9"/>
      <c r="ADE57" s="9"/>
      <c r="ADF57" s="9"/>
      <c r="ADG57" s="9"/>
      <c r="ADH57" s="9"/>
      <c r="ADI57" s="9"/>
      <c r="ADJ57" s="9"/>
      <c r="ADK57" s="9"/>
      <c r="ADL57" s="9"/>
      <c r="ADM57" s="9"/>
      <c r="ADN57" s="9"/>
      <c r="ADO57" s="9"/>
      <c r="ADP57" s="9"/>
      <c r="ADQ57" s="9"/>
      <c r="ADR57" s="9"/>
      <c r="ADS57" s="9"/>
      <c r="ADT57" s="9"/>
      <c r="ADU57" s="9"/>
      <c r="ADV57" s="9"/>
      <c r="ADW57" s="9"/>
      <c r="ADX57" s="9"/>
      <c r="ADY57" s="9"/>
      <c r="ADZ57" s="9"/>
      <c r="AEA57" s="9"/>
      <c r="AEB57" s="9"/>
      <c r="AEC57" s="9"/>
      <c r="AED57" s="9"/>
      <c r="AEE57" s="9"/>
      <c r="AEF57" s="9"/>
      <c r="AEG57" s="9"/>
      <c r="AEH57" s="9"/>
      <c r="AEI57" s="9"/>
      <c r="AEJ57" s="9"/>
      <c r="AEK57" s="9"/>
      <c r="AEL57" s="9"/>
      <c r="AEM57" s="9"/>
      <c r="AEN57" s="9"/>
      <c r="AEO57" s="9"/>
      <c r="AEP57" s="9"/>
      <c r="AEQ57" s="9"/>
      <c r="AER57" s="9"/>
      <c r="AES57" s="9"/>
      <c r="AET57" s="9"/>
      <c r="AEU57" s="9"/>
      <c r="AEV57" s="9"/>
      <c r="AEW57" s="9"/>
      <c r="AEX57" s="9"/>
      <c r="AEY57" s="9"/>
      <c r="AEZ57" s="9"/>
      <c r="AFA57" s="9"/>
      <c r="AFB57" s="9"/>
      <c r="AFC57" s="9"/>
      <c r="AFD57" s="9"/>
      <c r="AFE57" s="9"/>
      <c r="AFF57" s="9"/>
      <c r="AFG57" s="9"/>
      <c r="AFH57" s="9"/>
      <c r="AFI57" s="9"/>
      <c r="AFJ57" s="9"/>
      <c r="AFK57" s="9"/>
      <c r="AFL57" s="9"/>
      <c r="AFM57" s="9"/>
      <c r="AFN57" s="9"/>
      <c r="AFO57" s="9"/>
      <c r="AFP57" s="9"/>
      <c r="AFQ57" s="9"/>
      <c r="AFR57" s="9"/>
      <c r="AFS57" s="9"/>
      <c r="AFT57" s="9"/>
      <c r="AFU57" s="9"/>
      <c r="AFV57" s="9"/>
      <c r="AFW57" s="9"/>
      <c r="AFX57" s="9"/>
      <c r="AFY57" s="9"/>
      <c r="AFZ57" s="9"/>
      <c r="AGA57" s="9"/>
      <c r="AGB57" s="9"/>
      <c r="AGC57" s="9"/>
      <c r="AGD57" s="9"/>
      <c r="AGE57" s="9"/>
      <c r="AGF57" s="9"/>
      <c r="AGG57" s="9"/>
      <c r="AGH57" s="9"/>
      <c r="AGI57" s="9"/>
      <c r="AGJ57" s="9"/>
      <c r="AGK57" s="9"/>
      <c r="AGL57" s="9"/>
      <c r="AGM57" s="9"/>
      <c r="AGN57" s="9"/>
      <c r="AGO57" s="9"/>
      <c r="AGP57" s="9"/>
      <c r="AGQ57" s="9"/>
      <c r="AGR57" s="9"/>
      <c r="AGS57" s="9"/>
      <c r="AGT57" s="9"/>
      <c r="AGU57" s="9"/>
      <c r="AGV57" s="9"/>
      <c r="AGW57" s="9"/>
      <c r="AGX57" s="9"/>
      <c r="AGY57" s="9"/>
      <c r="AGZ57" s="9"/>
      <c r="AHA57" s="9"/>
      <c r="AHB57" s="9"/>
      <c r="AHC57" s="9"/>
      <c r="AHD57" s="9"/>
      <c r="AHE57" s="9"/>
      <c r="AHF57" s="9"/>
      <c r="AHG57" s="9"/>
      <c r="AHH57" s="9"/>
      <c r="AHI57" s="9"/>
      <c r="AHJ57" s="9"/>
      <c r="AHK57" s="9"/>
      <c r="AHL57" s="9"/>
      <c r="AHM57" s="9"/>
      <c r="AHN57" s="9"/>
      <c r="AHO57" s="9"/>
      <c r="AHP57" s="9"/>
      <c r="AHQ57" s="9"/>
      <c r="AHR57" s="9"/>
      <c r="AHS57" s="9"/>
      <c r="AHT57" s="9"/>
      <c r="AHU57" s="9"/>
      <c r="AHV57" s="9"/>
      <c r="AHW57" s="9"/>
      <c r="AHX57" s="9"/>
      <c r="AHY57" s="9"/>
      <c r="AHZ57" s="9"/>
      <c r="AIA57" s="9"/>
      <c r="AIB57" s="9"/>
      <c r="AIC57" s="9"/>
      <c r="AID57" s="9"/>
      <c r="AIE57" s="9"/>
      <c r="AIF57" s="9"/>
      <c r="AIG57" s="9"/>
      <c r="AIH57" s="9"/>
      <c r="AII57" s="9"/>
      <c r="AIJ57" s="9"/>
      <c r="AIK57" s="9"/>
      <c r="AIL57" s="9"/>
      <c r="AIM57" s="9"/>
      <c r="AIN57" s="9"/>
      <c r="AIO57" s="9"/>
      <c r="AIP57" s="9"/>
      <c r="AIQ57" s="9"/>
      <c r="AIR57" s="9"/>
      <c r="AIS57" s="9"/>
      <c r="AIT57" s="9"/>
      <c r="AIU57" s="9"/>
      <c r="AIV57" s="9"/>
      <c r="AIW57" s="9"/>
      <c r="AIX57" s="9"/>
      <c r="AIY57" s="9"/>
      <c r="AIZ57" s="9"/>
      <c r="AJA57" s="9"/>
      <c r="AJB57" s="9"/>
      <c r="AJC57" s="9"/>
      <c r="AJD57" s="9"/>
      <c r="AJE57" s="9"/>
      <c r="AJF57" s="9"/>
      <c r="AJG57" s="9"/>
      <c r="AJH57" s="9"/>
      <c r="AJI57" s="9"/>
      <c r="AJJ57" s="9"/>
      <c r="AJK57" s="9"/>
      <c r="AJL57" s="9"/>
      <c r="AJM57" s="9"/>
      <c r="AJN57" s="9"/>
      <c r="AJO57" s="9"/>
      <c r="AJP57" s="9"/>
      <c r="AJQ57" s="9"/>
      <c r="AJR57" s="9"/>
      <c r="AJS57" s="9"/>
      <c r="AJT57" s="9"/>
      <c r="AJU57" s="9"/>
      <c r="AJV57" s="9"/>
      <c r="AJW57" s="9"/>
      <c r="AJX57" s="9"/>
      <c r="AJY57" s="9"/>
      <c r="AJZ57" s="9"/>
      <c r="AKA57" s="9"/>
      <c r="AKB57" s="9"/>
      <c r="AKC57" s="9"/>
      <c r="AKD57" s="9"/>
      <c r="AKE57" s="9"/>
      <c r="AKF57" s="9"/>
      <c r="AKG57" s="9"/>
      <c r="AKH57" s="9"/>
      <c r="AKI57" s="9"/>
      <c r="AKJ57" s="9"/>
      <c r="AKK57" s="9"/>
      <c r="AKL57" s="9"/>
      <c r="AKM57" s="9"/>
      <c r="AKN57" s="9"/>
      <c r="AKO57" s="9"/>
      <c r="AKP57" s="9"/>
      <c r="AKQ57" s="9"/>
      <c r="AKR57" s="9"/>
      <c r="AKS57" s="9"/>
      <c r="AKT57" s="9"/>
      <c r="AKU57" s="9"/>
      <c r="AKV57" s="9"/>
      <c r="AKW57" s="9"/>
      <c r="AKX57" s="9"/>
      <c r="AKY57" s="9"/>
      <c r="AKZ57" s="9"/>
      <c r="ALA57" s="9"/>
      <c r="ALB57" s="9"/>
      <c r="ALC57" s="9"/>
      <c r="ALD57" s="9"/>
      <c r="ALE57" s="9"/>
      <c r="ALF57" s="9"/>
      <c r="ALG57" s="9"/>
      <c r="ALH57" s="9"/>
      <c r="ALI57" s="9"/>
      <c r="ALJ57" s="9"/>
      <c r="ALK57" s="9"/>
      <c r="ALL57" s="9"/>
      <c r="ALM57" s="9"/>
      <c r="ALN57" s="9"/>
      <c r="ALO57" s="9"/>
      <c r="ALP57" s="9"/>
      <c r="ALQ57" s="9"/>
      <c r="ALR57" s="9"/>
      <c r="ALS57" s="9"/>
      <c r="ALT57" s="9"/>
      <c r="ALU57" s="9"/>
      <c r="ALV57" s="9"/>
      <c r="ALW57" s="9"/>
      <c r="ALX57" s="9"/>
      <c r="ALY57" s="9"/>
      <c r="ALZ57" s="9"/>
      <c r="AMA57" s="9"/>
      <c r="AMB57" s="9"/>
      <c r="AMC57" s="9"/>
      <c r="AMD57" s="9"/>
      <c r="AME57" s="9"/>
      <c r="AMF57" s="9"/>
      <c r="AMG57" s="9"/>
      <c r="AMH57" s="9"/>
      <c r="AMI57" s="9"/>
      <c r="AMJ57" s="9"/>
      <c r="AMK57" s="9"/>
      <c r="AML57" s="9"/>
      <c r="AMM57" s="9"/>
      <c r="AMN57" s="9"/>
      <c r="AMO57" s="9"/>
      <c r="AMP57" s="9"/>
      <c r="AMQ57" s="9"/>
      <c r="AMR57" s="9"/>
      <c r="AMS57" s="9"/>
      <c r="AMT57" s="9"/>
      <c r="AMU57" s="9"/>
      <c r="AMV57" s="9"/>
      <c r="AMW57" s="9"/>
      <c r="AMX57" s="9"/>
      <c r="AMY57" s="9"/>
      <c r="AMZ57" s="9"/>
      <c r="ANA57" s="9"/>
      <c r="ANB57" s="9"/>
      <c r="ANC57" s="9"/>
      <c r="AND57" s="9"/>
      <c r="ANE57" s="9"/>
      <c r="ANF57" s="9"/>
      <c r="ANG57" s="9"/>
      <c r="ANH57" s="9"/>
      <c r="ANI57" s="9"/>
      <c r="ANJ57" s="9"/>
      <c r="ANK57" s="9"/>
      <c r="ANL57" s="9"/>
      <c r="ANM57" s="9"/>
      <c r="ANN57" s="9"/>
      <c r="ANO57" s="9"/>
      <c r="ANP57" s="9"/>
      <c r="ANQ57" s="9"/>
      <c r="ANR57" s="9"/>
      <c r="ANS57" s="9"/>
      <c r="ANT57" s="9"/>
      <c r="ANU57" s="9"/>
      <c r="ANV57" s="9"/>
      <c r="ANW57" s="9"/>
      <c r="ANX57" s="9"/>
      <c r="ANY57" s="9"/>
      <c r="ANZ57" s="9"/>
      <c r="AOA57" s="9"/>
      <c r="AOB57" s="9"/>
      <c r="AOC57" s="9"/>
      <c r="AOD57" s="9"/>
      <c r="AOE57" s="9"/>
      <c r="AOF57" s="9"/>
      <c r="AOG57" s="9"/>
      <c r="AOH57" s="9"/>
      <c r="AOI57" s="9"/>
      <c r="AOJ57" s="9"/>
      <c r="AOK57" s="9"/>
      <c r="AOL57" s="9"/>
      <c r="AOM57" s="9"/>
      <c r="AON57" s="9"/>
      <c r="AOO57" s="9"/>
      <c r="AOP57" s="9"/>
      <c r="AOQ57" s="9"/>
      <c r="AOR57" s="9"/>
      <c r="AOS57" s="9"/>
      <c r="AOT57" s="9"/>
      <c r="AOU57" s="9"/>
      <c r="AOV57" s="9"/>
      <c r="AOW57" s="9"/>
      <c r="AOX57" s="9"/>
      <c r="AOY57" s="9"/>
      <c r="AOZ57" s="9"/>
      <c r="APA57" s="9"/>
      <c r="APB57" s="9"/>
      <c r="APC57" s="9"/>
      <c r="APD57" s="9"/>
      <c r="APE57" s="9"/>
      <c r="APF57" s="9"/>
      <c r="APG57" s="9"/>
      <c r="APH57" s="9"/>
      <c r="API57" s="9"/>
      <c r="APJ57" s="9"/>
      <c r="APK57" s="9"/>
      <c r="APL57" s="9"/>
      <c r="APM57" s="9"/>
      <c r="APN57" s="9"/>
      <c r="APO57" s="9"/>
      <c r="APP57" s="9"/>
      <c r="APQ57" s="9"/>
      <c r="APR57" s="9"/>
      <c r="APS57" s="9"/>
      <c r="APT57" s="9"/>
      <c r="APU57" s="9"/>
      <c r="APV57" s="9"/>
      <c r="APW57" s="9"/>
      <c r="APX57" s="9"/>
      <c r="APY57" s="9"/>
      <c r="APZ57" s="9"/>
      <c r="AQA57" s="9"/>
      <c r="AQB57" s="9"/>
      <c r="AQC57" s="9"/>
      <c r="AQD57" s="9"/>
      <c r="AQE57" s="9"/>
      <c r="AQF57" s="9"/>
      <c r="AQG57" s="9"/>
      <c r="AQH57" s="9"/>
      <c r="AQI57" s="9"/>
      <c r="AQJ57" s="9"/>
      <c r="AQK57" s="9"/>
      <c r="AQL57" s="9"/>
      <c r="AQM57" s="9"/>
      <c r="AQN57" s="9"/>
      <c r="AQO57" s="9"/>
      <c r="AQP57" s="9"/>
      <c r="AQQ57" s="9"/>
      <c r="AQR57" s="9"/>
      <c r="AQS57" s="9"/>
      <c r="AQT57" s="9"/>
      <c r="AQU57" s="9"/>
      <c r="AQV57" s="9"/>
      <c r="AQW57" s="9"/>
      <c r="AQX57" s="9"/>
      <c r="AQY57" s="9"/>
      <c r="AQZ57" s="9"/>
      <c r="ARA57" s="9"/>
      <c r="ARB57" s="9"/>
      <c r="ARC57" s="9"/>
      <c r="ARD57" s="9"/>
      <c r="ARE57" s="9"/>
      <c r="ARF57" s="9"/>
      <c r="ARG57" s="9"/>
      <c r="ARH57" s="9"/>
      <c r="ARI57" s="9"/>
      <c r="ARJ57" s="9"/>
      <c r="ARK57" s="9"/>
      <c r="ARL57" s="9"/>
      <c r="ARM57" s="9"/>
      <c r="ARN57" s="9"/>
      <c r="ARO57" s="9"/>
      <c r="ARP57" s="9"/>
      <c r="ARQ57" s="9"/>
      <c r="ARR57" s="9"/>
      <c r="ARS57" s="9"/>
      <c r="ART57" s="9"/>
      <c r="ARU57" s="9"/>
      <c r="ARV57" s="9"/>
      <c r="ARW57" s="9"/>
      <c r="ARX57" s="9"/>
      <c r="ARY57" s="9"/>
      <c r="ARZ57" s="9"/>
      <c r="ASA57" s="9"/>
      <c r="ASB57" s="9"/>
      <c r="ASC57" s="9"/>
      <c r="ASD57" s="9"/>
      <c r="ASE57" s="9"/>
      <c r="ASF57" s="9"/>
      <c r="ASG57" s="9"/>
      <c r="ASH57" s="9"/>
      <c r="ASI57" s="9"/>
      <c r="ASJ57" s="9"/>
      <c r="ASK57" s="9"/>
      <c r="ASL57" s="9"/>
      <c r="ASM57" s="9"/>
      <c r="ASN57" s="9"/>
      <c r="ASO57" s="9"/>
      <c r="ASP57" s="9"/>
      <c r="ASQ57" s="9"/>
      <c r="ASR57" s="9"/>
      <c r="ASS57" s="9"/>
      <c r="AST57" s="9"/>
      <c r="ASU57" s="9"/>
      <c r="ASV57" s="9"/>
      <c r="ASW57" s="9"/>
      <c r="ASX57" s="9"/>
      <c r="ASY57" s="9"/>
      <c r="ASZ57" s="9"/>
      <c r="ATA57" s="9"/>
      <c r="ATB57" s="9"/>
      <c r="ATC57" s="9"/>
      <c r="ATD57" s="9"/>
      <c r="ATE57" s="9"/>
      <c r="ATF57" s="9"/>
      <c r="ATG57" s="9"/>
      <c r="ATH57" s="9"/>
      <c r="ATI57" s="9"/>
      <c r="ATJ57" s="9"/>
      <c r="ATK57" s="9"/>
      <c r="ATL57" s="9"/>
      <c r="ATM57" s="9"/>
      <c r="ATN57" s="9"/>
      <c r="ATO57" s="9"/>
      <c r="ATP57" s="9"/>
      <c r="ATQ57" s="9"/>
      <c r="ATR57" s="9"/>
      <c r="ATS57" s="9"/>
      <c r="ATT57" s="9"/>
      <c r="ATU57" s="9"/>
      <c r="ATV57" s="9"/>
      <c r="ATW57" s="9"/>
      <c r="ATX57" s="9"/>
      <c r="ATY57" s="9"/>
      <c r="ATZ57" s="9"/>
      <c r="AUA57" s="9"/>
      <c r="AUB57" s="9"/>
      <c r="AUC57" s="9"/>
      <c r="AUD57" s="9"/>
      <c r="AUE57" s="9"/>
      <c r="AUF57" s="9"/>
      <c r="AUG57" s="9"/>
      <c r="AUH57" s="9"/>
      <c r="AUI57" s="9"/>
      <c r="AUJ57" s="9"/>
      <c r="AUK57" s="9"/>
      <c r="AUL57" s="9"/>
      <c r="AUM57" s="9"/>
      <c r="AUN57" s="9"/>
      <c r="AUO57" s="9"/>
      <c r="AUP57" s="9"/>
      <c r="AUQ57" s="9"/>
      <c r="AUR57" s="9"/>
      <c r="AUS57" s="9"/>
      <c r="AUT57" s="9"/>
      <c r="AUU57" s="9"/>
      <c r="AUV57" s="9"/>
      <c r="AUW57" s="9"/>
      <c r="AUX57" s="9"/>
      <c r="AUY57" s="9"/>
      <c r="AUZ57" s="9"/>
      <c r="AVA57" s="9"/>
      <c r="AVB57" s="9"/>
      <c r="AVC57" s="9"/>
      <c r="AVD57" s="9"/>
      <c r="AVE57" s="9"/>
      <c r="AVF57" s="9"/>
      <c r="AVG57" s="9"/>
      <c r="AVH57" s="9"/>
      <c r="AVI57" s="9"/>
      <c r="AVJ57" s="9"/>
      <c r="AVK57" s="9"/>
      <c r="AVL57" s="9"/>
      <c r="AVM57" s="9"/>
      <c r="AVN57" s="9"/>
      <c r="AVO57" s="9"/>
      <c r="AVP57" s="9"/>
      <c r="AVQ57" s="9"/>
      <c r="AVR57" s="9"/>
      <c r="AVS57" s="9"/>
      <c r="AVT57" s="9"/>
      <c r="AVU57" s="9"/>
      <c r="AVV57" s="9"/>
      <c r="AVW57" s="9"/>
      <c r="AVX57" s="9"/>
      <c r="AVY57" s="9"/>
      <c r="AVZ57" s="9"/>
      <c r="AWA57" s="9"/>
      <c r="AWB57" s="9"/>
      <c r="AWC57" s="9"/>
      <c r="AWD57" s="9"/>
      <c r="AWE57" s="9"/>
      <c r="AWF57" s="9"/>
      <c r="AWG57" s="9"/>
      <c r="AWH57" s="9"/>
      <c r="AWI57" s="9"/>
      <c r="AWJ57" s="9"/>
      <c r="AWK57" s="9"/>
      <c r="AWL57" s="9"/>
      <c r="AWM57" s="9"/>
      <c r="AWN57" s="9"/>
      <c r="AWO57" s="9"/>
      <c r="AWP57" s="9"/>
      <c r="AWQ57" s="9"/>
      <c r="AWR57" s="9"/>
      <c r="AWS57" s="9"/>
      <c r="AWT57" s="9"/>
      <c r="AWU57" s="9"/>
      <c r="AWV57" s="9"/>
      <c r="AWW57" s="9"/>
      <c r="AWX57" s="9"/>
      <c r="AWY57" s="9"/>
      <c r="AWZ57" s="9"/>
      <c r="AXA57" s="9"/>
      <c r="AXB57" s="9"/>
      <c r="AXC57" s="9"/>
      <c r="AXD57" s="9"/>
      <c r="AXE57" s="9"/>
      <c r="AXF57" s="9"/>
      <c r="AXG57" s="9"/>
      <c r="AXH57" s="9"/>
      <c r="AXI57" s="9"/>
      <c r="AXJ57" s="9"/>
      <c r="AXK57" s="9"/>
      <c r="AXL57" s="9"/>
      <c r="AXM57" s="9"/>
      <c r="AXN57" s="9"/>
      <c r="AXO57" s="9"/>
      <c r="AXP57" s="9"/>
      <c r="AXQ57" s="9"/>
      <c r="AXR57" s="9"/>
      <c r="AXS57" s="9"/>
      <c r="AXT57" s="9"/>
      <c r="AXU57" s="9"/>
      <c r="AXV57" s="9"/>
      <c r="AXW57" s="9"/>
      <c r="AXX57" s="9"/>
      <c r="AXY57" s="9"/>
      <c r="AXZ57" s="9"/>
      <c r="AYA57" s="9"/>
      <c r="AYB57" s="9"/>
      <c r="AYC57" s="9"/>
      <c r="AYD57" s="9"/>
      <c r="AYE57" s="9"/>
      <c r="AYF57" s="9"/>
      <c r="AYG57" s="9"/>
      <c r="AYH57" s="9"/>
      <c r="AYI57" s="9"/>
      <c r="AYJ57" s="9"/>
      <c r="AYK57" s="9"/>
      <c r="AYL57" s="9"/>
      <c r="AYM57" s="9"/>
      <c r="AYN57" s="9"/>
      <c r="AYO57" s="9"/>
      <c r="AYP57" s="9"/>
      <c r="AYQ57" s="9"/>
      <c r="AYR57" s="9"/>
      <c r="AYS57" s="9"/>
      <c r="AYT57" s="9"/>
      <c r="AYU57" s="9"/>
      <c r="AYV57" s="9"/>
      <c r="AYW57" s="9"/>
      <c r="AYX57" s="9"/>
      <c r="AYY57" s="9"/>
      <c r="AYZ57" s="9"/>
      <c r="AZA57" s="9"/>
      <c r="AZB57" s="9"/>
      <c r="AZC57" s="9"/>
      <c r="AZD57" s="9"/>
      <c r="AZE57" s="9"/>
      <c r="AZF57" s="9"/>
      <c r="AZG57" s="9"/>
      <c r="AZH57" s="9"/>
      <c r="AZI57" s="9"/>
      <c r="AZJ57" s="9"/>
      <c r="AZK57" s="9"/>
      <c r="AZL57" s="9"/>
      <c r="AZM57" s="9"/>
      <c r="AZN57" s="9"/>
      <c r="AZO57" s="9"/>
      <c r="AZP57" s="9"/>
      <c r="AZQ57" s="9"/>
      <c r="AZR57" s="9"/>
      <c r="AZS57" s="9"/>
      <c r="AZT57" s="9"/>
      <c r="AZU57" s="9"/>
      <c r="AZV57" s="9"/>
      <c r="AZW57" s="9"/>
      <c r="AZX57" s="9"/>
      <c r="AZY57" s="9"/>
      <c r="AZZ57" s="9"/>
      <c r="BAA57" s="9"/>
      <c r="BAB57" s="9"/>
      <c r="BAC57" s="9"/>
      <c r="BAD57" s="9"/>
      <c r="BAE57" s="9"/>
      <c r="BAF57" s="9"/>
      <c r="BAG57" s="9"/>
      <c r="BAH57" s="9"/>
      <c r="BAI57" s="9"/>
      <c r="BAJ57" s="9"/>
      <c r="BAK57" s="9"/>
      <c r="BAL57" s="9"/>
      <c r="BAM57" s="9"/>
      <c r="BAN57" s="9"/>
      <c r="BAO57" s="9"/>
      <c r="BAP57" s="9"/>
      <c r="BAQ57" s="9"/>
      <c r="BAR57" s="9"/>
      <c r="BAS57" s="9"/>
      <c r="BAT57" s="9"/>
      <c r="BAU57" s="9"/>
      <c r="BAV57" s="9"/>
      <c r="BAW57" s="9"/>
      <c r="BAX57" s="9"/>
      <c r="BAY57" s="9"/>
      <c r="BAZ57" s="9"/>
      <c r="BBA57" s="9"/>
      <c r="BBB57" s="9"/>
      <c r="BBC57" s="9"/>
      <c r="BBD57" s="9"/>
      <c r="BBE57" s="9"/>
      <c r="BBF57" s="9"/>
      <c r="BBG57" s="9"/>
      <c r="BBH57" s="9"/>
      <c r="BBI57" s="9"/>
      <c r="BBJ57" s="9"/>
      <c r="BBK57" s="9"/>
      <c r="BBL57" s="9"/>
      <c r="BBM57" s="9"/>
      <c r="BBN57" s="9"/>
      <c r="BBO57" s="9"/>
      <c r="BBP57" s="9"/>
      <c r="BBQ57" s="9"/>
      <c r="BBR57" s="9"/>
      <c r="BBS57" s="9"/>
      <c r="BBT57" s="9"/>
      <c r="BBU57" s="9"/>
      <c r="BBV57" s="9"/>
      <c r="BBW57" s="9"/>
      <c r="BBX57" s="9"/>
      <c r="BBY57" s="9"/>
      <c r="BBZ57" s="9"/>
      <c r="BCA57" s="9"/>
      <c r="BCB57" s="9"/>
      <c r="BCC57" s="9"/>
      <c r="BCD57" s="9"/>
      <c r="BCE57" s="9"/>
      <c r="BCF57" s="9"/>
      <c r="BCG57" s="9"/>
      <c r="BCH57" s="9"/>
      <c r="BCI57" s="9"/>
      <c r="BCJ57" s="9"/>
      <c r="BCK57" s="9"/>
      <c r="BCL57" s="9"/>
      <c r="BCM57" s="9"/>
      <c r="BCN57" s="9"/>
      <c r="BCO57" s="9"/>
      <c r="BCP57" s="9"/>
      <c r="BCQ57" s="9"/>
      <c r="BCR57" s="9"/>
      <c r="BCS57" s="9"/>
      <c r="BCT57" s="9"/>
      <c r="BCU57" s="9"/>
      <c r="BCV57" s="9"/>
      <c r="BCW57" s="9"/>
      <c r="BCX57" s="9"/>
      <c r="BCY57" s="9"/>
      <c r="BCZ57" s="9"/>
      <c r="BDA57" s="9"/>
      <c r="BDB57" s="9"/>
      <c r="BDC57" s="9"/>
      <c r="BDD57" s="9"/>
      <c r="BDE57" s="9"/>
      <c r="BDF57" s="9"/>
      <c r="BDG57" s="9"/>
      <c r="BDH57" s="9"/>
      <c r="BDI57" s="9"/>
      <c r="BDJ57" s="9"/>
      <c r="BDK57" s="9"/>
      <c r="BDL57" s="9"/>
      <c r="BDM57" s="9"/>
      <c r="BDN57" s="9"/>
      <c r="BDO57" s="9"/>
      <c r="BDP57" s="9"/>
      <c r="BDQ57" s="9"/>
      <c r="BDR57" s="9"/>
      <c r="BDS57" s="9"/>
      <c r="BDT57" s="9"/>
      <c r="BDU57" s="9"/>
      <c r="BDV57" s="9"/>
      <c r="BDW57" s="9"/>
      <c r="BDX57" s="9"/>
      <c r="BDY57" s="9"/>
      <c r="BDZ57" s="9"/>
      <c r="BEA57" s="9"/>
      <c r="BEB57" s="9"/>
      <c r="BEC57" s="9"/>
      <c r="BED57" s="9"/>
      <c r="BEE57" s="9"/>
      <c r="BEF57" s="9"/>
      <c r="BEG57" s="9"/>
      <c r="BEH57" s="9"/>
      <c r="BEI57" s="9"/>
      <c r="BEJ57" s="9"/>
      <c r="BEK57" s="9"/>
      <c r="BEL57" s="9"/>
      <c r="BEM57" s="9"/>
      <c r="BEN57" s="9"/>
      <c r="BEO57" s="9"/>
      <c r="BEP57" s="9"/>
      <c r="BEQ57" s="9"/>
      <c r="BER57" s="9"/>
      <c r="BES57" s="9"/>
      <c r="BET57" s="9"/>
      <c r="BEU57" s="9"/>
      <c r="BEV57" s="9"/>
      <c r="BEW57" s="9"/>
      <c r="BEX57" s="9"/>
      <c r="BEY57" s="9"/>
      <c r="BEZ57" s="9"/>
      <c r="BFA57" s="9"/>
      <c r="BFB57" s="9"/>
      <c r="BFC57" s="9"/>
      <c r="BFD57" s="9"/>
      <c r="BFE57" s="9"/>
      <c r="BFF57" s="9"/>
      <c r="BFG57" s="9"/>
      <c r="BFH57" s="9"/>
      <c r="BFI57" s="9"/>
      <c r="BFJ57" s="9"/>
      <c r="BFK57" s="9"/>
      <c r="BFL57" s="9"/>
      <c r="BFM57" s="9"/>
      <c r="BFN57" s="9"/>
      <c r="BFO57" s="9"/>
      <c r="BFP57" s="9"/>
      <c r="BFQ57" s="9"/>
      <c r="BFR57" s="9"/>
      <c r="BFS57" s="9"/>
      <c r="BFT57" s="9"/>
      <c r="BFU57" s="9"/>
      <c r="BFV57" s="9"/>
      <c r="BFW57" s="9"/>
      <c r="BFX57" s="9"/>
      <c r="BFY57" s="9"/>
      <c r="BFZ57" s="9"/>
      <c r="BGA57" s="9"/>
      <c r="BGB57" s="9"/>
      <c r="BGC57" s="9"/>
      <c r="BGD57" s="9"/>
      <c r="BGE57" s="9"/>
      <c r="BGF57" s="9"/>
      <c r="BGG57" s="9"/>
      <c r="BGH57" s="9"/>
      <c r="BGI57" s="9"/>
      <c r="BGJ57" s="9"/>
      <c r="BGK57" s="9"/>
      <c r="BGL57" s="9"/>
      <c r="BGM57" s="9"/>
      <c r="BGN57" s="9"/>
      <c r="BGO57" s="9"/>
      <c r="BGP57" s="9"/>
      <c r="BGQ57" s="9"/>
      <c r="BGR57" s="9"/>
      <c r="BGS57" s="9"/>
      <c r="BGT57" s="9"/>
      <c r="BGU57" s="9"/>
      <c r="BGV57" s="9"/>
      <c r="BGW57" s="9"/>
      <c r="BGX57" s="9"/>
      <c r="BGY57" s="9"/>
      <c r="BGZ57" s="9"/>
      <c r="BHA57" s="9"/>
      <c r="BHB57" s="9"/>
      <c r="BHC57" s="9"/>
      <c r="BHD57" s="9"/>
      <c r="BHE57" s="9"/>
      <c r="BHF57" s="9"/>
      <c r="BHG57" s="9"/>
      <c r="BHH57" s="9"/>
      <c r="BHI57" s="9"/>
      <c r="BHJ57" s="9"/>
      <c r="BHK57" s="9"/>
      <c r="BHL57" s="9"/>
      <c r="BHM57" s="9"/>
      <c r="BHN57" s="9"/>
      <c r="BHO57" s="9"/>
      <c r="BHP57" s="9"/>
      <c r="BHQ57" s="9"/>
      <c r="BHR57" s="9"/>
      <c r="BHS57" s="9"/>
      <c r="BHT57" s="9"/>
      <c r="BHU57" s="9"/>
      <c r="BHV57" s="9"/>
      <c r="BHW57" s="9"/>
      <c r="BHX57" s="9"/>
      <c r="BHY57" s="9"/>
      <c r="BHZ57" s="9"/>
      <c r="BIA57" s="9"/>
      <c r="BIB57" s="9"/>
      <c r="BIC57" s="9"/>
      <c r="BID57" s="9"/>
      <c r="BIE57" s="9"/>
      <c r="BIF57" s="9"/>
      <c r="BIG57" s="9"/>
      <c r="BIH57" s="9"/>
      <c r="BII57" s="9"/>
      <c r="BIJ57" s="9"/>
      <c r="BIK57" s="9"/>
      <c r="BIL57" s="9"/>
      <c r="BIM57" s="9"/>
      <c r="BIN57" s="9"/>
      <c r="BIO57" s="9"/>
      <c r="BIP57" s="9"/>
      <c r="BIQ57" s="9"/>
      <c r="BIR57" s="9"/>
      <c r="BIS57" s="9"/>
      <c r="BIT57" s="9"/>
      <c r="BIU57" s="9"/>
      <c r="BIV57" s="9"/>
      <c r="BIW57" s="9"/>
      <c r="BIX57" s="9"/>
      <c r="BIY57" s="9"/>
      <c r="BIZ57" s="9"/>
      <c r="BJA57" s="9"/>
      <c r="BJB57" s="9"/>
      <c r="BJC57" s="9"/>
      <c r="BJD57" s="9"/>
      <c r="BJE57" s="9"/>
      <c r="BJF57" s="9"/>
      <c r="BJG57" s="9"/>
      <c r="BJH57" s="9"/>
      <c r="BJI57" s="9"/>
      <c r="BJJ57" s="9"/>
      <c r="BJK57" s="9"/>
      <c r="BJL57" s="9"/>
      <c r="BJM57" s="9"/>
      <c r="BJN57" s="9"/>
      <c r="BJO57" s="9"/>
      <c r="BJP57" s="9"/>
      <c r="BJQ57" s="9"/>
      <c r="BJR57" s="9"/>
      <c r="BJS57" s="9"/>
      <c r="BJT57" s="9"/>
      <c r="BJU57" s="9"/>
      <c r="BJV57" s="9"/>
      <c r="BJW57" s="9"/>
      <c r="BJX57" s="9"/>
      <c r="BJY57" s="9"/>
      <c r="BJZ57" s="9"/>
      <c r="BKA57" s="9"/>
      <c r="BKB57" s="9"/>
      <c r="BKC57" s="9"/>
      <c r="BKD57" s="9"/>
      <c r="BKE57" s="9"/>
      <c r="BKF57" s="9"/>
      <c r="BKG57" s="9"/>
      <c r="BKH57" s="9"/>
      <c r="BKI57" s="9"/>
      <c r="BKJ57" s="9"/>
      <c r="BKK57" s="9"/>
      <c r="BKL57" s="9"/>
      <c r="BKM57" s="9"/>
      <c r="BKN57" s="9"/>
      <c r="BKO57" s="9"/>
      <c r="BKP57" s="9"/>
      <c r="BKQ57" s="9"/>
      <c r="BKR57" s="9"/>
      <c r="BKS57" s="9"/>
      <c r="BKT57" s="9"/>
      <c r="BKU57" s="9"/>
      <c r="BKV57" s="9"/>
      <c r="BKW57" s="9"/>
      <c r="BKX57" s="9"/>
      <c r="BKY57" s="9"/>
      <c r="BKZ57" s="9"/>
      <c r="BLA57" s="9"/>
      <c r="BLB57" s="9"/>
      <c r="BLC57" s="9"/>
      <c r="BLD57" s="9"/>
      <c r="BLE57" s="9"/>
      <c r="BLF57" s="9"/>
      <c r="BLG57" s="9"/>
      <c r="BLH57" s="9"/>
      <c r="BLI57" s="9"/>
      <c r="BLJ57" s="9"/>
      <c r="BLK57" s="9"/>
      <c r="BLL57" s="9"/>
      <c r="BLM57" s="9"/>
      <c r="BLN57" s="9"/>
      <c r="BLO57" s="9"/>
      <c r="BLP57" s="9"/>
      <c r="BLQ57" s="9"/>
      <c r="BLR57" s="9"/>
      <c r="BLS57" s="9"/>
      <c r="BLT57" s="9"/>
      <c r="BLU57" s="9"/>
      <c r="BLV57" s="9"/>
      <c r="BLW57" s="9"/>
      <c r="BLX57" s="9"/>
      <c r="BLY57" s="9"/>
      <c r="BLZ57" s="9"/>
      <c r="BMA57" s="9"/>
      <c r="BMB57" s="9"/>
      <c r="BMC57" s="9"/>
      <c r="BMD57" s="9"/>
      <c r="BME57" s="9"/>
      <c r="BMF57" s="9"/>
      <c r="BMG57" s="9"/>
      <c r="BMH57" s="9"/>
      <c r="BMI57" s="9"/>
      <c r="BMJ57" s="9"/>
      <c r="BMK57" s="9"/>
      <c r="BML57" s="9"/>
      <c r="BMM57" s="9"/>
      <c r="BMN57" s="9"/>
      <c r="BMO57" s="9"/>
      <c r="BMP57" s="9"/>
      <c r="BMQ57" s="9"/>
      <c r="BMR57" s="9"/>
      <c r="BMS57" s="9"/>
      <c r="BMT57" s="9"/>
      <c r="BMU57" s="9"/>
      <c r="BMV57" s="9"/>
      <c r="BMW57" s="9"/>
      <c r="BMX57" s="9"/>
      <c r="BMY57" s="9"/>
      <c r="BMZ57" s="9"/>
      <c r="BNA57" s="9"/>
      <c r="BNB57" s="9"/>
      <c r="BNC57" s="9"/>
      <c r="BND57" s="9"/>
      <c r="BNE57" s="9"/>
      <c r="BNF57" s="9"/>
      <c r="BNG57" s="9"/>
      <c r="BNH57" s="9"/>
      <c r="BNI57" s="9"/>
      <c r="BNJ57" s="9"/>
      <c r="BNK57" s="9"/>
      <c r="BNL57" s="9"/>
      <c r="BNM57" s="9"/>
      <c r="BNN57" s="9"/>
      <c r="BNO57" s="9"/>
      <c r="BNP57" s="9"/>
      <c r="BNQ57" s="9"/>
      <c r="BNR57" s="9"/>
      <c r="BNS57" s="9"/>
      <c r="BNT57" s="9"/>
      <c r="BNU57" s="9"/>
      <c r="BNV57" s="9"/>
      <c r="BNW57" s="9"/>
      <c r="BNX57" s="9"/>
      <c r="BNY57" s="9"/>
      <c r="BNZ57" s="9"/>
      <c r="BOA57" s="9"/>
      <c r="BOB57" s="9"/>
      <c r="BOC57" s="9"/>
      <c r="BOD57" s="9"/>
      <c r="BOE57" s="9"/>
      <c r="BOF57" s="9"/>
      <c r="BOG57" s="9"/>
      <c r="BOH57" s="9"/>
      <c r="BOI57" s="9"/>
      <c r="BOJ57" s="9"/>
      <c r="BOK57" s="9"/>
      <c r="BOL57" s="9"/>
      <c r="BOM57" s="9"/>
      <c r="BON57" s="9"/>
      <c r="BOO57" s="9"/>
      <c r="BOP57" s="9"/>
      <c r="BOQ57" s="9"/>
      <c r="BOR57" s="9"/>
      <c r="BOS57" s="9"/>
      <c r="BOT57" s="9"/>
      <c r="BOU57" s="9"/>
      <c r="BOV57" s="9"/>
      <c r="BOW57" s="9"/>
      <c r="BOX57" s="9"/>
      <c r="BOY57" s="9"/>
      <c r="BOZ57" s="9"/>
      <c r="BPA57" s="9"/>
      <c r="BPB57" s="9"/>
      <c r="BPC57" s="9"/>
      <c r="BPD57" s="9"/>
      <c r="BPE57" s="9"/>
      <c r="BPF57" s="9"/>
      <c r="BPG57" s="9"/>
      <c r="BPH57" s="9"/>
      <c r="BPI57" s="9"/>
      <c r="BPJ57" s="9"/>
      <c r="BPK57" s="9"/>
      <c r="BPL57" s="9"/>
      <c r="BPM57" s="9"/>
      <c r="BPN57" s="9"/>
      <c r="BPO57" s="9"/>
      <c r="BPP57" s="9"/>
      <c r="BPQ57" s="9"/>
      <c r="BPR57" s="9"/>
      <c r="BPS57" s="9"/>
      <c r="BPT57" s="9"/>
      <c r="BPU57" s="9"/>
      <c r="BPV57" s="9"/>
      <c r="BPW57" s="9"/>
      <c r="BPX57" s="9"/>
      <c r="BPY57" s="9"/>
      <c r="BPZ57" s="9"/>
      <c r="BQA57" s="9"/>
      <c r="BQB57" s="9"/>
      <c r="BQC57" s="9"/>
      <c r="BQD57" s="9"/>
      <c r="BQE57" s="9"/>
      <c r="BQF57" s="9"/>
      <c r="BQG57" s="9"/>
      <c r="BQH57" s="9"/>
      <c r="BQI57" s="9"/>
      <c r="BQJ57" s="9"/>
      <c r="BQK57" s="9"/>
      <c r="BQL57" s="9"/>
      <c r="BQM57" s="9"/>
      <c r="BQN57" s="9"/>
      <c r="BQO57" s="9"/>
      <c r="BQP57" s="9"/>
      <c r="BQQ57" s="9"/>
      <c r="BQR57" s="9"/>
      <c r="BQS57" s="9"/>
      <c r="BQT57" s="9"/>
      <c r="BQU57" s="9"/>
      <c r="BQV57" s="9"/>
      <c r="BQW57" s="9"/>
      <c r="BQX57" s="9"/>
      <c r="BQY57" s="9"/>
      <c r="BQZ57" s="9"/>
      <c r="BRA57" s="9"/>
      <c r="BRB57" s="9"/>
      <c r="BRC57" s="9"/>
      <c r="BRD57" s="9"/>
      <c r="BRE57" s="9"/>
      <c r="BRF57" s="9"/>
      <c r="BRG57" s="9"/>
      <c r="BRH57" s="9"/>
      <c r="BRI57" s="9"/>
      <c r="BRJ57" s="9"/>
      <c r="BRK57" s="9"/>
      <c r="BRL57" s="9"/>
      <c r="BRM57" s="9"/>
      <c r="BRN57" s="9"/>
      <c r="BRO57" s="9"/>
      <c r="BRP57" s="9"/>
      <c r="BRQ57" s="9"/>
      <c r="BRR57" s="9"/>
      <c r="BRS57" s="9"/>
      <c r="BRT57" s="9"/>
      <c r="BRU57" s="9"/>
      <c r="BRV57" s="9"/>
      <c r="BRW57" s="9"/>
      <c r="BRX57" s="9"/>
      <c r="BRY57" s="9"/>
      <c r="BRZ57" s="9"/>
      <c r="BSA57" s="9"/>
      <c r="BSB57" s="9"/>
      <c r="BSC57" s="9"/>
      <c r="BSD57" s="9"/>
      <c r="BSE57" s="9"/>
      <c r="BSF57" s="9"/>
      <c r="BSG57" s="9"/>
      <c r="BSH57" s="9"/>
      <c r="BSI57" s="9"/>
      <c r="BSJ57" s="9"/>
      <c r="BSK57" s="9"/>
      <c r="BSL57" s="9"/>
      <c r="BSM57" s="9"/>
      <c r="BSN57" s="9"/>
      <c r="BSO57" s="9"/>
      <c r="BSP57" s="9"/>
      <c r="BSQ57" s="9"/>
      <c r="BSR57" s="9"/>
      <c r="BSS57" s="9"/>
      <c r="BST57" s="9"/>
      <c r="BSU57" s="9"/>
      <c r="BSV57" s="9"/>
      <c r="BSW57" s="9"/>
      <c r="BSX57" s="9"/>
      <c r="BSY57" s="9"/>
      <c r="BSZ57" s="9"/>
      <c r="BTA57" s="9"/>
      <c r="BTB57" s="9"/>
      <c r="BTC57" s="9"/>
      <c r="BTD57" s="9"/>
      <c r="BTE57" s="9"/>
      <c r="BTF57" s="9"/>
      <c r="BTG57" s="9"/>
      <c r="BTH57" s="9"/>
      <c r="BTI57" s="9"/>
      <c r="BTJ57" s="9"/>
      <c r="BTK57" s="9"/>
      <c r="BTL57" s="9"/>
      <c r="BTM57" s="9"/>
      <c r="BTN57" s="9"/>
      <c r="BTO57" s="9"/>
      <c r="BTP57" s="9"/>
      <c r="BTQ57" s="9"/>
      <c r="BTR57" s="9"/>
      <c r="BTS57" s="9"/>
      <c r="BTT57" s="9"/>
      <c r="BTU57" s="9"/>
      <c r="BTV57" s="9"/>
      <c r="BTW57" s="9"/>
      <c r="BTX57" s="9"/>
      <c r="BTY57" s="9"/>
      <c r="BTZ57" s="9"/>
      <c r="BUA57" s="9"/>
      <c r="BUB57" s="9"/>
      <c r="BUC57" s="9"/>
      <c r="BUD57" s="9"/>
      <c r="BUE57" s="9"/>
      <c r="BUF57" s="9"/>
      <c r="BUG57" s="9"/>
      <c r="BUH57" s="9"/>
      <c r="BUI57" s="9"/>
      <c r="BUJ57" s="9"/>
      <c r="BUK57" s="9"/>
      <c r="BUL57" s="9"/>
      <c r="BUM57" s="9"/>
      <c r="BUN57" s="9"/>
      <c r="BUO57" s="9"/>
      <c r="BUP57" s="9"/>
      <c r="BUQ57" s="9"/>
      <c r="BUR57" s="9"/>
      <c r="BUS57" s="9"/>
      <c r="BUT57" s="9"/>
      <c r="BUU57" s="9"/>
      <c r="BUV57" s="9"/>
      <c r="BUW57" s="9"/>
      <c r="BUX57" s="9"/>
      <c r="BUY57" s="9"/>
      <c r="BUZ57" s="9"/>
      <c r="BVA57" s="9"/>
      <c r="BVB57" s="9"/>
      <c r="BVC57" s="9"/>
      <c r="BVD57" s="9"/>
      <c r="BVE57" s="9"/>
      <c r="BVF57" s="9"/>
      <c r="BVG57" s="9"/>
      <c r="BVH57" s="9"/>
      <c r="BVI57" s="9"/>
      <c r="BVJ57" s="9"/>
      <c r="BVK57" s="9"/>
      <c r="BVL57" s="9"/>
      <c r="BVM57" s="9"/>
      <c r="BVN57" s="9"/>
      <c r="BVO57" s="9"/>
      <c r="BVP57" s="9"/>
      <c r="BVQ57" s="9"/>
      <c r="BVR57" s="9"/>
      <c r="BVS57" s="9"/>
      <c r="BVT57" s="9"/>
      <c r="BVU57" s="9"/>
      <c r="BVV57" s="9"/>
      <c r="BVW57" s="9"/>
      <c r="BVX57" s="9"/>
      <c r="BVY57" s="9"/>
      <c r="BVZ57" s="9"/>
      <c r="BWA57" s="9"/>
      <c r="BWB57" s="9"/>
      <c r="BWC57" s="9"/>
      <c r="BWD57" s="9"/>
      <c r="BWE57" s="9"/>
      <c r="BWF57" s="9"/>
      <c r="BWG57" s="9"/>
      <c r="BWH57" s="9"/>
      <c r="BWI57" s="9"/>
      <c r="BWJ57" s="9"/>
      <c r="BWK57" s="9"/>
      <c r="BWL57" s="9"/>
      <c r="BWM57" s="9"/>
      <c r="BWN57" s="9"/>
      <c r="BWO57" s="9"/>
      <c r="BWP57" s="9"/>
      <c r="BWQ57" s="9"/>
      <c r="BWR57" s="9"/>
      <c r="BWS57" s="9"/>
      <c r="BWT57" s="9"/>
      <c r="BWU57" s="9"/>
      <c r="BWV57" s="9"/>
      <c r="BWW57" s="9"/>
      <c r="BWX57" s="9"/>
      <c r="BWY57" s="9"/>
      <c r="BWZ57" s="9"/>
      <c r="BXA57" s="9"/>
      <c r="BXB57" s="9"/>
      <c r="BXC57" s="9"/>
      <c r="BXD57" s="9"/>
      <c r="BXE57" s="9"/>
      <c r="BXF57" s="9"/>
      <c r="BXG57" s="9"/>
      <c r="BXH57" s="9"/>
      <c r="BXI57" s="9"/>
      <c r="BXJ57" s="9"/>
      <c r="BXK57" s="9"/>
      <c r="BXL57" s="9"/>
      <c r="BXM57" s="9"/>
      <c r="BXN57" s="9"/>
      <c r="BXO57" s="9"/>
      <c r="BXP57" s="9"/>
      <c r="BXQ57" s="9"/>
      <c r="BXR57" s="9"/>
      <c r="BXS57" s="9"/>
      <c r="BXT57" s="9"/>
      <c r="BXU57" s="9"/>
      <c r="BXV57" s="9"/>
      <c r="BXW57" s="9"/>
      <c r="BXX57" s="9"/>
      <c r="BXY57" s="9"/>
      <c r="BXZ57" s="9"/>
      <c r="BYA57" s="9"/>
      <c r="BYB57" s="9"/>
      <c r="BYC57" s="9"/>
      <c r="BYD57" s="9"/>
      <c r="BYE57" s="9"/>
      <c r="BYF57" s="9"/>
      <c r="BYG57" s="9"/>
      <c r="BYH57" s="9"/>
      <c r="BYI57" s="9"/>
      <c r="BYJ57" s="9"/>
      <c r="BYK57" s="9"/>
      <c r="BYL57" s="9"/>
      <c r="BYM57" s="9"/>
      <c r="BYN57" s="9"/>
      <c r="BYO57" s="9"/>
      <c r="BYP57" s="9"/>
      <c r="BYQ57" s="9"/>
      <c r="BYR57" s="9"/>
      <c r="BYS57" s="9"/>
      <c r="BYT57" s="9"/>
      <c r="BYU57" s="9"/>
      <c r="BYV57" s="9"/>
      <c r="BYW57" s="9"/>
      <c r="BYX57" s="9"/>
      <c r="BYY57" s="9"/>
      <c r="BYZ57" s="9"/>
      <c r="BZA57" s="9"/>
      <c r="BZB57" s="9"/>
      <c r="BZC57" s="9"/>
      <c r="BZD57" s="9"/>
      <c r="BZE57" s="9"/>
      <c r="BZF57" s="9"/>
      <c r="BZG57" s="9"/>
      <c r="BZH57" s="9"/>
      <c r="BZI57" s="9"/>
      <c r="BZJ57" s="9"/>
      <c r="BZK57" s="9"/>
      <c r="BZL57" s="9"/>
      <c r="BZM57" s="9"/>
      <c r="BZN57" s="9"/>
      <c r="BZO57" s="9"/>
      <c r="BZP57" s="9"/>
      <c r="BZQ57" s="9"/>
      <c r="BZR57" s="9"/>
      <c r="BZS57" s="9"/>
      <c r="BZT57" s="9"/>
      <c r="BZU57" s="9"/>
      <c r="BZV57" s="9"/>
      <c r="BZW57" s="9"/>
      <c r="BZX57" s="9"/>
      <c r="BZY57" s="9"/>
      <c r="BZZ57" s="9"/>
      <c r="CAA57" s="9"/>
      <c r="CAB57" s="9"/>
      <c r="CAC57" s="9"/>
      <c r="CAD57" s="9"/>
      <c r="CAE57" s="9"/>
      <c r="CAF57" s="9"/>
      <c r="CAG57" s="9"/>
      <c r="CAH57" s="9"/>
      <c r="CAI57" s="9"/>
      <c r="CAJ57" s="9"/>
      <c r="CAK57" s="9"/>
      <c r="CAL57" s="9"/>
      <c r="CAM57" s="9"/>
      <c r="CAN57" s="9"/>
      <c r="CAO57" s="9"/>
      <c r="CAP57" s="9"/>
      <c r="CAQ57" s="9"/>
      <c r="CAR57" s="9"/>
      <c r="CAS57" s="9"/>
      <c r="CAT57" s="9"/>
      <c r="CAU57" s="9"/>
      <c r="CAV57" s="9"/>
      <c r="CAW57" s="9"/>
      <c r="CAX57" s="9"/>
      <c r="CAY57" s="9"/>
      <c r="CAZ57" s="9"/>
      <c r="CBA57" s="9"/>
      <c r="CBB57" s="9"/>
      <c r="CBC57" s="9"/>
      <c r="CBD57" s="9"/>
      <c r="CBE57" s="9"/>
      <c r="CBF57" s="9"/>
      <c r="CBG57" s="9"/>
      <c r="CBH57" s="9"/>
      <c r="CBI57" s="9"/>
      <c r="CBJ57" s="9"/>
      <c r="CBK57" s="9"/>
      <c r="CBL57" s="9"/>
      <c r="CBM57" s="9"/>
      <c r="CBN57" s="9"/>
      <c r="CBO57" s="9"/>
      <c r="CBP57" s="9"/>
      <c r="CBQ57" s="9"/>
      <c r="CBR57" s="9"/>
      <c r="CBS57" s="9"/>
      <c r="CBT57" s="9"/>
      <c r="CBU57" s="9"/>
      <c r="CBV57" s="9"/>
      <c r="CBW57" s="9"/>
      <c r="CBX57" s="9"/>
      <c r="CBY57" s="9"/>
      <c r="CBZ57" s="9"/>
      <c r="CCA57" s="9"/>
      <c r="CCB57" s="9"/>
      <c r="CCC57" s="9"/>
      <c r="CCD57" s="9"/>
      <c r="CCE57" s="9"/>
      <c r="CCF57" s="9"/>
      <c r="CCG57" s="9"/>
      <c r="CCH57" s="9"/>
      <c r="CCI57" s="9"/>
      <c r="CCJ57" s="9"/>
      <c r="CCK57" s="9"/>
      <c r="CCL57" s="9"/>
      <c r="CCM57" s="9"/>
      <c r="CCN57" s="9"/>
      <c r="CCO57" s="9"/>
      <c r="CCP57" s="9"/>
      <c r="CCQ57" s="9"/>
      <c r="CCR57" s="9"/>
      <c r="CCS57" s="9"/>
      <c r="CCT57" s="9"/>
      <c r="CCU57" s="9"/>
      <c r="CCV57" s="9"/>
      <c r="CCW57" s="9"/>
      <c r="CCX57" s="9"/>
      <c r="CCY57" s="9"/>
      <c r="CCZ57" s="9"/>
      <c r="CDA57" s="9"/>
      <c r="CDB57" s="9"/>
      <c r="CDC57" s="9"/>
      <c r="CDD57" s="9"/>
      <c r="CDE57" s="9"/>
      <c r="CDF57" s="9"/>
      <c r="CDG57" s="9"/>
      <c r="CDH57" s="9"/>
      <c r="CDI57" s="9"/>
      <c r="CDJ57" s="9"/>
      <c r="CDK57" s="9"/>
      <c r="CDL57" s="9"/>
      <c r="CDM57" s="9"/>
      <c r="CDN57" s="9"/>
      <c r="CDO57" s="9"/>
      <c r="CDP57" s="9"/>
      <c r="CDQ57" s="9"/>
      <c r="CDR57" s="9"/>
      <c r="CDS57" s="9"/>
      <c r="CDT57" s="9"/>
      <c r="CDU57" s="9"/>
      <c r="CDV57" s="9"/>
      <c r="CDW57" s="9"/>
      <c r="CDX57" s="9"/>
      <c r="CDY57" s="9"/>
      <c r="CDZ57" s="9"/>
      <c r="CEA57" s="9"/>
      <c r="CEB57" s="9"/>
      <c r="CEC57" s="9"/>
      <c r="CED57" s="9"/>
      <c r="CEE57" s="9"/>
      <c r="CEF57" s="9"/>
      <c r="CEG57" s="9"/>
      <c r="CEH57" s="9"/>
      <c r="CEI57" s="9"/>
      <c r="CEJ57" s="9"/>
      <c r="CEK57" s="9"/>
      <c r="CEL57" s="9"/>
      <c r="CEM57" s="9"/>
      <c r="CEN57" s="9"/>
      <c r="CEO57" s="9"/>
      <c r="CEP57" s="9"/>
      <c r="CEQ57" s="9"/>
      <c r="CER57" s="9"/>
      <c r="CES57" s="9"/>
      <c r="CET57" s="9"/>
      <c r="CEU57" s="9"/>
      <c r="CEV57" s="9"/>
      <c r="CEW57" s="9"/>
      <c r="CEX57" s="9"/>
      <c r="CEY57" s="9"/>
      <c r="CEZ57" s="9"/>
      <c r="CFA57" s="9"/>
      <c r="CFB57" s="9"/>
      <c r="CFC57" s="9"/>
      <c r="CFD57" s="9"/>
      <c r="CFE57" s="9"/>
      <c r="CFF57" s="9"/>
      <c r="CFG57" s="9"/>
      <c r="CFH57" s="9"/>
      <c r="CFI57" s="9"/>
      <c r="CFJ57" s="9"/>
      <c r="CFK57" s="9"/>
      <c r="CFL57" s="9"/>
      <c r="CFM57" s="9"/>
      <c r="CFN57" s="9"/>
      <c r="CFO57" s="9"/>
      <c r="CFP57" s="9"/>
      <c r="CFQ57" s="9"/>
      <c r="CFR57" s="9"/>
      <c r="CFS57" s="9"/>
      <c r="CFT57" s="9"/>
      <c r="CFU57" s="9"/>
      <c r="CFV57" s="9"/>
      <c r="CFW57" s="9"/>
      <c r="CFX57" s="9"/>
      <c r="CFY57" s="9"/>
      <c r="CFZ57" s="9"/>
      <c r="CGA57" s="9"/>
      <c r="CGB57" s="9"/>
      <c r="CGC57" s="9"/>
      <c r="CGD57" s="9"/>
      <c r="CGE57" s="9"/>
      <c r="CGF57" s="9"/>
      <c r="CGG57" s="9"/>
      <c r="CGH57" s="9"/>
      <c r="CGI57" s="9"/>
      <c r="CGJ57" s="9"/>
      <c r="CGK57" s="9"/>
      <c r="CGL57" s="9"/>
      <c r="CGM57" s="9"/>
      <c r="CGN57" s="9"/>
      <c r="CGO57" s="9"/>
      <c r="CGP57" s="9"/>
      <c r="CGQ57" s="9"/>
      <c r="CGR57" s="9"/>
      <c r="CGS57" s="9"/>
      <c r="CGT57" s="9"/>
      <c r="CGU57" s="9"/>
      <c r="CGV57" s="9"/>
      <c r="CGW57" s="9"/>
      <c r="CGX57" s="9"/>
      <c r="CGY57" s="9"/>
      <c r="CGZ57" s="9"/>
      <c r="CHA57" s="9"/>
      <c r="CHB57" s="9"/>
      <c r="CHC57" s="9"/>
      <c r="CHD57" s="9"/>
      <c r="CHE57" s="9"/>
      <c r="CHF57" s="9"/>
      <c r="CHG57" s="9"/>
      <c r="CHH57" s="9"/>
      <c r="CHI57" s="9"/>
      <c r="CHJ57" s="9"/>
      <c r="CHK57" s="9"/>
      <c r="CHL57" s="9"/>
      <c r="CHM57" s="9"/>
      <c r="CHN57" s="9"/>
      <c r="CHO57" s="9"/>
      <c r="CHP57" s="9"/>
      <c r="CHQ57" s="9"/>
      <c r="CHR57" s="9"/>
      <c r="CHS57" s="9"/>
      <c r="CHT57" s="9"/>
      <c r="CHU57" s="9"/>
      <c r="CHV57" s="9"/>
      <c r="CHW57" s="9"/>
      <c r="CHX57" s="9"/>
      <c r="CHY57" s="9"/>
      <c r="CHZ57" s="9"/>
      <c r="CIA57" s="9"/>
      <c r="CIB57" s="9"/>
      <c r="CIC57" s="9"/>
      <c r="CID57" s="9"/>
      <c r="CIE57" s="9"/>
      <c r="CIF57" s="9"/>
      <c r="CIG57" s="9"/>
      <c r="CIH57" s="9"/>
      <c r="CII57" s="9"/>
      <c r="CIJ57" s="9"/>
      <c r="CIK57" s="9"/>
      <c r="CIL57" s="9"/>
      <c r="CIM57" s="9"/>
      <c r="CIN57" s="9"/>
      <c r="CIO57" s="9"/>
      <c r="CIP57" s="9"/>
      <c r="CIQ57" s="9"/>
      <c r="CIR57" s="9"/>
      <c r="CIS57" s="9"/>
      <c r="CIT57" s="9"/>
      <c r="CIU57" s="9"/>
      <c r="CIV57" s="9"/>
      <c r="CIW57" s="9"/>
      <c r="CIX57" s="9"/>
      <c r="CIY57" s="9"/>
      <c r="CIZ57" s="9"/>
      <c r="CJA57" s="9"/>
      <c r="CJB57" s="9"/>
      <c r="CJC57" s="9"/>
      <c r="CJD57" s="9"/>
      <c r="CJE57" s="9"/>
      <c r="CJF57" s="9"/>
      <c r="CJG57" s="9"/>
      <c r="CJH57" s="9"/>
      <c r="CJI57" s="9"/>
      <c r="CJJ57" s="9"/>
      <c r="CJK57" s="9"/>
      <c r="CJL57" s="9"/>
      <c r="CJM57" s="9"/>
      <c r="CJN57" s="9"/>
      <c r="CJO57" s="9"/>
      <c r="CJP57" s="9"/>
      <c r="CJQ57" s="9"/>
      <c r="CJR57" s="9"/>
      <c r="CJS57" s="9"/>
      <c r="CJT57" s="9"/>
      <c r="CJU57" s="9"/>
      <c r="CJV57" s="9"/>
      <c r="CJW57" s="9"/>
      <c r="CJX57" s="9"/>
      <c r="CJY57" s="9"/>
      <c r="CJZ57" s="9"/>
      <c r="CKA57" s="9"/>
      <c r="CKB57" s="9"/>
      <c r="CKC57" s="9"/>
      <c r="CKD57" s="9"/>
      <c r="CKE57" s="9"/>
      <c r="CKF57" s="9"/>
      <c r="CKG57" s="9"/>
      <c r="CKH57" s="9"/>
      <c r="CKI57" s="9"/>
      <c r="CKJ57" s="9"/>
      <c r="CKK57" s="9"/>
      <c r="CKL57" s="9"/>
      <c r="CKM57" s="9"/>
      <c r="CKN57" s="9"/>
      <c r="CKO57" s="9"/>
      <c r="CKP57" s="9"/>
      <c r="CKQ57" s="9"/>
      <c r="CKR57" s="9"/>
      <c r="CKS57" s="9"/>
      <c r="CKT57" s="9"/>
      <c r="CKU57" s="9"/>
      <c r="CKV57" s="9"/>
      <c r="CKW57" s="9"/>
      <c r="CKX57" s="9"/>
      <c r="CKY57" s="9"/>
      <c r="CKZ57" s="9"/>
      <c r="CLA57" s="9"/>
      <c r="CLB57" s="9"/>
      <c r="CLC57" s="9"/>
      <c r="CLD57" s="9"/>
      <c r="CLE57" s="9"/>
      <c r="CLF57" s="9"/>
      <c r="CLG57" s="9"/>
      <c r="CLH57" s="9"/>
      <c r="CLI57" s="9"/>
      <c r="CLJ57" s="9"/>
      <c r="CLK57" s="9"/>
      <c r="CLL57" s="9"/>
      <c r="CLM57" s="9"/>
      <c r="CLN57" s="9"/>
      <c r="CLO57" s="9"/>
      <c r="CLP57" s="9"/>
      <c r="CLQ57" s="9"/>
      <c r="CLR57" s="9"/>
      <c r="CLS57" s="9"/>
      <c r="CLT57" s="9"/>
      <c r="CLU57" s="9"/>
      <c r="CLV57" s="9"/>
      <c r="CLW57" s="9"/>
      <c r="CLX57" s="9"/>
      <c r="CLY57" s="9"/>
      <c r="CLZ57" s="9"/>
      <c r="CMA57" s="9"/>
      <c r="CMB57" s="9"/>
      <c r="CMC57" s="9"/>
      <c r="CMD57" s="9"/>
      <c r="CME57" s="9"/>
      <c r="CMF57" s="9"/>
      <c r="CMG57" s="9"/>
      <c r="CMH57" s="9"/>
      <c r="CMI57" s="9"/>
      <c r="CMJ57" s="9"/>
      <c r="CMK57" s="9"/>
      <c r="CML57" s="9"/>
      <c r="CMM57" s="9"/>
      <c r="CMN57" s="9"/>
      <c r="CMO57" s="9"/>
      <c r="CMP57" s="9"/>
      <c r="CMQ57" s="9"/>
      <c r="CMR57" s="9"/>
      <c r="CMS57" s="9"/>
      <c r="CMT57" s="9"/>
      <c r="CMU57" s="9"/>
      <c r="CMV57" s="9"/>
      <c r="CMW57" s="9"/>
      <c r="CMX57" s="9"/>
      <c r="CMY57" s="9"/>
      <c r="CMZ57" s="9"/>
      <c r="CNA57" s="9"/>
      <c r="CNB57" s="9"/>
      <c r="CNC57" s="9"/>
      <c r="CND57" s="9"/>
      <c r="CNE57" s="9"/>
      <c r="CNF57" s="9"/>
      <c r="CNG57" s="9"/>
      <c r="CNH57" s="9"/>
      <c r="CNI57" s="9"/>
      <c r="CNJ57" s="9"/>
      <c r="CNK57" s="9"/>
      <c r="CNL57" s="9"/>
      <c r="CNM57" s="9"/>
      <c r="CNN57" s="9"/>
      <c r="CNO57" s="9"/>
      <c r="CNP57" s="9"/>
      <c r="CNQ57" s="9"/>
      <c r="CNR57" s="9"/>
      <c r="CNS57" s="9"/>
      <c r="CNT57" s="9"/>
      <c r="CNU57" s="9"/>
      <c r="CNV57" s="9"/>
      <c r="CNW57" s="9"/>
      <c r="CNX57" s="9"/>
      <c r="CNY57" s="9"/>
      <c r="CNZ57" s="9"/>
      <c r="COA57" s="9"/>
      <c r="COB57" s="9"/>
      <c r="COC57" s="9"/>
      <c r="COD57" s="9"/>
      <c r="COE57" s="9"/>
      <c r="COF57" s="9"/>
      <c r="COG57" s="9"/>
      <c r="COH57" s="9"/>
      <c r="COI57" s="9"/>
      <c r="COJ57" s="9"/>
      <c r="COK57" s="9"/>
      <c r="COL57" s="9"/>
      <c r="COM57" s="9"/>
      <c r="CON57" s="9"/>
      <c r="COO57" s="9"/>
      <c r="COP57" s="9"/>
      <c r="COQ57" s="9"/>
      <c r="COR57" s="9"/>
      <c r="COS57" s="9"/>
      <c r="COT57" s="9"/>
      <c r="COU57" s="9"/>
      <c r="COV57" s="9"/>
      <c r="COW57" s="9"/>
      <c r="COX57" s="9"/>
      <c r="COY57" s="9"/>
      <c r="COZ57" s="9"/>
      <c r="CPA57" s="9"/>
      <c r="CPB57" s="9"/>
      <c r="CPC57" s="9"/>
      <c r="CPD57" s="9"/>
      <c r="CPE57" s="9"/>
      <c r="CPF57" s="9"/>
      <c r="CPG57" s="9"/>
      <c r="CPH57" s="9"/>
      <c r="CPI57" s="9"/>
      <c r="CPJ57" s="9"/>
      <c r="CPK57" s="9"/>
      <c r="CPL57" s="9"/>
      <c r="CPM57" s="9"/>
      <c r="CPN57" s="9"/>
      <c r="CPO57" s="9"/>
      <c r="CPP57" s="9"/>
      <c r="CPQ57" s="9"/>
      <c r="CPR57" s="9"/>
      <c r="CPS57" s="9"/>
      <c r="CPT57" s="9"/>
      <c r="CPU57" s="9"/>
      <c r="CPV57" s="9"/>
      <c r="CPW57" s="9"/>
      <c r="CPX57" s="9"/>
      <c r="CPY57" s="9"/>
      <c r="CPZ57" s="9"/>
      <c r="CQA57" s="9"/>
      <c r="CQB57" s="9"/>
      <c r="CQC57" s="9"/>
      <c r="CQD57" s="9"/>
      <c r="CQE57" s="9"/>
      <c r="CQF57" s="9"/>
      <c r="CQG57" s="9"/>
      <c r="CQH57" s="9"/>
      <c r="CQI57" s="9"/>
      <c r="CQJ57" s="9"/>
      <c r="CQK57" s="9"/>
      <c r="CQL57" s="9"/>
      <c r="CQM57" s="9"/>
      <c r="CQN57" s="9"/>
      <c r="CQO57" s="9"/>
      <c r="CQP57" s="9"/>
      <c r="CQQ57" s="9"/>
      <c r="CQR57" s="9"/>
      <c r="CQS57" s="9"/>
      <c r="CQT57" s="9"/>
      <c r="CQU57" s="9"/>
      <c r="CQV57" s="9"/>
      <c r="CQW57" s="9"/>
      <c r="CQX57" s="9"/>
      <c r="CQY57" s="9"/>
      <c r="CQZ57" s="9"/>
      <c r="CRA57" s="9"/>
      <c r="CRB57" s="9"/>
      <c r="CRC57" s="9"/>
      <c r="CRD57" s="9"/>
      <c r="CRE57" s="9"/>
      <c r="CRF57" s="9"/>
      <c r="CRG57" s="9"/>
      <c r="CRH57" s="9"/>
      <c r="CRI57" s="9"/>
      <c r="CRJ57" s="9"/>
      <c r="CRK57" s="9"/>
      <c r="CRL57" s="9"/>
      <c r="CRM57" s="9"/>
      <c r="CRN57" s="9"/>
      <c r="CRO57" s="9"/>
      <c r="CRP57" s="9"/>
      <c r="CRQ57" s="9"/>
      <c r="CRR57" s="9"/>
      <c r="CRS57" s="9"/>
      <c r="CRT57" s="9"/>
      <c r="CRU57" s="9"/>
      <c r="CRV57" s="9"/>
      <c r="CRW57" s="9"/>
      <c r="CRX57" s="9"/>
      <c r="CRY57" s="9"/>
      <c r="CRZ57" s="9"/>
      <c r="CSA57" s="9"/>
      <c r="CSB57" s="9"/>
      <c r="CSC57" s="9"/>
      <c r="CSD57" s="9"/>
      <c r="CSE57" s="9"/>
      <c r="CSF57" s="9"/>
      <c r="CSG57" s="9"/>
      <c r="CSH57" s="9"/>
      <c r="CSI57" s="9"/>
      <c r="CSJ57" s="9"/>
      <c r="CSK57" s="9"/>
      <c r="CSL57" s="9"/>
      <c r="CSM57" s="9"/>
      <c r="CSN57" s="9"/>
      <c r="CSO57" s="9"/>
      <c r="CSP57" s="9"/>
      <c r="CSQ57" s="9"/>
      <c r="CSR57" s="9"/>
      <c r="CSS57" s="9"/>
      <c r="CST57" s="9"/>
      <c r="CSU57" s="9"/>
      <c r="CSV57" s="9"/>
      <c r="CSW57" s="9"/>
      <c r="CSX57" s="9"/>
      <c r="CSY57" s="9"/>
      <c r="CSZ57" s="9"/>
      <c r="CTA57" s="9"/>
      <c r="CTB57" s="9"/>
      <c r="CTC57" s="9"/>
      <c r="CTD57" s="9"/>
      <c r="CTE57" s="9"/>
      <c r="CTF57" s="9"/>
      <c r="CTG57" s="9"/>
      <c r="CTH57" s="9"/>
      <c r="CTI57" s="9"/>
      <c r="CTJ57" s="9"/>
      <c r="CTK57" s="9"/>
      <c r="CTL57" s="9"/>
      <c r="CTM57" s="9"/>
      <c r="CTN57" s="9"/>
      <c r="CTO57" s="9"/>
      <c r="CTP57" s="9"/>
      <c r="CTQ57" s="9"/>
      <c r="CTR57" s="9"/>
      <c r="CTS57" s="9"/>
      <c r="CTT57" s="9"/>
      <c r="CTU57" s="9"/>
      <c r="CTV57" s="9"/>
      <c r="CTW57" s="9"/>
      <c r="CTX57" s="9"/>
      <c r="CTY57" s="9"/>
      <c r="CTZ57" s="9"/>
      <c r="CUA57" s="9"/>
      <c r="CUB57" s="9"/>
      <c r="CUC57" s="9"/>
      <c r="CUD57" s="9"/>
      <c r="CUE57" s="9"/>
      <c r="CUF57" s="9"/>
      <c r="CUG57" s="9"/>
      <c r="CUH57" s="9"/>
      <c r="CUI57" s="9"/>
      <c r="CUJ57" s="9"/>
      <c r="CUK57" s="9"/>
      <c r="CUL57" s="9"/>
      <c r="CUM57" s="9"/>
      <c r="CUN57" s="9"/>
      <c r="CUO57" s="9"/>
      <c r="CUP57" s="9"/>
      <c r="CUQ57" s="9"/>
      <c r="CUR57" s="9"/>
      <c r="CUS57" s="9"/>
      <c r="CUT57" s="9"/>
      <c r="CUU57" s="9"/>
      <c r="CUV57" s="9"/>
      <c r="CUW57" s="9"/>
      <c r="CUX57" s="9"/>
    </row>
    <row r="58" spans="1:2598" s="9" customFormat="1" ht="15" customHeight="1" x14ac:dyDescent="0.15">
      <c r="A58" s="404" t="s">
        <v>144</v>
      </c>
      <c r="B58" s="15" t="s">
        <v>145</v>
      </c>
      <c r="C58" s="25" t="s">
        <v>188</v>
      </c>
      <c r="D58" s="766">
        <v>0</v>
      </c>
      <c r="E58" s="766">
        <v>16342.276400000002</v>
      </c>
      <c r="F58" s="766">
        <v>14945.080653490004</v>
      </c>
      <c r="G58" s="766">
        <v>0</v>
      </c>
      <c r="H58" s="766">
        <v>15598.743209000002</v>
      </c>
      <c r="I58" s="766">
        <v>12633.208707603999</v>
      </c>
      <c r="J58" s="761">
        <v>0</v>
      </c>
      <c r="K58" s="761">
        <v>490.89293999999995</v>
      </c>
      <c r="L58" s="761">
        <v>514.05836306700007</v>
      </c>
      <c r="M58" s="761">
        <v>0</v>
      </c>
      <c r="N58" s="761">
        <v>541.85824000000002</v>
      </c>
      <c r="O58" s="772">
        <v>513.10140773099988</v>
      </c>
      <c r="P58" s="180"/>
      <c r="Q58" s="180"/>
      <c r="R58" s="1072" t="str">
        <f t="shared" si="17"/>
        <v>12.1</v>
      </c>
      <c r="S58" s="15" t="str">
        <f t="shared" si="21"/>
        <v>GRAPHIC PAPERS</v>
      </c>
      <c r="T58" s="132" t="s">
        <v>75</v>
      </c>
      <c r="U58" s="391">
        <f>D58-(D59+D60+D61+D62)</f>
        <v>0</v>
      </c>
      <c r="V58" s="174">
        <f>F58-(F59+F60+F61+F62)</f>
        <v>0</v>
      </c>
      <c r="W58" s="174">
        <f>G58-(G59+G60+G61+G62)</f>
        <v>0</v>
      </c>
      <c r="X58" s="174">
        <f>I58-(I59+I60+I61+I62)</f>
        <v>0</v>
      </c>
      <c r="Y58" s="174">
        <f>J58-(J59+J60+J61+J62)</f>
        <v>0</v>
      </c>
      <c r="Z58" s="174">
        <f>L58-(L59+L60+L61+L62)</f>
        <v>0</v>
      </c>
      <c r="AA58" s="174">
        <f>M58-(M59+M60+M61+M62)</f>
        <v>0</v>
      </c>
      <c r="AB58" s="175">
        <f t="shared" ref="AB58" si="27">O58-(O59+O60+O61+O62)</f>
        <v>0</v>
      </c>
      <c r="AC58" s="204"/>
      <c r="AD58" s="264" t="str">
        <f t="shared" si="18"/>
        <v>12.1</v>
      </c>
      <c r="AE58" s="15" t="str">
        <f t="shared" si="22"/>
        <v>GRAPHIC PAPERS</v>
      </c>
      <c r="AF58" s="513" t="s">
        <v>75</v>
      </c>
      <c r="AG58" s="260" t="str">
        <f>IF(ISNUMBER(#REF!+D58-J58),#REF!+D58-J58,IF(ISNUMBER(J58-D58),"NT " &amp; J58-D58,"…"))</f>
        <v>NT 0</v>
      </c>
      <c r="AH58" s="239" t="str">
        <f>IF(ISNUMBER(#REF!+G58-M58),#REF!+G58-M58,IF(ISNUMBER(M58-G58),"NT " &amp; M58-G58,"…"))</f>
        <v>NT 0</v>
      </c>
    </row>
    <row r="59" spans="1:2598" s="9" customFormat="1" ht="15" customHeight="1" x14ac:dyDescent="0.15">
      <c r="A59" s="404" t="s">
        <v>146</v>
      </c>
      <c r="B59" s="16" t="s">
        <v>147</v>
      </c>
      <c r="C59" s="25" t="s">
        <v>188</v>
      </c>
      <c r="D59" s="758">
        <v>0</v>
      </c>
      <c r="E59" s="758">
        <v>1232.385</v>
      </c>
      <c r="F59" s="758">
        <v>709.34092120000003</v>
      </c>
      <c r="G59" s="758">
        <v>0</v>
      </c>
      <c r="H59" s="758">
        <v>1117.3440000000001</v>
      </c>
      <c r="I59" s="758">
        <v>524.82213420000005</v>
      </c>
      <c r="J59" s="755">
        <v>0</v>
      </c>
      <c r="K59" s="755">
        <v>0</v>
      </c>
      <c r="L59" s="755">
        <v>0</v>
      </c>
      <c r="M59" s="755">
        <v>0</v>
      </c>
      <c r="N59" s="755">
        <v>0</v>
      </c>
      <c r="O59" s="773">
        <v>0</v>
      </c>
      <c r="P59" s="180"/>
      <c r="Q59" s="180"/>
      <c r="R59" s="1072" t="str">
        <f t="shared" si="17"/>
        <v>12.1.1</v>
      </c>
      <c r="S59" s="16" t="str">
        <f t="shared" si="21"/>
        <v>NEWSPRINT</v>
      </c>
      <c r="T59" s="25" t="s">
        <v>75</v>
      </c>
      <c r="U59" s="164"/>
      <c r="V59" s="164"/>
      <c r="W59" s="164"/>
      <c r="X59" s="164"/>
      <c r="Y59" s="164"/>
      <c r="Z59" s="164"/>
      <c r="AA59" s="164"/>
      <c r="AB59" s="165"/>
      <c r="AC59" s="180"/>
      <c r="AD59" s="264" t="str">
        <f t="shared" si="18"/>
        <v>12.1.1</v>
      </c>
      <c r="AE59" s="16" t="str">
        <f t="shared" si="22"/>
        <v>NEWSPRINT</v>
      </c>
      <c r="AF59" s="509" t="s">
        <v>75</v>
      </c>
      <c r="AG59" s="260" t="str">
        <f>IF(ISNUMBER(#REF!+D59-J59),#REF!+D59-J59,IF(ISNUMBER(J59-D59),"NT " &amp; J59-D59,"…"))</f>
        <v>NT 0</v>
      </c>
      <c r="AH59" s="239" t="str">
        <f>IF(ISNUMBER(#REF!+G59-M59),#REF!+G59-M59,IF(ISNUMBER(M59-G59),"NT " &amp; M59-G59,"…"))</f>
        <v>NT 0</v>
      </c>
    </row>
    <row r="60" spans="1:2598" s="9" customFormat="1" ht="15" customHeight="1" x14ac:dyDescent="0.15">
      <c r="A60" s="404" t="s">
        <v>148</v>
      </c>
      <c r="B60" s="31" t="s">
        <v>149</v>
      </c>
      <c r="C60" s="25" t="s">
        <v>188</v>
      </c>
      <c r="D60" s="758">
        <v>0</v>
      </c>
      <c r="E60" s="758">
        <v>868.65713000000005</v>
      </c>
      <c r="F60" s="758">
        <v>777.83128600000009</v>
      </c>
      <c r="G60" s="758">
        <v>0</v>
      </c>
      <c r="H60" s="758">
        <v>734.01914999999997</v>
      </c>
      <c r="I60" s="758">
        <v>594.17772339999999</v>
      </c>
      <c r="J60" s="755">
        <v>0</v>
      </c>
      <c r="K60" s="755">
        <v>29.780450000000002</v>
      </c>
      <c r="L60" s="755">
        <v>51.80817931</v>
      </c>
      <c r="M60" s="755">
        <v>0</v>
      </c>
      <c r="N60" s="755">
        <v>17.167380000000001</v>
      </c>
      <c r="O60" s="773">
        <v>18.57167922</v>
      </c>
      <c r="P60" s="180"/>
      <c r="Q60" s="180"/>
      <c r="R60" s="1072" t="str">
        <f t="shared" si="17"/>
        <v>12.1.2</v>
      </c>
      <c r="S60" s="16" t="str">
        <f t="shared" si="21"/>
        <v>UNCOATED MECHANICAL</v>
      </c>
      <c r="T60" s="25" t="s">
        <v>75</v>
      </c>
      <c r="U60" s="164"/>
      <c r="V60" s="164"/>
      <c r="W60" s="164"/>
      <c r="X60" s="164"/>
      <c r="Y60" s="164"/>
      <c r="Z60" s="164"/>
      <c r="AA60" s="164"/>
      <c r="AB60" s="165"/>
      <c r="AC60" s="180"/>
      <c r="AD60" s="264" t="str">
        <f t="shared" si="18"/>
        <v>12.1.2</v>
      </c>
      <c r="AE60" s="16" t="str">
        <f t="shared" si="22"/>
        <v>UNCOATED MECHANICAL</v>
      </c>
      <c r="AF60" s="509" t="s">
        <v>75</v>
      </c>
      <c r="AG60" s="260" t="str">
        <f>IF(ISNUMBER(#REF!+D60-J60),#REF!+D60-J60,IF(ISNUMBER(J60-D60),"NT " &amp; J60-D60,"…"))</f>
        <v>NT 0</v>
      </c>
      <c r="AH60" s="239" t="str">
        <f>IF(ISNUMBER(#REF!+G60-M60),#REF!+G60-M60,IF(ISNUMBER(M60-G60),"NT " &amp; M60-G60,"…"))</f>
        <v>NT 0</v>
      </c>
    </row>
    <row r="61" spans="1:2598" s="9" customFormat="1" ht="15" customHeight="1" x14ac:dyDescent="0.15">
      <c r="A61" s="404" t="s">
        <v>150</v>
      </c>
      <c r="B61" s="16" t="s">
        <v>151</v>
      </c>
      <c r="C61" s="25" t="s">
        <v>188</v>
      </c>
      <c r="D61" s="758">
        <v>0</v>
      </c>
      <c r="E61" s="758">
        <v>10974.888059999999</v>
      </c>
      <c r="F61" s="758">
        <v>10534.54444958</v>
      </c>
      <c r="G61" s="758">
        <v>0</v>
      </c>
      <c r="H61" s="758">
        <v>11207.00245</v>
      </c>
      <c r="I61" s="758">
        <v>9300.9329547739999</v>
      </c>
      <c r="J61" s="755">
        <v>0</v>
      </c>
      <c r="K61" s="755">
        <v>351.92782</v>
      </c>
      <c r="L61" s="755">
        <v>357.08277459700003</v>
      </c>
      <c r="M61" s="755">
        <v>0</v>
      </c>
      <c r="N61" s="755">
        <v>494.01516999999996</v>
      </c>
      <c r="O61" s="773">
        <v>446.6633908</v>
      </c>
      <c r="P61" s="180"/>
      <c r="Q61" s="180"/>
      <c r="R61" s="1072" t="str">
        <f t="shared" si="17"/>
        <v>12.1.3</v>
      </c>
      <c r="S61" s="16" t="str">
        <f t="shared" si="21"/>
        <v>UNCOATED WOODFREE</v>
      </c>
      <c r="T61" s="25" t="s">
        <v>75</v>
      </c>
      <c r="U61" s="164"/>
      <c r="V61" s="164"/>
      <c r="W61" s="164"/>
      <c r="X61" s="164"/>
      <c r="Y61" s="164"/>
      <c r="Z61" s="164"/>
      <c r="AA61" s="164"/>
      <c r="AB61" s="165"/>
      <c r="AC61" s="180"/>
      <c r="AD61" s="264" t="str">
        <f t="shared" si="18"/>
        <v>12.1.3</v>
      </c>
      <c r="AE61" s="16" t="str">
        <f t="shared" si="22"/>
        <v>UNCOATED WOODFREE</v>
      </c>
      <c r="AF61" s="509" t="s">
        <v>75</v>
      </c>
      <c r="AG61" s="260" t="str">
        <f>IF(ISNUMBER(#REF!+D61-J61),#REF!+D61-J61,IF(ISNUMBER(J61-D61),"NT " &amp; J61-D61,"…"))</f>
        <v>NT 0</v>
      </c>
      <c r="AH61" s="239" t="str">
        <f>IF(ISNUMBER(#REF!+G61-M61),#REF!+G61-M61,IF(ISNUMBER(M61-G61),"NT " &amp; M61-G61,"…"))</f>
        <v>NT 0</v>
      </c>
    </row>
    <row r="62" spans="1:2598" s="9" customFormat="1" ht="15" customHeight="1" x14ac:dyDescent="0.15">
      <c r="A62" s="404" t="s">
        <v>152</v>
      </c>
      <c r="B62" s="18" t="s">
        <v>153</v>
      </c>
      <c r="C62" s="25" t="s">
        <v>188</v>
      </c>
      <c r="D62" s="758">
        <v>0</v>
      </c>
      <c r="E62" s="758">
        <v>3266.3462100000002</v>
      </c>
      <c r="F62" s="758">
        <v>2923.3639967099998</v>
      </c>
      <c r="G62" s="758">
        <v>0</v>
      </c>
      <c r="H62" s="758">
        <v>2540.3776090000001</v>
      </c>
      <c r="I62" s="758">
        <v>2213.2758952300001</v>
      </c>
      <c r="J62" s="755">
        <v>0</v>
      </c>
      <c r="K62" s="755">
        <v>109.18467</v>
      </c>
      <c r="L62" s="755">
        <v>105.16740916000001</v>
      </c>
      <c r="M62" s="755">
        <v>0</v>
      </c>
      <c r="N62" s="755">
        <v>30.675689999999999</v>
      </c>
      <c r="O62" s="773">
        <v>47.866337710999993</v>
      </c>
      <c r="P62" s="180"/>
      <c r="Q62" s="180"/>
      <c r="R62" s="1072" t="str">
        <f t="shared" si="17"/>
        <v>12.1.4</v>
      </c>
      <c r="S62" s="16" t="str">
        <f t="shared" si="21"/>
        <v>COATED PAPERS</v>
      </c>
      <c r="T62" s="25" t="s">
        <v>75</v>
      </c>
      <c r="U62" s="164"/>
      <c r="V62" s="164"/>
      <c r="W62" s="164"/>
      <c r="X62" s="164"/>
      <c r="Y62" s="164"/>
      <c r="Z62" s="164"/>
      <c r="AA62" s="164"/>
      <c r="AB62" s="165"/>
      <c r="AC62" s="180"/>
      <c r="AD62" s="264" t="str">
        <f t="shared" si="18"/>
        <v>12.1.4</v>
      </c>
      <c r="AE62" s="16" t="str">
        <f t="shared" si="22"/>
        <v>COATED PAPERS</v>
      </c>
      <c r="AF62" s="509" t="s">
        <v>75</v>
      </c>
      <c r="AG62" s="260" t="str">
        <f>IF(ISNUMBER(#REF!+D62-J62),#REF!+D62-J62,IF(ISNUMBER(J62-D62),"NT " &amp; J62-D62,"…"))</f>
        <v>NT 0</v>
      </c>
      <c r="AH62" s="239" t="str">
        <f>IF(ISNUMBER(#REF!+G62-M62),#REF!+G62-M62,IF(ISNUMBER(M62-G62),"NT " &amp; M62-G62,"…"))</f>
        <v>NT 0</v>
      </c>
    </row>
    <row r="63" spans="1:2598" s="9" customFormat="1" ht="15" customHeight="1" x14ac:dyDescent="0.15">
      <c r="A63" s="398">
        <v>12.2</v>
      </c>
      <c r="B63" s="290" t="s">
        <v>154</v>
      </c>
      <c r="C63" s="25" t="s">
        <v>188</v>
      </c>
      <c r="D63" s="758">
        <v>0</v>
      </c>
      <c r="E63" s="758">
        <v>5978.6538099999998</v>
      </c>
      <c r="F63" s="758">
        <v>7234.5654519999998</v>
      </c>
      <c r="G63" s="758">
        <v>0</v>
      </c>
      <c r="H63" s="758">
        <v>5698.7102800000002</v>
      </c>
      <c r="I63" s="758">
        <v>6158.4251219999996</v>
      </c>
      <c r="J63" s="755">
        <v>0</v>
      </c>
      <c r="K63" s="755">
        <v>0.70752000000000004</v>
      </c>
      <c r="L63" s="755">
        <v>0.63</v>
      </c>
      <c r="M63" s="755">
        <v>0</v>
      </c>
      <c r="N63" s="755">
        <v>0.85004000000000002</v>
      </c>
      <c r="O63" s="773">
        <v>2.4780513989999999</v>
      </c>
      <c r="P63" s="180"/>
      <c r="Q63" s="180"/>
      <c r="R63" s="12">
        <f t="shared" si="17"/>
        <v>12.2</v>
      </c>
      <c r="S63" s="15" t="str">
        <f t="shared" si="21"/>
        <v>HOUSEHOLD AND SANITARY PAPERS</v>
      </c>
      <c r="T63" s="25" t="s">
        <v>75</v>
      </c>
      <c r="U63" s="164"/>
      <c r="V63" s="164"/>
      <c r="W63" s="164"/>
      <c r="X63" s="164"/>
      <c r="Y63" s="164"/>
      <c r="Z63" s="164"/>
      <c r="AA63" s="164"/>
      <c r="AB63" s="165"/>
      <c r="AC63" s="180"/>
      <c r="AD63" s="264">
        <f t="shared" si="18"/>
        <v>12.2</v>
      </c>
      <c r="AE63" s="15" t="str">
        <f t="shared" si="22"/>
        <v>HOUSEHOLD AND SANITARY PAPERS</v>
      </c>
      <c r="AF63" s="509" t="s">
        <v>75</v>
      </c>
      <c r="AG63" s="260" t="str">
        <f>IF(ISNUMBER(#REF!+D63-J63),#REF!+D63-J63,IF(ISNUMBER(J63-D63),"NT " &amp; J63-D63,"…"))</f>
        <v>NT 0</v>
      </c>
      <c r="AH63" s="239" t="str">
        <f>IF(ISNUMBER(#REF!+G63-M63),#REF!+G63-M63,IF(ISNUMBER(M63-G63),"NT " &amp; M63-G63,"…"))</f>
        <v>NT 0</v>
      </c>
    </row>
    <row r="64" spans="1:2598" s="9" customFormat="1" ht="15" customHeight="1" x14ac:dyDescent="0.15">
      <c r="A64" s="404">
        <v>12.3</v>
      </c>
      <c r="B64" s="15" t="s">
        <v>155</v>
      </c>
      <c r="C64" s="132" t="s">
        <v>188</v>
      </c>
      <c r="D64" s="766">
        <v>0</v>
      </c>
      <c r="E64" s="766">
        <v>26669.56292</v>
      </c>
      <c r="F64" s="766">
        <v>21593.120423897999</v>
      </c>
      <c r="G64" s="766">
        <v>0</v>
      </c>
      <c r="H64" s="766">
        <v>25682.793061</v>
      </c>
      <c r="I64" s="766">
        <v>18372.480426656999</v>
      </c>
      <c r="J64" s="761">
        <v>0</v>
      </c>
      <c r="K64" s="761">
        <v>2917.5540499999993</v>
      </c>
      <c r="L64" s="761">
        <v>2229.7409500000003</v>
      </c>
      <c r="M64" s="761">
        <v>0</v>
      </c>
      <c r="N64" s="761">
        <v>778.49624000000006</v>
      </c>
      <c r="O64" s="772">
        <v>1469.576754529</v>
      </c>
      <c r="P64" s="180"/>
      <c r="Q64" s="180"/>
      <c r="R64" s="1072">
        <f t="shared" si="17"/>
        <v>12.3</v>
      </c>
      <c r="S64" s="15" t="str">
        <f t="shared" si="21"/>
        <v>PACKAGING MATERIALS</v>
      </c>
      <c r="T64" s="132" t="s">
        <v>75</v>
      </c>
      <c r="U64" s="176">
        <f>D64-(D65+D66+D67+D68)</f>
        <v>0</v>
      </c>
      <c r="V64" s="166">
        <f>F64-(F65+F66+F67+F68)</f>
        <v>0</v>
      </c>
      <c r="W64" s="166">
        <f>G64-(G65+G66+G67+G68)</f>
        <v>0</v>
      </c>
      <c r="X64" s="166">
        <f>I64-(I65+I66+I67+I68)</f>
        <v>0</v>
      </c>
      <c r="Y64" s="166">
        <f>J64-(J65+J66+J67+J68)</f>
        <v>0</v>
      </c>
      <c r="Z64" s="166">
        <f>L64-(L65+L66+L67+L68)</f>
        <v>0</v>
      </c>
      <c r="AA64" s="166">
        <f>M64-(M65+M66+M67+M68)</f>
        <v>0</v>
      </c>
      <c r="AB64" s="167">
        <f t="shared" ref="AB64" si="28">O64-(O65+O66+O67+O68)</f>
        <v>0</v>
      </c>
      <c r="AC64" s="204"/>
      <c r="AD64" s="264">
        <f t="shared" si="18"/>
        <v>12.3</v>
      </c>
      <c r="AE64" s="15" t="str">
        <f t="shared" si="22"/>
        <v>PACKAGING MATERIALS</v>
      </c>
      <c r="AF64" s="513" t="s">
        <v>75</v>
      </c>
      <c r="AG64" s="260" t="str">
        <f>IF(ISNUMBER(#REF!+D64-J64),#REF!+D64-J64,IF(ISNUMBER(J64-D64),"NT " &amp; J64-D64,"…"))</f>
        <v>NT 0</v>
      </c>
      <c r="AH64" s="239" t="str">
        <f>IF(ISNUMBER(#REF!+G64-M64),#REF!+G64-M64,IF(ISNUMBER(M64-G64),"NT " &amp; M64-G64,"…"))</f>
        <v>NT 0</v>
      </c>
    </row>
    <row r="65" spans="1:34" s="9" customFormat="1" ht="15" customHeight="1" x14ac:dyDescent="0.15">
      <c r="A65" s="404" t="s">
        <v>157</v>
      </c>
      <c r="B65" s="16" t="s">
        <v>158</v>
      </c>
      <c r="C65" s="25" t="s">
        <v>188</v>
      </c>
      <c r="D65" s="766">
        <v>0</v>
      </c>
      <c r="E65" s="766">
        <v>11758.801719999999</v>
      </c>
      <c r="F65" s="766">
        <v>5698.1800161300007</v>
      </c>
      <c r="G65" s="766">
        <v>0</v>
      </c>
      <c r="H65" s="767">
        <v>12881.521460000004</v>
      </c>
      <c r="I65" s="767">
        <v>5360.4050488699995</v>
      </c>
      <c r="J65" s="755">
        <v>0</v>
      </c>
      <c r="K65" s="755">
        <v>2692.0239999999999</v>
      </c>
      <c r="L65" s="755">
        <v>1278.4569100000001</v>
      </c>
      <c r="M65" s="755">
        <v>0</v>
      </c>
      <c r="N65" s="755">
        <v>329.85342000000003</v>
      </c>
      <c r="O65" s="773">
        <v>172.87741</v>
      </c>
      <c r="P65" s="180"/>
      <c r="Q65" s="180"/>
      <c r="R65" s="1072" t="str">
        <f t="shared" si="17"/>
        <v>12.3.1</v>
      </c>
      <c r="S65" s="16" t="str">
        <f t="shared" si="21"/>
        <v>CASE MATERIALS</v>
      </c>
      <c r="T65" s="25" t="s">
        <v>75</v>
      </c>
      <c r="U65" s="164"/>
      <c r="V65" s="164"/>
      <c r="W65" s="164"/>
      <c r="X65" s="164"/>
      <c r="Y65" s="164"/>
      <c r="Z65" s="164"/>
      <c r="AA65" s="164"/>
      <c r="AB65" s="165"/>
      <c r="AC65" s="180"/>
      <c r="AD65" s="264" t="str">
        <f t="shared" si="18"/>
        <v>12.3.1</v>
      </c>
      <c r="AE65" s="16" t="str">
        <f t="shared" si="22"/>
        <v>CASE MATERIALS</v>
      </c>
      <c r="AF65" s="509" t="s">
        <v>75</v>
      </c>
      <c r="AG65" s="260" t="str">
        <f>IF(ISNUMBER(#REF!+D65-J65),#REF!+D65-J65,IF(ISNUMBER(J65-D65),"NT " &amp; J65-D65,"…"))</f>
        <v>NT 0</v>
      </c>
      <c r="AH65" s="239" t="str">
        <f>IF(ISNUMBER(#REF!+G65-M65),#REF!+G65-M65,IF(ISNUMBER(M65-G65),"NT " &amp; M65-G65,"…"))</f>
        <v>NT 0</v>
      </c>
    </row>
    <row r="66" spans="1:34" s="9" customFormat="1" ht="15" customHeight="1" x14ac:dyDescent="0.15">
      <c r="A66" s="404" t="s">
        <v>159</v>
      </c>
      <c r="B66" s="16" t="s">
        <v>160</v>
      </c>
      <c r="C66" s="25" t="s">
        <v>188</v>
      </c>
      <c r="D66" s="766">
        <v>0</v>
      </c>
      <c r="E66" s="766">
        <v>10892.17995</v>
      </c>
      <c r="F66" s="766">
        <v>12310.689453524001</v>
      </c>
      <c r="G66" s="766">
        <v>0</v>
      </c>
      <c r="H66" s="767">
        <v>9380.3742500000008</v>
      </c>
      <c r="I66" s="767">
        <v>10299.96105528</v>
      </c>
      <c r="J66" s="755">
        <v>0</v>
      </c>
      <c r="K66" s="755">
        <v>91.026859999999999</v>
      </c>
      <c r="L66" s="755">
        <v>852.62317949800013</v>
      </c>
      <c r="M66" s="755">
        <v>0</v>
      </c>
      <c r="N66" s="755">
        <v>116.57503</v>
      </c>
      <c r="O66" s="773">
        <v>1043.7079200000001</v>
      </c>
      <c r="P66" s="180"/>
      <c r="Q66" s="180"/>
      <c r="R66" s="1072" t="str">
        <f t="shared" si="17"/>
        <v>12.3.2</v>
      </c>
      <c r="S66" s="16" t="str">
        <f t="shared" si="21"/>
        <v>CARTONBOARD</v>
      </c>
      <c r="T66" s="25" t="s">
        <v>75</v>
      </c>
      <c r="U66" s="164"/>
      <c r="V66" s="164"/>
      <c r="W66" s="164"/>
      <c r="X66" s="164"/>
      <c r="Y66" s="164"/>
      <c r="Z66" s="164"/>
      <c r="AA66" s="164"/>
      <c r="AB66" s="165"/>
      <c r="AC66" s="180"/>
      <c r="AD66" s="264" t="str">
        <f t="shared" si="18"/>
        <v>12.3.2</v>
      </c>
      <c r="AE66" s="16" t="str">
        <f t="shared" si="22"/>
        <v>CARTONBOARD</v>
      </c>
      <c r="AF66" s="509" t="s">
        <v>75</v>
      </c>
      <c r="AG66" s="260" t="str">
        <f>IF(ISNUMBER(#REF!+D66-J66),#REF!+D66-J66,IF(ISNUMBER(J66-D66),"NT " &amp; J66-D66,"…"))</f>
        <v>NT 0</v>
      </c>
      <c r="AH66" s="239" t="str">
        <f>IF(ISNUMBER(#REF!+G66-M66),#REF!+G66-M66,IF(ISNUMBER(M66-G66),"NT " &amp; M66-G66,"…"))</f>
        <v>NT 0</v>
      </c>
    </row>
    <row r="67" spans="1:34" s="9" customFormat="1" ht="15" customHeight="1" x14ac:dyDescent="0.15">
      <c r="A67" s="404" t="s">
        <v>161</v>
      </c>
      <c r="B67" s="16" t="s">
        <v>162</v>
      </c>
      <c r="C67" s="25" t="s">
        <v>188</v>
      </c>
      <c r="D67" s="758">
        <v>0</v>
      </c>
      <c r="E67" s="758">
        <v>3023.2914900000005</v>
      </c>
      <c r="F67" s="758">
        <v>3017.3565378439998</v>
      </c>
      <c r="G67" s="758">
        <v>0</v>
      </c>
      <c r="H67" s="758">
        <v>2471.118391</v>
      </c>
      <c r="I67" s="758">
        <v>2273.7608235070002</v>
      </c>
      <c r="J67" s="778">
        <v>0</v>
      </c>
      <c r="K67" s="778">
        <v>53.963390000000004</v>
      </c>
      <c r="L67" s="778">
        <v>57.746420601999993</v>
      </c>
      <c r="M67" s="778">
        <v>0</v>
      </c>
      <c r="N67" s="778">
        <v>329.61848999999995</v>
      </c>
      <c r="O67" s="779">
        <v>251.32661452900001</v>
      </c>
      <c r="P67" s="180"/>
      <c r="Q67" s="180"/>
      <c r="R67" s="1072" t="str">
        <f t="shared" si="17"/>
        <v>12.3.3</v>
      </c>
      <c r="S67" s="16" t="str">
        <f t="shared" si="21"/>
        <v>WRAPPING PAPERS</v>
      </c>
      <c r="T67" s="25" t="s">
        <v>75</v>
      </c>
      <c r="U67" s="164"/>
      <c r="V67" s="164"/>
      <c r="W67" s="164"/>
      <c r="X67" s="164"/>
      <c r="Y67" s="164"/>
      <c r="Z67" s="164"/>
      <c r="AA67" s="164"/>
      <c r="AB67" s="165"/>
      <c r="AC67" s="180"/>
      <c r="AD67" s="264" t="str">
        <f t="shared" si="18"/>
        <v>12.3.3</v>
      </c>
      <c r="AE67" s="16" t="str">
        <f t="shared" si="22"/>
        <v>WRAPPING PAPERS</v>
      </c>
      <c r="AF67" s="509" t="s">
        <v>75</v>
      </c>
      <c r="AG67" s="260" t="str">
        <f>IF(ISNUMBER(#REF!+D67-J67),#REF!+D67-J67,IF(ISNUMBER(J67-D67),"NT " &amp; J67-D67,"…"))</f>
        <v>NT 0</v>
      </c>
      <c r="AH67" s="239" t="str">
        <f>IF(ISNUMBER(#REF!+G67-M67),#REF!+G67-M67,IF(ISNUMBER(M67-G67),"NT " &amp; M67-G67,"…"))</f>
        <v>NT 0</v>
      </c>
    </row>
    <row r="68" spans="1:34" s="9" customFormat="1" ht="15" customHeight="1" x14ac:dyDescent="0.15">
      <c r="A68" s="404" t="s">
        <v>163</v>
      </c>
      <c r="B68" s="18" t="s">
        <v>164</v>
      </c>
      <c r="C68" s="25" t="s">
        <v>188</v>
      </c>
      <c r="D68" s="758">
        <v>0</v>
      </c>
      <c r="E68" s="758">
        <v>995.28976</v>
      </c>
      <c r="F68" s="758">
        <v>566.89441639999995</v>
      </c>
      <c r="G68" s="758">
        <v>0</v>
      </c>
      <c r="H68" s="758">
        <v>949.77895999999998</v>
      </c>
      <c r="I68" s="758">
        <v>438.353499</v>
      </c>
      <c r="J68" s="755">
        <v>0</v>
      </c>
      <c r="K68" s="755">
        <v>80.5398</v>
      </c>
      <c r="L68" s="755">
        <v>40.914439899999998</v>
      </c>
      <c r="M68" s="755">
        <v>0</v>
      </c>
      <c r="N68" s="755">
        <v>2.4493</v>
      </c>
      <c r="O68" s="773">
        <v>1.6648099999999999</v>
      </c>
      <c r="P68" s="180"/>
      <c r="Q68" s="180"/>
      <c r="R68" s="1072" t="str">
        <f t="shared" si="17"/>
        <v>12.3.4</v>
      </c>
      <c r="S68" s="16" t="str">
        <f t="shared" si="21"/>
        <v>OTHER PAPERS MAINLY FOR PACKAGING</v>
      </c>
      <c r="T68" s="25" t="s">
        <v>75</v>
      </c>
      <c r="U68" s="164"/>
      <c r="V68" s="164"/>
      <c r="W68" s="164"/>
      <c r="X68" s="164"/>
      <c r="Y68" s="164"/>
      <c r="Z68" s="164"/>
      <c r="AA68" s="164"/>
      <c r="AB68" s="165"/>
      <c r="AC68" s="180"/>
      <c r="AD68" s="264" t="str">
        <f t="shared" si="18"/>
        <v>12.3.4</v>
      </c>
      <c r="AE68" s="16" t="str">
        <f t="shared" si="22"/>
        <v>OTHER PAPERS MAINLY FOR PACKAGING</v>
      </c>
      <c r="AF68" s="509" t="s">
        <v>75</v>
      </c>
      <c r="AG68" s="260" t="str">
        <f>IF(ISNUMBER(#REF!+D68-J68),#REF!+D68-J68,IF(ISNUMBER(J68-D68),"NT " &amp; J68-D68,"…"))</f>
        <v>NT 0</v>
      </c>
      <c r="AH68" s="239" t="str">
        <f>IF(ISNUMBER(#REF!+G68-M68),#REF!+G68-M68,IF(ISNUMBER(M68-G68),"NT " &amp; M68-G68,"…"))</f>
        <v>NT 0</v>
      </c>
    </row>
    <row r="69" spans="1:34" s="9" customFormat="1" ht="15" customHeight="1" thickBot="1" x14ac:dyDescent="0.2">
      <c r="A69" s="407">
        <v>12.4</v>
      </c>
      <c r="B69" s="150" t="s">
        <v>165</v>
      </c>
      <c r="C69" s="519" t="s">
        <v>188</v>
      </c>
      <c r="D69" s="768">
        <v>0</v>
      </c>
      <c r="E69" s="768">
        <v>1286.5258899999999</v>
      </c>
      <c r="F69" s="768">
        <v>8209.2616318299988</v>
      </c>
      <c r="G69" s="768">
        <v>0</v>
      </c>
      <c r="H69" s="768">
        <v>984.04576999999995</v>
      </c>
      <c r="I69" s="768">
        <v>5778.1521444399996</v>
      </c>
      <c r="J69" s="762">
        <v>0</v>
      </c>
      <c r="K69" s="762">
        <v>135.65946</v>
      </c>
      <c r="L69" s="762">
        <v>1721.2292996379999</v>
      </c>
      <c r="M69" s="762">
        <v>0</v>
      </c>
      <c r="N69" s="762">
        <v>148.06432999999998</v>
      </c>
      <c r="O69" s="780">
        <v>1978.8471221269999</v>
      </c>
      <c r="P69" s="180"/>
      <c r="Q69" s="180"/>
      <c r="R69" s="1074">
        <f t="shared" si="17"/>
        <v>12.4</v>
      </c>
      <c r="S69" s="21" t="str">
        <f t="shared" si="21"/>
        <v>OTHER PAPER AND PAPERBOARD N.E.S. (NOT ELSEWHERE SPECIFIED)</v>
      </c>
      <c r="T69" s="519" t="s">
        <v>75</v>
      </c>
      <c r="U69" s="178"/>
      <c r="V69" s="178"/>
      <c r="W69" s="178"/>
      <c r="X69" s="178"/>
      <c r="Y69" s="178"/>
      <c r="Z69" s="178"/>
      <c r="AA69" s="178"/>
      <c r="AB69" s="179"/>
      <c r="AC69" s="180"/>
      <c r="AD69" s="266">
        <f t="shared" si="18"/>
        <v>12.4</v>
      </c>
      <c r="AE69" s="21" t="str">
        <f t="shared" si="22"/>
        <v>OTHER PAPER AND PAPERBOARD N.E.S. (NOT ELSEWHERE SPECIFIED)</v>
      </c>
      <c r="AF69" s="514" t="s">
        <v>75</v>
      </c>
      <c r="AG69" s="224" t="str">
        <f>IF(ISNUMBER(#REF!+D69-J69),#REF!+D69-J69,IF(ISNUMBER(J69-D69),"NT " &amp; J69-D69,"…"))</f>
        <v>NT 0</v>
      </c>
      <c r="AH69" s="291" t="str">
        <f>IF(ISNUMBER(#REF!+G69-M69),#REF!+G69-M69,IF(ISNUMBER(M69-G69),"NT " &amp; M69-G69,"…"))</f>
        <v>NT 0</v>
      </c>
    </row>
    <row r="70" spans="1:34" ht="24.75" customHeight="1" thickTop="1" x14ac:dyDescent="0.2">
      <c r="A70" s="11" t="s">
        <v>195</v>
      </c>
      <c r="B70" s="180"/>
      <c r="C70" s="245"/>
      <c r="R70" s="11"/>
      <c r="S70" s="11"/>
      <c r="T70" s="11"/>
      <c r="U70" s="11"/>
      <c r="V70" s="11"/>
      <c r="W70" s="11"/>
      <c r="X70" s="11"/>
      <c r="Y70" s="11"/>
      <c r="Z70" s="11"/>
      <c r="AA70" s="11"/>
      <c r="AB70" s="11"/>
      <c r="AC70" s="11"/>
      <c r="AD70" s="11"/>
      <c r="AE70" s="11"/>
    </row>
    <row r="71" spans="1:34" ht="24.75" customHeight="1" x14ac:dyDescent="0.2">
      <c r="A71" s="11"/>
      <c r="B71" s="180"/>
      <c r="C71" s="245"/>
      <c r="R71" s="11"/>
      <c r="S71" s="11"/>
      <c r="T71" s="11"/>
      <c r="U71" s="11"/>
      <c r="V71" s="11"/>
      <c r="W71" s="11"/>
      <c r="X71" s="11"/>
      <c r="Y71" s="11"/>
      <c r="Z71" s="11"/>
      <c r="AA71" s="11"/>
      <c r="AB71" s="11"/>
      <c r="AC71" s="11"/>
      <c r="AD71" s="11"/>
      <c r="AE71" s="11"/>
    </row>
    <row r="72" spans="1:34" ht="15.75" x14ac:dyDescent="0.2">
      <c r="A72" s="3"/>
      <c r="B72" s="785" t="s">
        <v>0</v>
      </c>
      <c r="C72" s="1231" t="s">
        <v>196</v>
      </c>
      <c r="D72" s="1234" t="s">
        <v>181</v>
      </c>
      <c r="E72" s="1235"/>
      <c r="F72" s="1235"/>
      <c r="G72" s="1235"/>
      <c r="H72" s="1235"/>
      <c r="I72" s="1235"/>
      <c r="J72" s="1234" t="s">
        <v>182</v>
      </c>
      <c r="K72" s="1235"/>
      <c r="L72" s="1235"/>
      <c r="M72" s="1235"/>
      <c r="N72" s="1235"/>
      <c r="O72" s="1236"/>
      <c r="R72" s="180"/>
      <c r="S72" s="11"/>
      <c r="T72" s="11"/>
      <c r="U72" s="11"/>
      <c r="V72" s="11"/>
      <c r="W72" s="11"/>
      <c r="X72" s="11"/>
      <c r="Y72" s="11"/>
      <c r="Z72" s="11"/>
      <c r="AA72" s="11"/>
      <c r="AB72" s="11"/>
      <c r="AC72" s="11"/>
      <c r="AD72" s="11"/>
      <c r="AE72" s="11"/>
    </row>
    <row r="73" spans="1:34" ht="15" x14ac:dyDescent="0.2">
      <c r="A73" s="3"/>
      <c r="B73" s="786" t="s">
        <v>197</v>
      </c>
      <c r="C73" s="1232"/>
      <c r="D73" s="1237">
        <v>2019</v>
      </c>
      <c r="E73" s="1238"/>
      <c r="F73" s="1239"/>
      <c r="G73" s="787"/>
      <c r="H73" s="1237">
        <f>D73+1</f>
        <v>2020</v>
      </c>
      <c r="I73" s="1238"/>
      <c r="J73" s="1237">
        <v>2019</v>
      </c>
      <c r="K73" s="1238"/>
      <c r="L73" s="1239"/>
      <c r="M73" s="1237">
        <f>H73</f>
        <v>2020</v>
      </c>
      <c r="N73" s="1238"/>
      <c r="O73" s="1240"/>
      <c r="R73" s="180"/>
      <c r="S73" s="11"/>
      <c r="T73" s="11"/>
      <c r="U73" s="11"/>
      <c r="V73" s="11"/>
      <c r="W73" s="11"/>
      <c r="X73" s="11"/>
      <c r="Y73" s="11"/>
      <c r="Z73" s="11"/>
      <c r="AA73" s="11"/>
      <c r="AB73" s="11"/>
      <c r="AC73" s="11"/>
      <c r="AD73" s="11"/>
      <c r="AE73" s="11"/>
    </row>
    <row r="74" spans="1:34" ht="15" x14ac:dyDescent="0.2">
      <c r="A74" s="3"/>
      <c r="B74" s="788"/>
      <c r="C74" s="1233"/>
      <c r="D74" s="753" t="s">
        <v>187</v>
      </c>
      <c r="E74" s="753" t="s">
        <v>188</v>
      </c>
      <c r="F74" s="753" t="s">
        <v>189</v>
      </c>
      <c r="G74" s="753" t="s">
        <v>187</v>
      </c>
      <c r="H74" s="753" t="s">
        <v>188</v>
      </c>
      <c r="I74" s="753" t="s">
        <v>189</v>
      </c>
      <c r="J74" s="789" t="s">
        <v>187</v>
      </c>
      <c r="K74" s="789" t="s">
        <v>188</v>
      </c>
      <c r="L74" s="789" t="s">
        <v>189</v>
      </c>
      <c r="M74" s="789" t="s">
        <v>187</v>
      </c>
      <c r="N74" s="790" t="s">
        <v>188</v>
      </c>
      <c r="O74" s="753" t="s">
        <v>189</v>
      </c>
      <c r="R74" s="180"/>
      <c r="S74" s="11"/>
      <c r="T74" s="11"/>
      <c r="U74" s="11"/>
      <c r="V74" s="11"/>
      <c r="W74" s="11"/>
      <c r="X74" s="11"/>
      <c r="Y74" s="11"/>
      <c r="Z74" s="11"/>
      <c r="AA74" s="11"/>
      <c r="AB74" s="11"/>
      <c r="AC74" s="11"/>
      <c r="AD74" s="11"/>
      <c r="AE74" s="11"/>
    </row>
    <row r="75" spans="1:34" ht="15" x14ac:dyDescent="0.2">
      <c r="A75" s="3"/>
      <c r="B75" s="791">
        <v>440110</v>
      </c>
      <c r="C75" s="25" t="s">
        <v>188</v>
      </c>
      <c r="D75" s="792">
        <v>0</v>
      </c>
      <c r="E75" s="792">
        <v>41.7408</v>
      </c>
      <c r="F75" s="792">
        <v>9.6326673580000008</v>
      </c>
      <c r="G75" s="792">
        <v>0</v>
      </c>
      <c r="H75" s="792">
        <v>0</v>
      </c>
      <c r="I75" s="792">
        <v>0</v>
      </c>
      <c r="J75" s="792">
        <v>0</v>
      </c>
      <c r="K75" s="792">
        <v>25.3</v>
      </c>
      <c r="L75" s="792">
        <v>0.253</v>
      </c>
      <c r="M75" s="792">
        <v>0</v>
      </c>
      <c r="N75" s="792">
        <v>64.709999999999994</v>
      </c>
      <c r="O75" s="792">
        <v>4.84</v>
      </c>
      <c r="R75" s="11"/>
      <c r="S75" s="11"/>
      <c r="T75" s="11"/>
      <c r="U75" s="11"/>
      <c r="V75" s="11"/>
      <c r="W75" s="11"/>
      <c r="X75" s="11"/>
      <c r="Y75" s="11"/>
      <c r="Z75" s="11"/>
      <c r="AA75" s="11"/>
      <c r="AB75" s="11"/>
      <c r="AC75" s="11"/>
      <c r="AD75" s="11"/>
      <c r="AE75" s="11"/>
    </row>
    <row r="76" spans="1:34" ht="15" x14ac:dyDescent="0.2">
      <c r="A76" s="3"/>
      <c r="B76" s="791">
        <v>440310</v>
      </c>
      <c r="C76" s="793" t="s">
        <v>198</v>
      </c>
      <c r="D76" s="792">
        <v>14.566690000000001</v>
      </c>
      <c r="E76" s="792">
        <v>9543.8700000000008</v>
      </c>
      <c r="F76" s="792">
        <v>2059.75965</v>
      </c>
      <c r="G76" s="792">
        <v>16.05314894</v>
      </c>
      <c r="H76" s="792">
        <v>8572.7199999999993</v>
      </c>
      <c r="I76" s="792">
        <v>1839.4198899999999</v>
      </c>
      <c r="J76" s="792">
        <v>0</v>
      </c>
      <c r="K76" s="792">
        <v>0</v>
      </c>
      <c r="L76" s="792">
        <v>0</v>
      </c>
      <c r="M76" s="792">
        <v>0</v>
      </c>
      <c r="N76" s="792">
        <v>0</v>
      </c>
      <c r="O76" s="792">
        <v>0</v>
      </c>
      <c r="R76" s="11"/>
      <c r="S76" s="11"/>
      <c r="T76" s="11"/>
      <c r="U76" s="11"/>
      <c r="V76" s="11"/>
      <c r="W76" s="11"/>
      <c r="X76" s="11"/>
      <c r="Y76" s="11"/>
      <c r="Z76" s="11"/>
      <c r="AA76" s="11"/>
      <c r="AB76" s="11"/>
      <c r="AC76" s="11"/>
      <c r="AD76" s="11"/>
      <c r="AE76" s="11"/>
    </row>
    <row r="77" spans="1:34" ht="15" x14ac:dyDescent="0.2">
      <c r="A77" s="3"/>
      <c r="B77" s="791">
        <v>440399</v>
      </c>
      <c r="C77" s="793" t="s">
        <v>198</v>
      </c>
      <c r="D77" s="792">
        <v>0</v>
      </c>
      <c r="E77" s="792">
        <v>0</v>
      </c>
      <c r="F77" s="792">
        <v>0</v>
      </c>
      <c r="G77" s="792">
        <v>1.68811</v>
      </c>
      <c r="H77" s="792">
        <v>788.17700000000002</v>
      </c>
      <c r="I77" s="792">
        <v>191.37588</v>
      </c>
      <c r="J77" s="792">
        <v>0</v>
      </c>
      <c r="K77" s="792">
        <v>0</v>
      </c>
      <c r="L77" s="792">
        <v>0</v>
      </c>
      <c r="M77" s="792">
        <v>0</v>
      </c>
      <c r="N77" s="792">
        <v>0</v>
      </c>
      <c r="O77" s="792">
        <v>0</v>
      </c>
      <c r="R77" s="11"/>
      <c r="S77" s="11"/>
      <c r="T77" s="11"/>
      <c r="U77" s="11"/>
      <c r="V77" s="11"/>
      <c r="W77" s="11"/>
      <c r="X77" s="11"/>
      <c r="Y77" s="11"/>
      <c r="Z77" s="11"/>
      <c r="AA77" s="11"/>
      <c r="AB77" s="11"/>
      <c r="AC77" s="11"/>
      <c r="AD77" s="11"/>
      <c r="AE77" s="11"/>
    </row>
    <row r="78" spans="1:34" ht="15" x14ac:dyDescent="0.2">
      <c r="A78" s="3"/>
      <c r="B78" s="791">
        <v>440139</v>
      </c>
      <c r="C78" s="25" t="s">
        <v>188</v>
      </c>
      <c r="D78" s="792">
        <v>0</v>
      </c>
      <c r="E78" s="792">
        <v>1701.1674599999999</v>
      </c>
      <c r="F78" s="792">
        <v>84.564004679999996</v>
      </c>
      <c r="G78" s="792">
        <v>0</v>
      </c>
      <c r="H78" s="792">
        <v>808.97040000000004</v>
      </c>
      <c r="I78" s="792">
        <v>60.891355830000002</v>
      </c>
      <c r="J78" s="792">
        <v>0</v>
      </c>
      <c r="K78" s="792">
        <v>21.5</v>
      </c>
      <c r="L78" s="792">
        <v>0.263215372</v>
      </c>
      <c r="M78" s="792">
        <v>0</v>
      </c>
      <c r="N78" s="792">
        <v>0</v>
      </c>
      <c r="O78" s="792">
        <v>0</v>
      </c>
      <c r="R78" s="11"/>
      <c r="S78" s="11"/>
      <c r="T78" s="11"/>
      <c r="U78" s="11"/>
      <c r="V78" s="11"/>
      <c r="W78" s="11"/>
      <c r="X78" s="11"/>
      <c r="Y78" s="11"/>
      <c r="Z78" s="11"/>
      <c r="AA78" s="11"/>
      <c r="AB78" s="11"/>
      <c r="AC78" s="11"/>
      <c r="AD78" s="11"/>
      <c r="AE78" s="11"/>
    </row>
    <row r="79" spans="1:34" ht="15" x14ac:dyDescent="0.2">
      <c r="A79" s="3"/>
      <c r="B79" s="791">
        <v>440610</v>
      </c>
      <c r="C79" s="793" t="s">
        <v>198</v>
      </c>
      <c r="D79" s="792">
        <v>0</v>
      </c>
      <c r="E79" s="792">
        <v>0</v>
      </c>
      <c r="F79" s="792">
        <v>0</v>
      </c>
      <c r="G79" s="792">
        <v>0.88499000000000005</v>
      </c>
      <c r="H79" s="792">
        <v>582.87</v>
      </c>
      <c r="I79" s="792">
        <v>148.227813</v>
      </c>
      <c r="J79" s="792">
        <v>0</v>
      </c>
      <c r="K79" s="792">
        <v>0</v>
      </c>
      <c r="L79" s="792">
        <v>0</v>
      </c>
      <c r="M79" s="792">
        <v>0</v>
      </c>
      <c r="N79" s="792">
        <v>0</v>
      </c>
      <c r="O79" s="792">
        <v>0</v>
      </c>
      <c r="R79" s="11"/>
      <c r="S79" s="11"/>
      <c r="T79" s="11"/>
      <c r="U79" s="11"/>
      <c r="V79" s="11"/>
      <c r="W79" s="11"/>
      <c r="X79" s="11"/>
      <c r="Y79" s="11"/>
      <c r="Z79" s="11"/>
      <c r="AA79" s="11"/>
      <c r="AB79" s="11"/>
      <c r="AC79" s="11"/>
      <c r="AD79" s="11"/>
      <c r="AE79" s="11"/>
    </row>
    <row r="80" spans="1:34" ht="15" x14ac:dyDescent="0.2">
      <c r="A80" s="3"/>
      <c r="B80" s="791">
        <v>440690</v>
      </c>
      <c r="C80" s="793" t="s">
        <v>198</v>
      </c>
      <c r="D80" s="792">
        <v>4.6448</v>
      </c>
      <c r="E80" s="792">
        <v>3143.1302000000001</v>
      </c>
      <c r="F80" s="792">
        <v>1109.2143699999999</v>
      </c>
      <c r="G80" s="792">
        <v>0.59224464490000006</v>
      </c>
      <c r="H80" s="792">
        <v>455.49829999999997</v>
      </c>
      <c r="I80" s="792">
        <v>191.19774150000001</v>
      </c>
      <c r="J80" s="792">
        <v>9.2799999999999994E-2</v>
      </c>
      <c r="K80" s="792">
        <v>55</v>
      </c>
      <c r="L80" s="792">
        <v>27.75</v>
      </c>
      <c r="M80" s="792">
        <v>1.5405799999999998</v>
      </c>
      <c r="N80" s="792">
        <v>769.72</v>
      </c>
      <c r="O80" s="792">
        <v>66.402000000000001</v>
      </c>
      <c r="R80" s="11"/>
      <c r="S80" s="11"/>
      <c r="T80" s="11"/>
      <c r="U80" s="11"/>
      <c r="V80" s="11"/>
      <c r="W80" s="11"/>
      <c r="X80" s="11"/>
      <c r="Y80" s="11"/>
      <c r="Z80" s="11"/>
      <c r="AA80" s="11"/>
      <c r="AB80" s="11"/>
      <c r="AC80" s="11"/>
      <c r="AD80" s="11"/>
      <c r="AE80" s="11"/>
    </row>
    <row r="81" spans="1:31" ht="15" x14ac:dyDescent="0.2">
      <c r="A81" s="3"/>
      <c r="B81" s="791">
        <v>440799</v>
      </c>
      <c r="C81" s="25" t="s">
        <v>188</v>
      </c>
      <c r="D81" s="792">
        <v>0</v>
      </c>
      <c r="E81" s="792">
        <v>1883.2080000000001</v>
      </c>
      <c r="F81" s="792">
        <v>837.73928090000004</v>
      </c>
      <c r="G81" s="792">
        <v>0</v>
      </c>
      <c r="H81" s="792">
        <v>1305.4169999999999</v>
      </c>
      <c r="I81" s="792">
        <v>437.94514370000002</v>
      </c>
      <c r="J81" s="792">
        <v>0</v>
      </c>
      <c r="K81" s="792">
        <v>2380.8818000000001</v>
      </c>
      <c r="L81" s="792">
        <v>3663.3374570000001</v>
      </c>
      <c r="M81" s="792">
        <v>0</v>
      </c>
      <c r="N81" s="792">
        <v>1466.8340000000001</v>
      </c>
      <c r="O81" s="792">
        <v>2999.7140239999999</v>
      </c>
      <c r="R81" s="11"/>
      <c r="S81" s="11"/>
      <c r="T81" s="11"/>
      <c r="U81" s="11"/>
      <c r="V81" s="11"/>
      <c r="W81" s="11"/>
      <c r="X81" s="11"/>
      <c r="Y81" s="11"/>
      <c r="Z81" s="11"/>
      <c r="AA81" s="11"/>
      <c r="AB81" s="11"/>
      <c r="AC81" s="11"/>
      <c r="AD81" s="11"/>
      <c r="AE81" s="11"/>
    </row>
    <row r="82" spans="1:31" ht="15" x14ac:dyDescent="0.2">
      <c r="A82" s="3"/>
      <c r="B82" s="791">
        <v>440890</v>
      </c>
      <c r="C82" s="25" t="s">
        <v>188</v>
      </c>
      <c r="D82" s="792">
        <v>0</v>
      </c>
      <c r="E82" s="792">
        <v>41.236840000000001</v>
      </c>
      <c r="F82" s="792">
        <v>248.4460536</v>
      </c>
      <c r="G82" s="792">
        <v>0</v>
      </c>
      <c r="H82" s="792">
        <v>70.813490000000002</v>
      </c>
      <c r="I82" s="792">
        <v>392.59816949999998</v>
      </c>
      <c r="J82" s="792">
        <v>0</v>
      </c>
      <c r="K82" s="792">
        <v>1067.461</v>
      </c>
      <c r="L82" s="792">
        <v>130.24373</v>
      </c>
      <c r="M82" s="792">
        <v>0</v>
      </c>
      <c r="N82" s="792">
        <v>2546.2433099999998</v>
      </c>
      <c r="O82" s="792">
        <v>483.98694260000002</v>
      </c>
      <c r="R82" s="11"/>
      <c r="S82" s="11"/>
      <c r="T82" s="11"/>
      <c r="U82" s="11"/>
      <c r="V82" s="11"/>
      <c r="W82" s="11"/>
      <c r="X82" s="11"/>
      <c r="Y82" s="11"/>
      <c r="Z82" s="11"/>
      <c r="AA82" s="11"/>
      <c r="AB82" s="11"/>
      <c r="AC82" s="11"/>
      <c r="AD82" s="11"/>
      <c r="AE82" s="11"/>
    </row>
    <row r="83" spans="1:31" ht="15" x14ac:dyDescent="0.2">
      <c r="A83" s="3"/>
      <c r="B83" s="791">
        <v>441294</v>
      </c>
      <c r="C83" s="22" t="s">
        <v>198</v>
      </c>
      <c r="D83" s="792">
        <v>0.39626424639999996</v>
      </c>
      <c r="E83" s="792">
        <v>245.5342</v>
      </c>
      <c r="F83" s="792">
        <v>269.47143499999999</v>
      </c>
      <c r="G83" s="792">
        <v>0.3323050998</v>
      </c>
      <c r="H83" s="792">
        <v>213.49959000000001</v>
      </c>
      <c r="I83" s="792">
        <v>213.45228259999999</v>
      </c>
      <c r="J83" s="792">
        <v>0</v>
      </c>
      <c r="K83" s="792">
        <v>0</v>
      </c>
      <c r="L83" s="792">
        <v>0</v>
      </c>
      <c r="M83" s="792">
        <v>0</v>
      </c>
      <c r="N83" s="792">
        <v>0</v>
      </c>
      <c r="O83" s="792">
        <v>0</v>
      </c>
      <c r="R83" s="11"/>
      <c r="S83" s="11"/>
      <c r="T83" s="11"/>
      <c r="U83" s="11"/>
      <c r="V83" s="11"/>
      <c r="W83" s="11"/>
      <c r="X83" s="11"/>
      <c r="Y83" s="11"/>
      <c r="Z83" s="11"/>
      <c r="AA83" s="11"/>
      <c r="AB83" s="11"/>
      <c r="AC83" s="11"/>
      <c r="AD83" s="11"/>
      <c r="AE83" s="11"/>
    </row>
    <row r="84" spans="1:31" ht="15" x14ac:dyDescent="0.2">
      <c r="A84" s="3"/>
      <c r="B84" s="791">
        <v>441299</v>
      </c>
      <c r="C84" s="793" t="s">
        <v>198</v>
      </c>
      <c r="D84" s="792">
        <v>3.4481346020000001</v>
      </c>
      <c r="E84" s="792">
        <v>1513.06729</v>
      </c>
      <c r="F84" s="792">
        <v>1055.493964</v>
      </c>
      <c r="G84" s="792">
        <v>1.4100458490000001</v>
      </c>
      <c r="H84" s="792">
        <v>477.23944</v>
      </c>
      <c r="I84" s="792">
        <v>352.49852970000001</v>
      </c>
      <c r="J84" s="792">
        <v>0</v>
      </c>
      <c r="K84" s="792">
        <v>0</v>
      </c>
      <c r="L84" s="792">
        <v>0</v>
      </c>
      <c r="M84" s="792">
        <v>5.3579999999999996E-2</v>
      </c>
      <c r="N84" s="792">
        <v>23.746269999999999</v>
      </c>
      <c r="O84" s="792">
        <v>18.626200000000001</v>
      </c>
      <c r="R84" s="11"/>
      <c r="S84" s="11"/>
      <c r="T84" s="11"/>
      <c r="U84" s="11"/>
      <c r="V84" s="11"/>
      <c r="W84" s="11"/>
      <c r="X84" s="11"/>
      <c r="Y84" s="11"/>
      <c r="Z84" s="11"/>
      <c r="AA84" s="11"/>
      <c r="AB84" s="11"/>
      <c r="AC84" s="11"/>
      <c r="AD84" s="11"/>
      <c r="AE84" s="11"/>
    </row>
    <row r="85" spans="1:31" ht="15" x14ac:dyDescent="0.2">
      <c r="A85" s="3"/>
      <c r="B85" s="791">
        <v>441232</v>
      </c>
      <c r="C85" s="793" t="s">
        <v>198</v>
      </c>
      <c r="D85" s="792">
        <v>18.957315019999999</v>
      </c>
      <c r="E85" s="792">
        <v>9922.5660000000007</v>
      </c>
      <c r="F85" s="792">
        <v>6172.1388690000003</v>
      </c>
      <c r="G85" s="792">
        <v>13.91817</v>
      </c>
      <c r="H85" s="792">
        <v>7426.0429999999997</v>
      </c>
      <c r="I85" s="792">
        <v>4436.5129930000003</v>
      </c>
      <c r="J85" s="792">
        <v>5.833E-2</v>
      </c>
      <c r="K85" s="792">
        <v>43.475999999999999</v>
      </c>
      <c r="L85" s="792">
        <v>78.208380000000005</v>
      </c>
      <c r="M85" s="792">
        <v>0.37687999999999999</v>
      </c>
      <c r="N85" s="792">
        <v>305.88799999999998</v>
      </c>
      <c r="O85" s="792">
        <v>482.53278</v>
      </c>
      <c r="R85" s="11"/>
      <c r="S85" s="11"/>
      <c r="T85" s="11"/>
      <c r="U85" s="11"/>
      <c r="V85" s="11"/>
      <c r="W85" s="11"/>
      <c r="X85" s="11"/>
      <c r="Y85" s="11"/>
      <c r="Z85" s="11"/>
      <c r="AA85" s="11"/>
      <c r="AB85" s="11"/>
      <c r="AC85" s="11"/>
      <c r="AD85" s="11"/>
      <c r="AE85" s="11"/>
    </row>
    <row r="86" spans="1:31" ht="15" x14ac:dyDescent="0.2">
      <c r="A86" s="3"/>
      <c r="B86" s="791">
        <v>441114</v>
      </c>
      <c r="C86" s="793" t="s">
        <v>193</v>
      </c>
      <c r="D86" s="792">
        <v>2306.603607</v>
      </c>
      <c r="E86" s="792">
        <v>23998.048169999998</v>
      </c>
      <c r="F86" s="792">
        <v>13731.5545</v>
      </c>
      <c r="G86" s="792">
        <v>2134.13825</v>
      </c>
      <c r="H86" s="792">
        <v>22427.742849999999</v>
      </c>
      <c r="I86" s="792">
        <v>12695.43439</v>
      </c>
      <c r="J86" s="792">
        <v>167.23069000000001</v>
      </c>
      <c r="K86" s="792">
        <v>1645.48549</v>
      </c>
      <c r="L86" s="792">
        <v>947.87787290000006</v>
      </c>
      <c r="M86" s="792">
        <v>136.08629000000002</v>
      </c>
      <c r="N86" s="792">
        <v>1643.7290700000001</v>
      </c>
      <c r="O86" s="792">
        <v>909.6924798</v>
      </c>
      <c r="R86" s="11"/>
      <c r="S86" s="11"/>
      <c r="T86" s="11"/>
      <c r="U86" s="11"/>
      <c r="V86" s="11"/>
      <c r="W86" s="11"/>
      <c r="X86" s="11"/>
      <c r="Y86" s="11"/>
      <c r="Z86" s="11"/>
      <c r="AA86" s="11"/>
      <c r="AB86" s="11"/>
      <c r="AC86" s="11"/>
      <c r="AD86" s="11"/>
      <c r="AE86" s="11"/>
    </row>
    <row r="87" spans="1:31" ht="12.75" customHeight="1" x14ac:dyDescent="0.2">
      <c r="A87" s="3"/>
      <c r="R87" s="11"/>
      <c r="S87" s="11"/>
      <c r="T87" s="11"/>
      <c r="U87" s="11"/>
      <c r="V87" s="11"/>
      <c r="W87" s="11"/>
      <c r="X87" s="11"/>
      <c r="Y87" s="11"/>
      <c r="Z87" s="11"/>
      <c r="AA87" s="11"/>
      <c r="AB87" s="11"/>
      <c r="AC87" s="11"/>
      <c r="AD87" s="11"/>
      <c r="AE87" s="11"/>
    </row>
    <row r="88" spans="1:31" ht="12.75" customHeight="1" x14ac:dyDescent="0.2">
      <c r="A88" s="3"/>
      <c r="R88" s="11"/>
      <c r="S88" s="11"/>
      <c r="T88" s="11"/>
      <c r="U88" s="11"/>
      <c r="V88" s="11"/>
      <c r="W88" s="11"/>
      <c r="X88" s="11"/>
      <c r="Y88" s="11"/>
      <c r="Z88" s="11"/>
      <c r="AA88" s="11"/>
      <c r="AB88" s="11"/>
      <c r="AC88" s="11"/>
      <c r="AD88" s="11"/>
      <c r="AE88" s="11"/>
    </row>
    <row r="89" spans="1:31" ht="12.75" customHeight="1" x14ac:dyDescent="0.2">
      <c r="A89" s="3"/>
      <c r="R89" s="11"/>
      <c r="S89" s="11"/>
      <c r="T89" s="11"/>
      <c r="U89" s="11"/>
      <c r="V89" s="11"/>
      <c r="W89" s="11"/>
      <c r="X89" s="11"/>
      <c r="Y89" s="11"/>
      <c r="Z89" s="11"/>
      <c r="AA89" s="11"/>
      <c r="AB89" s="11"/>
      <c r="AC89" s="11"/>
      <c r="AD89" s="11"/>
      <c r="AE89" s="11"/>
    </row>
    <row r="90" spans="1:31" ht="12.75" customHeight="1" x14ac:dyDescent="0.2">
      <c r="A90" s="3"/>
      <c r="R90" s="11"/>
      <c r="S90" s="11"/>
      <c r="T90" s="11"/>
      <c r="U90" s="11"/>
      <c r="V90" s="11"/>
      <c r="W90" s="11"/>
      <c r="X90" s="11"/>
      <c r="Y90" s="11"/>
      <c r="Z90" s="11"/>
      <c r="AA90" s="11"/>
      <c r="AB90" s="11"/>
      <c r="AC90" s="11"/>
      <c r="AD90" s="11"/>
      <c r="AE90" s="11"/>
    </row>
    <row r="91" spans="1:31" ht="12.75" customHeight="1" x14ac:dyDescent="0.2">
      <c r="A91" s="3"/>
      <c r="R91" s="11"/>
      <c r="S91" s="11"/>
      <c r="T91" s="11"/>
      <c r="U91" s="11"/>
      <c r="V91" s="11"/>
      <c r="W91" s="11"/>
      <c r="X91" s="11"/>
      <c r="Y91" s="11"/>
      <c r="Z91" s="11"/>
      <c r="AA91" s="11"/>
      <c r="AB91" s="11"/>
      <c r="AC91" s="11"/>
      <c r="AD91" s="11"/>
      <c r="AE91" s="11"/>
    </row>
    <row r="92" spans="1:31" ht="12.75" customHeight="1" x14ac:dyDescent="0.2">
      <c r="A92" s="3"/>
      <c r="R92" s="11"/>
      <c r="S92" s="11"/>
      <c r="T92" s="11"/>
      <c r="U92" s="11"/>
      <c r="V92" s="11"/>
      <c r="W92" s="11"/>
      <c r="X92" s="11"/>
      <c r="Y92" s="11"/>
      <c r="Z92" s="11"/>
      <c r="AA92" s="11"/>
      <c r="AB92" s="11"/>
      <c r="AC92" s="11"/>
      <c r="AD92" s="11"/>
      <c r="AE92" s="11"/>
    </row>
    <row r="93" spans="1:31" ht="12.75" customHeight="1" x14ac:dyDescent="0.2">
      <c r="A93" s="3"/>
      <c r="R93" s="11"/>
      <c r="S93" s="11"/>
      <c r="T93" s="11"/>
      <c r="U93" s="11"/>
      <c r="V93" s="11"/>
      <c r="W93" s="11"/>
      <c r="X93" s="11"/>
      <c r="Y93" s="11"/>
      <c r="Z93" s="11"/>
      <c r="AA93" s="11"/>
      <c r="AB93" s="11"/>
      <c r="AC93" s="11"/>
      <c r="AD93" s="11"/>
      <c r="AE93" s="11"/>
    </row>
    <row r="94" spans="1:31" ht="12.75" customHeight="1" x14ac:dyDescent="0.2">
      <c r="A94" s="3"/>
      <c r="R94" s="11"/>
      <c r="S94" s="11"/>
      <c r="T94" s="11"/>
      <c r="U94" s="11"/>
      <c r="V94" s="11"/>
      <c r="W94" s="11"/>
      <c r="X94" s="11"/>
      <c r="Y94" s="11"/>
      <c r="Z94" s="11"/>
      <c r="AA94" s="11"/>
      <c r="AB94" s="11"/>
      <c r="AC94" s="11"/>
      <c r="AD94" s="11"/>
      <c r="AE94" s="11"/>
    </row>
    <row r="95" spans="1:31" ht="12.75" customHeight="1" x14ac:dyDescent="0.2">
      <c r="A95" s="3"/>
      <c r="R95" s="11"/>
      <c r="S95" s="11"/>
      <c r="T95" s="11"/>
      <c r="U95" s="11"/>
      <c r="V95" s="11"/>
      <c r="W95" s="11"/>
      <c r="X95" s="11"/>
      <c r="Y95" s="11"/>
      <c r="Z95" s="11"/>
      <c r="AA95" s="11"/>
      <c r="AB95" s="11"/>
      <c r="AC95" s="11"/>
      <c r="AD95" s="11"/>
      <c r="AE95" s="11"/>
    </row>
    <row r="96" spans="1:31" ht="12.75" customHeight="1" x14ac:dyDescent="0.2">
      <c r="A96" s="3"/>
      <c r="R96" s="11"/>
      <c r="S96" s="11"/>
      <c r="T96" s="11"/>
      <c r="U96" s="11"/>
      <c r="V96" s="11"/>
      <c r="W96" s="11"/>
      <c r="X96" s="11"/>
      <c r="Y96" s="11"/>
      <c r="Z96" s="11"/>
      <c r="AA96" s="11"/>
      <c r="AB96" s="11"/>
      <c r="AC96" s="11"/>
      <c r="AD96" s="11"/>
      <c r="AE96" s="11"/>
    </row>
    <row r="97" spans="1:54" ht="12.75" customHeight="1" x14ac:dyDescent="0.2">
      <c r="A97" s="3"/>
      <c r="R97" s="11"/>
      <c r="S97" s="11"/>
      <c r="T97" s="11"/>
      <c r="U97" s="11"/>
      <c r="V97" s="11"/>
      <c r="W97" s="11"/>
      <c r="X97" s="11"/>
      <c r="Y97" s="11"/>
      <c r="Z97" s="11"/>
      <c r="AA97" s="11"/>
      <c r="AB97" s="11"/>
      <c r="AC97" s="11"/>
      <c r="AD97" s="11"/>
      <c r="AE97" s="11"/>
    </row>
    <row r="98" spans="1:54" ht="12.75" customHeight="1" x14ac:dyDescent="0.2">
      <c r="A98" s="3"/>
      <c r="R98" s="11"/>
      <c r="S98" s="11"/>
      <c r="T98" s="11"/>
      <c r="U98" s="11"/>
      <c r="V98" s="11"/>
      <c r="W98" s="11"/>
      <c r="X98" s="11"/>
      <c r="Y98" s="11"/>
      <c r="Z98" s="11"/>
      <c r="AA98" s="11"/>
      <c r="AB98" s="11"/>
      <c r="AC98" s="11"/>
      <c r="AD98" s="11"/>
      <c r="AE98" s="11"/>
    </row>
    <row r="99" spans="1:54" ht="12.75" customHeight="1" x14ac:dyDescent="0.2">
      <c r="A99" s="3"/>
      <c r="R99" s="11"/>
      <c r="S99" s="11"/>
      <c r="T99" s="11"/>
      <c r="U99" s="11"/>
      <c r="V99" s="11"/>
      <c r="W99" s="11"/>
      <c r="X99" s="11"/>
      <c r="Y99" s="11"/>
      <c r="Z99" s="11"/>
      <c r="AA99" s="11"/>
      <c r="AB99" s="11"/>
      <c r="AC99" s="11"/>
      <c r="AD99" s="11"/>
      <c r="AE99" s="11"/>
    </row>
    <row r="100" spans="1:54" ht="12.75" customHeight="1" x14ac:dyDescent="0.2">
      <c r="A100" s="3"/>
      <c r="R100" s="11"/>
      <c r="S100" s="11"/>
      <c r="T100" s="11"/>
      <c r="U100" s="11"/>
      <c r="V100" s="11"/>
      <c r="W100" s="11"/>
      <c r="X100" s="11"/>
      <c r="Y100" s="11"/>
      <c r="Z100" s="11"/>
      <c r="AA100" s="11"/>
      <c r="AB100" s="11"/>
      <c r="AC100" s="11"/>
      <c r="AD100" s="11"/>
      <c r="AE100" s="11"/>
    </row>
    <row r="101" spans="1:54" ht="12.75" customHeight="1" x14ac:dyDescent="0.2">
      <c r="A101" s="3"/>
      <c r="R101" s="11"/>
      <c r="S101" s="11"/>
      <c r="T101" s="11"/>
      <c r="U101" s="11"/>
      <c r="V101" s="11"/>
      <c r="W101" s="11"/>
      <c r="X101" s="11"/>
      <c r="Y101" s="11"/>
      <c r="Z101" s="11"/>
      <c r="AA101" s="11"/>
      <c r="AB101" s="11"/>
      <c r="AC101" s="11"/>
      <c r="AD101" s="11"/>
      <c r="AE101" s="11"/>
      <c r="AY101" s="8" t="s">
        <v>0</v>
      </c>
      <c r="AZ101" s="8" t="s">
        <v>0</v>
      </c>
      <c r="BA101" s="8" t="s">
        <v>0</v>
      </c>
      <c r="BB101" s="8" t="s">
        <v>0</v>
      </c>
    </row>
    <row r="102" spans="1:54" ht="12.75" customHeight="1" x14ac:dyDescent="0.2">
      <c r="A102" s="3"/>
      <c r="R102" s="11"/>
      <c r="S102" s="11"/>
      <c r="T102" s="11"/>
      <c r="U102" s="11"/>
      <c r="V102" s="11"/>
      <c r="W102" s="11"/>
      <c r="X102" s="11"/>
      <c r="Y102" s="11"/>
      <c r="Z102" s="11"/>
      <c r="AA102" s="11"/>
      <c r="AB102" s="11"/>
      <c r="AC102" s="11"/>
      <c r="AD102" s="11"/>
      <c r="AE102" s="11"/>
    </row>
  </sheetData>
  <customSheetViews>
    <customSheetView guid="{E59B5840-EF58-11D3-B672-B1E0953C1B26}" scale="75" showPageBreaks="1" showGridLines="0" fitToPage="1" printArea="1" showRuler="0" topLeftCell="D1">
      <selection activeCell="H5" sqref="H5"/>
      <colBreaks count="1" manualBreakCount="1">
        <brk id="11" max="1048575" man="1"/>
      </colBreaks>
      <pageMargins left="0" right="0" top="0" bottom="0" header="0" footer="0"/>
      <printOptions horizontalCentered="1"/>
      <pageSetup paperSize="9" scale="53" orientation="landscape" r:id="rId1"/>
      <headerFooter alignWithMargins="0"/>
    </customSheetView>
  </customSheetViews>
  <mergeCells count="28">
    <mergeCell ref="I2:J2"/>
    <mergeCell ref="J8:O8"/>
    <mergeCell ref="AG8:AH8"/>
    <mergeCell ref="C2:G3"/>
    <mergeCell ref="C4:G4"/>
    <mergeCell ref="C5:G5"/>
    <mergeCell ref="W6:Z6"/>
    <mergeCell ref="U7:AB7"/>
    <mergeCell ref="B7:D7"/>
    <mergeCell ref="AB4:AD5"/>
    <mergeCell ref="U9:V9"/>
    <mergeCell ref="W9:X9"/>
    <mergeCell ref="Y9:Z9"/>
    <mergeCell ref="AA9:AB9"/>
    <mergeCell ref="D8:I8"/>
    <mergeCell ref="M9:O9"/>
    <mergeCell ref="D9:F9"/>
    <mergeCell ref="J9:L9"/>
    <mergeCell ref="G9:I9"/>
    <mergeCell ref="U8:X8"/>
    <mergeCell ref="Y8:AB8"/>
    <mergeCell ref="C72:C74"/>
    <mergeCell ref="D72:I72"/>
    <mergeCell ref="J72:O72"/>
    <mergeCell ref="D73:F73"/>
    <mergeCell ref="H73:I73"/>
    <mergeCell ref="J73:L73"/>
    <mergeCell ref="M73:O73"/>
  </mergeCells>
  <phoneticPr fontId="0" type="noConversion"/>
  <printOptions horizontalCentered="1" verticalCentered="1"/>
  <pageMargins left="0.19685039370078741" right="0.19685039370078741" top="0.19685039370078741" bottom="0.19685039370078741" header="0" footer="0"/>
  <pageSetup paperSize="9" scale="50" pageOrder="overThenDown" orientation="landscape" r:id="rId2"/>
  <headerFooter alignWithMargins="0"/>
  <colBreaks count="2" manualBreakCount="2">
    <brk id="15" max="1048575" man="1"/>
    <brk id="28"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5"/>
  <sheetViews>
    <sheetView showGridLines="0" zoomScale="80" zoomScaleNormal="80" zoomScaleSheetLayoutView="100" workbookViewId="0">
      <selection activeCell="D9" sqref="D9"/>
    </sheetView>
  </sheetViews>
  <sheetFormatPr defaultColWidth="9.625" defaultRowHeight="12.75" customHeight="1" x14ac:dyDescent="0.2"/>
  <cols>
    <col min="1" max="1" width="11.25" style="2" customWidth="1"/>
    <col min="2" max="2" width="68.25" style="3" customWidth="1"/>
    <col min="3" max="6" width="22.125" style="3" customWidth="1"/>
    <col min="7" max="7" width="14.375" style="3" customWidth="1"/>
    <col min="8" max="8" width="13.375" style="3" customWidth="1"/>
    <col min="9" max="9" width="12.625" style="11" customWidth="1"/>
    <col min="10" max="10" width="69.375" style="11" customWidth="1"/>
    <col min="11" max="14" width="14.75" style="11" customWidth="1"/>
    <col min="15" max="16384" width="9.625" style="3"/>
  </cols>
  <sheetData>
    <row r="1" spans="1:14" s="29" customFormat="1" ht="12.75" customHeight="1" thickBot="1" x14ac:dyDescent="0.25">
      <c r="A1" s="93"/>
      <c r="B1" s="94"/>
      <c r="D1" s="29">
        <v>62</v>
      </c>
      <c r="E1" s="29">
        <v>91</v>
      </c>
      <c r="F1" s="805">
        <v>91</v>
      </c>
      <c r="I1" s="94"/>
      <c r="J1" s="94"/>
      <c r="K1" s="94"/>
      <c r="L1" s="94"/>
      <c r="M1" s="94"/>
      <c r="N1" s="94"/>
    </row>
    <row r="2" spans="1:14" ht="17.100000000000001" customHeight="1" x14ac:dyDescent="0.2">
      <c r="A2" s="33"/>
      <c r="B2" s="253"/>
      <c r="C2" s="10"/>
      <c r="D2" s="804" t="s">
        <v>172</v>
      </c>
      <c r="E2" s="1075"/>
      <c r="F2" s="806" t="s">
        <v>3</v>
      </c>
      <c r="H2" s="4"/>
      <c r="L2" s="268" t="str">
        <f>D2</f>
        <v>Country: Georgia</v>
      </c>
      <c r="M2" s="267"/>
    </row>
    <row r="3" spans="1:14" ht="17.100000000000001" customHeight="1" x14ac:dyDescent="0.2">
      <c r="A3" s="34"/>
      <c r="B3" s="11"/>
      <c r="C3" s="11"/>
      <c r="D3" s="784" t="s">
        <v>173</v>
      </c>
      <c r="E3" s="1076"/>
      <c r="F3" s="1077"/>
      <c r="H3" s="5"/>
    </row>
    <row r="4" spans="1:14" ht="17.100000000000001" customHeight="1" x14ac:dyDescent="0.2">
      <c r="A4" s="34"/>
      <c r="B4" s="11"/>
      <c r="C4" s="99"/>
      <c r="D4" s="1078"/>
      <c r="E4" s="1076"/>
      <c r="F4" s="1077"/>
      <c r="H4" s="5"/>
    </row>
    <row r="5" spans="1:14" ht="17.100000000000001" customHeight="1" x14ac:dyDescent="0.2">
      <c r="A5" s="34"/>
      <c r="B5" s="11"/>
      <c r="C5" s="11"/>
      <c r="D5" s="784" t="s">
        <v>174</v>
      </c>
      <c r="E5" s="1076"/>
      <c r="F5" s="1077"/>
      <c r="H5" s="6"/>
    </row>
    <row r="6" spans="1:14" ht="17.100000000000001" customHeight="1" x14ac:dyDescent="0.2">
      <c r="A6" s="34"/>
      <c r="B6" s="1257" t="s">
        <v>199</v>
      </c>
      <c r="C6" s="1267"/>
      <c r="D6" s="1078"/>
      <c r="E6" s="1076"/>
      <c r="F6" s="1077"/>
      <c r="H6" s="6"/>
    </row>
    <row r="7" spans="1:14" ht="17.100000000000001" customHeight="1" x14ac:dyDescent="0.2">
      <c r="A7" s="34"/>
      <c r="B7" s="1268"/>
      <c r="C7" s="1267"/>
      <c r="D7" s="1078"/>
      <c r="E7" s="1076"/>
      <c r="F7" s="1077"/>
      <c r="H7" s="6"/>
    </row>
    <row r="8" spans="1:14" ht="17.100000000000001" customHeight="1" x14ac:dyDescent="0.2">
      <c r="A8" s="34"/>
      <c r="B8" s="1269" t="s">
        <v>200</v>
      </c>
      <c r="C8" s="1270"/>
      <c r="D8" s="784" t="s">
        <v>177</v>
      </c>
      <c r="E8" s="1076"/>
      <c r="F8" s="862" t="s">
        <v>11</v>
      </c>
      <c r="H8" s="6"/>
    </row>
    <row r="9" spans="1:14" ht="21" customHeight="1" x14ac:dyDescent="0.2">
      <c r="A9" s="34"/>
      <c r="B9" s="1259" t="s">
        <v>176</v>
      </c>
      <c r="C9" s="1259"/>
      <c r="D9" s="784" t="s">
        <v>820</v>
      </c>
      <c r="E9" s="1076"/>
      <c r="F9" s="1077"/>
      <c r="H9" s="6"/>
    </row>
    <row r="10" spans="1:14" ht="17.100000000000001" customHeight="1" x14ac:dyDescent="0.2">
      <c r="A10" s="34"/>
      <c r="B10" s="100"/>
      <c r="C10" s="100"/>
      <c r="D10" s="183"/>
      <c r="E10" s="184"/>
      <c r="F10" s="185"/>
      <c r="H10" s="6"/>
      <c r="I10" s="1230" t="s">
        <v>12</v>
      </c>
      <c r="J10" s="1230"/>
    </row>
    <row r="11" spans="1:14" ht="20.25" x14ac:dyDescent="0.25">
      <c r="A11" s="34"/>
      <c r="B11" s="100"/>
      <c r="C11" s="240" t="s">
        <v>201</v>
      </c>
      <c r="D11" s="241" t="s">
        <v>179</v>
      </c>
      <c r="E11" s="134" t="s">
        <v>0</v>
      </c>
      <c r="F11" s="135"/>
      <c r="H11" s="6"/>
      <c r="I11" s="1230"/>
      <c r="J11" s="1230"/>
      <c r="K11" s="1277" t="s">
        <v>13</v>
      </c>
      <c r="L11" s="1277"/>
    </row>
    <row r="12" spans="1:14" ht="17.100000000000001" customHeight="1" thickBot="1" x14ac:dyDescent="0.25">
      <c r="A12" s="35"/>
      <c r="B12" s="254"/>
      <c r="C12" s="95"/>
      <c r="D12" s="186" t="s">
        <v>0</v>
      </c>
      <c r="E12" s="11"/>
      <c r="F12" s="113"/>
      <c r="H12" s="6"/>
    </row>
    <row r="13" spans="1:14" s="7" customFormat="1" ht="17.45" customHeight="1" x14ac:dyDescent="0.25">
      <c r="A13" s="225" t="s">
        <v>17</v>
      </c>
      <c r="B13" s="225" t="s">
        <v>185</v>
      </c>
      <c r="C13" s="1245" t="s">
        <v>202</v>
      </c>
      <c r="D13" s="1248"/>
      <c r="E13" s="1245" t="s">
        <v>203</v>
      </c>
      <c r="F13" s="1278"/>
      <c r="H13" s="4"/>
      <c r="I13" s="283" t="s">
        <v>17</v>
      </c>
      <c r="J13" s="284" t="str">
        <f>B13</f>
        <v>Product*</v>
      </c>
      <c r="K13" s="1275" t="str">
        <f>C13</f>
        <v>I M P O R T  V A L U E</v>
      </c>
      <c r="L13" s="1279"/>
      <c r="M13" s="1275" t="str">
        <f>E13</f>
        <v xml:space="preserve">E X P O R T  V A L U E </v>
      </c>
      <c r="N13" s="1276"/>
    </row>
    <row r="14" spans="1:14" ht="20.25" customHeight="1" x14ac:dyDescent="0.2">
      <c r="A14" s="244" t="s">
        <v>184</v>
      </c>
      <c r="B14" s="244" t="s">
        <v>0</v>
      </c>
      <c r="C14" s="242">
        <v>2019</v>
      </c>
      <c r="D14" s="242">
        <f>C14+1</f>
        <v>2020</v>
      </c>
      <c r="E14" s="242">
        <f>C14</f>
        <v>2019</v>
      </c>
      <c r="F14" s="243">
        <f>D14</f>
        <v>2020</v>
      </c>
      <c r="I14" s="1" t="s">
        <v>21</v>
      </c>
      <c r="J14" s="238"/>
      <c r="K14" s="140">
        <f>C14</f>
        <v>2019</v>
      </c>
      <c r="L14" s="140">
        <f>D14</f>
        <v>2020</v>
      </c>
      <c r="M14" s="140">
        <f>E14</f>
        <v>2019</v>
      </c>
      <c r="N14" s="285">
        <f>F14</f>
        <v>2020</v>
      </c>
    </row>
    <row r="15" spans="1:14" ht="21.75" customHeight="1" x14ac:dyDescent="0.2">
      <c r="A15" s="396">
        <v>13</v>
      </c>
      <c r="B15" s="1271" t="s">
        <v>204</v>
      </c>
      <c r="C15" s="1272"/>
      <c r="D15" s="1272"/>
      <c r="E15" s="1272"/>
      <c r="F15" s="1273"/>
      <c r="I15" s="397">
        <f t="shared" ref="I15:J34" si="0">A15</f>
        <v>13</v>
      </c>
      <c r="J15" s="1274" t="str">
        <f t="shared" si="0"/>
        <v>SECONDARY WOOD PRODUCTS</v>
      </c>
      <c r="K15" s="1272"/>
      <c r="L15" s="1272"/>
      <c r="M15" s="1272"/>
      <c r="N15" s="1273"/>
    </row>
    <row r="16" spans="1:14" s="9" customFormat="1" ht="21.75" customHeight="1" x14ac:dyDescent="0.15">
      <c r="A16" s="408">
        <v>13.1</v>
      </c>
      <c r="B16" s="88" t="s">
        <v>205</v>
      </c>
      <c r="C16" s="797">
        <v>5204.3136445</v>
      </c>
      <c r="D16" s="797">
        <v>4406.0575136999996</v>
      </c>
      <c r="E16" s="795">
        <v>0</v>
      </c>
      <c r="F16" s="796">
        <v>8.7830000000000013</v>
      </c>
      <c r="I16" s="12">
        <f t="shared" si="0"/>
        <v>13.1</v>
      </c>
      <c r="J16" s="14" t="str">
        <f t="shared" si="0"/>
        <v>FURTHER PROCESSED SAWNWOOD</v>
      </c>
      <c r="K16" s="394">
        <f>C16-(C17+C18)</f>
        <v>0</v>
      </c>
      <c r="L16" s="394">
        <f>D16-(D17+D18)</f>
        <v>0</v>
      </c>
      <c r="M16" s="394">
        <f>E16-(E17+E18)</f>
        <v>0</v>
      </c>
      <c r="N16" s="395">
        <f>F16-(F17+F18)</f>
        <v>0</v>
      </c>
    </row>
    <row r="17" spans="1:14" s="9" customFormat="1" ht="21.75" customHeight="1" x14ac:dyDescent="0.15">
      <c r="A17" s="408" t="s">
        <v>206</v>
      </c>
      <c r="B17" s="228" t="s">
        <v>36</v>
      </c>
      <c r="C17" s="797">
        <v>4286.2854319999997</v>
      </c>
      <c r="D17" s="797">
        <v>3677.1505189999998</v>
      </c>
      <c r="E17" s="797">
        <v>0</v>
      </c>
      <c r="F17" s="798">
        <v>3.1E-2</v>
      </c>
      <c r="I17" s="12" t="str">
        <f t="shared" si="0"/>
        <v>13.1.C</v>
      </c>
      <c r="J17" s="504" t="str">
        <f t="shared" si="0"/>
        <v>Coniferous</v>
      </c>
      <c r="K17" s="187" t="s">
        <v>0</v>
      </c>
      <c r="L17" s="188"/>
      <c r="M17" s="188"/>
      <c r="N17" s="165"/>
    </row>
    <row r="18" spans="1:14" s="9" customFormat="1" ht="21.75" customHeight="1" x14ac:dyDescent="0.15">
      <c r="A18" s="408" t="s">
        <v>207</v>
      </c>
      <c r="B18" s="228" t="s">
        <v>208</v>
      </c>
      <c r="C18" s="797">
        <v>918.0282125</v>
      </c>
      <c r="D18" s="797">
        <v>728.90699470000004</v>
      </c>
      <c r="E18" s="795">
        <v>0</v>
      </c>
      <c r="F18" s="796">
        <v>8.7520000000000007</v>
      </c>
      <c r="I18" s="12" t="str">
        <f t="shared" si="0"/>
        <v>13.1.NC</v>
      </c>
      <c r="J18" s="504" t="str">
        <f t="shared" si="0"/>
        <v>Non-coniferous</v>
      </c>
      <c r="K18" s="187" t="s">
        <v>0</v>
      </c>
      <c r="L18" s="188"/>
      <c r="M18" s="188"/>
      <c r="N18" s="165"/>
    </row>
    <row r="19" spans="1:14" s="9" customFormat="1" ht="21.75" customHeight="1" x14ac:dyDescent="0.15">
      <c r="A19" s="409" t="s">
        <v>209</v>
      </c>
      <c r="B19" s="226" t="s">
        <v>48</v>
      </c>
      <c r="C19" s="795">
        <v>0</v>
      </c>
      <c r="D19" s="795">
        <v>0</v>
      </c>
      <c r="E19" s="795">
        <v>0</v>
      </c>
      <c r="F19" s="796">
        <v>0</v>
      </c>
      <c r="I19" s="12" t="str">
        <f t="shared" si="0"/>
        <v>13.1.NC.T</v>
      </c>
      <c r="J19" s="18" t="str">
        <f t="shared" si="0"/>
        <v>of which: Tropical</v>
      </c>
      <c r="K19" s="200" t="str">
        <f>IF(AND(ISNUMBER(C19/C18),C19&gt;C18),"&gt; 11.1.NC !!","")</f>
        <v/>
      </c>
      <c r="L19" s="301" t="str">
        <f>IF(AND(ISNUMBER(D19/D18),D19&gt;D18),"&gt; 11.1.NC !!","")</f>
        <v/>
      </c>
      <c r="M19" s="301" t="str">
        <f>IF(AND(ISNUMBER(E19/E18),E19&gt;E18),"&gt; 11.1.NC !!","")</f>
        <v/>
      </c>
      <c r="N19" s="173" t="str">
        <f>IF(AND(ISNUMBER(F19/F18),F19&gt;F18),"&gt; 11.1.NC !!","")</f>
        <v/>
      </c>
    </row>
    <row r="20" spans="1:14" s="9" customFormat="1" ht="21.75" customHeight="1" x14ac:dyDescent="0.15">
      <c r="A20" s="408">
        <v>13.2</v>
      </c>
      <c r="B20" s="274" t="s">
        <v>210</v>
      </c>
      <c r="C20" s="797">
        <v>2823.1469310000002</v>
      </c>
      <c r="D20" s="797">
        <v>3218.0797899999998</v>
      </c>
      <c r="E20" s="797">
        <v>173.47141049999999</v>
      </c>
      <c r="F20" s="796">
        <v>171.49057540000001</v>
      </c>
      <c r="I20" s="12">
        <f t="shared" si="0"/>
        <v>13.2</v>
      </c>
      <c r="J20" s="90" t="str">
        <f t="shared" si="0"/>
        <v>WOODEN WRAPPING AND PACKAGING MATERIAL</v>
      </c>
      <c r="K20" s="164"/>
      <c r="L20" s="188"/>
      <c r="M20" s="188"/>
      <c r="N20" s="165"/>
    </row>
    <row r="21" spans="1:14" s="9" customFormat="1" ht="21.75" customHeight="1" x14ac:dyDescent="0.15">
      <c r="A21" s="409">
        <v>13.3</v>
      </c>
      <c r="B21" s="122" t="s">
        <v>211</v>
      </c>
      <c r="C21" s="797">
        <v>3258.3473430999998</v>
      </c>
      <c r="D21" s="797">
        <v>1805.7714673400001</v>
      </c>
      <c r="E21" s="797">
        <v>11.885899116999999</v>
      </c>
      <c r="F21" s="796">
        <v>10.52029945</v>
      </c>
      <c r="I21" s="12">
        <f t="shared" si="0"/>
        <v>13.3</v>
      </c>
      <c r="J21" s="90" t="str">
        <f t="shared" si="0"/>
        <v xml:space="preserve">WOOD PRODUCTS FOR DOMESTIC/DECORATIVE USE </v>
      </c>
      <c r="K21" s="164"/>
      <c r="L21" s="188"/>
      <c r="M21" s="188"/>
      <c r="N21" s="165"/>
    </row>
    <row r="22" spans="1:14" s="9" customFormat="1" ht="21.75" customHeight="1" x14ac:dyDescent="0.15">
      <c r="A22" s="408">
        <v>13.4</v>
      </c>
      <c r="B22" s="274" t="s">
        <v>212</v>
      </c>
      <c r="C22" s="797">
        <v>17359.758640399999</v>
      </c>
      <c r="D22" s="797">
        <v>12129.175647570002</v>
      </c>
      <c r="E22" s="797">
        <v>399.60152925</v>
      </c>
      <c r="F22" s="796">
        <v>143.18844756999999</v>
      </c>
      <c r="I22" s="12">
        <f t="shared" si="0"/>
        <v>13.4</v>
      </c>
      <c r="J22" s="90" t="str">
        <f t="shared" si="0"/>
        <v>BUILDER’S JOINERY AND CARPENTRY OF WOOD</v>
      </c>
      <c r="K22" s="164"/>
      <c r="L22" s="188"/>
      <c r="M22" s="188"/>
      <c r="N22" s="165"/>
    </row>
    <row r="23" spans="1:14" s="9" customFormat="1" ht="21.75" customHeight="1" x14ac:dyDescent="0.15">
      <c r="A23" s="408">
        <v>13.5</v>
      </c>
      <c r="B23" s="227" t="s">
        <v>213</v>
      </c>
      <c r="C23" s="797">
        <v>59248.682214</v>
      </c>
      <c r="D23" s="797">
        <v>39852.742696999994</v>
      </c>
      <c r="E23" s="797">
        <v>773.36396970999999</v>
      </c>
      <c r="F23" s="796">
        <v>1070.4526176100001</v>
      </c>
      <c r="I23" s="12">
        <f t="shared" si="0"/>
        <v>13.5</v>
      </c>
      <c r="J23" s="122" t="str">
        <f t="shared" si="0"/>
        <v>WOODEN FURNITURE</v>
      </c>
      <c r="K23" s="172"/>
      <c r="L23" s="301"/>
      <c r="M23" s="301"/>
      <c r="N23" s="173"/>
    </row>
    <row r="24" spans="1:14" s="9" customFormat="1" ht="21.75" customHeight="1" x14ac:dyDescent="0.15">
      <c r="A24" s="408">
        <v>13.6</v>
      </c>
      <c r="B24" s="410" t="s">
        <v>214</v>
      </c>
      <c r="C24" s="797">
        <v>0</v>
      </c>
      <c r="D24" s="797">
        <v>0</v>
      </c>
      <c r="E24" s="795">
        <v>0</v>
      </c>
      <c r="F24" s="796">
        <v>0</v>
      </c>
      <c r="I24" s="12">
        <f t="shared" si="0"/>
        <v>13.6</v>
      </c>
      <c r="J24" s="90" t="str">
        <f t="shared" si="0"/>
        <v>PREFABRICATED BUILDINGS OF WOOD</v>
      </c>
      <c r="K24" s="164"/>
      <c r="L24" s="188"/>
      <c r="M24" s="188"/>
      <c r="N24" s="165"/>
    </row>
    <row r="25" spans="1:14" s="9" customFormat="1" ht="21.75" customHeight="1" x14ac:dyDescent="0.15">
      <c r="A25" s="409">
        <v>13.7</v>
      </c>
      <c r="B25" s="411" t="s">
        <v>215</v>
      </c>
      <c r="C25" s="797">
        <v>811.09751022799992</v>
      </c>
      <c r="D25" s="797">
        <v>785.96429664999994</v>
      </c>
      <c r="E25" s="797">
        <v>53.361890705</v>
      </c>
      <c r="F25" s="796">
        <v>30.88117149</v>
      </c>
      <c r="I25" s="12">
        <f>A25</f>
        <v>13.7</v>
      </c>
      <c r="J25" s="90" t="str">
        <f>B25</f>
        <v>OTHER MANUFACTURED WOOD PRODUCTS</v>
      </c>
      <c r="K25" s="164"/>
      <c r="L25" s="188"/>
      <c r="M25" s="188"/>
      <c r="N25" s="165"/>
    </row>
    <row r="26" spans="1:14" s="9" customFormat="1" ht="21.75" customHeight="1" x14ac:dyDescent="0.15">
      <c r="A26" s="412">
        <v>14</v>
      </c>
      <c r="B26" s="1271" t="s">
        <v>216</v>
      </c>
      <c r="C26" s="1272"/>
      <c r="D26" s="1272"/>
      <c r="E26" s="1272"/>
      <c r="F26" s="1273"/>
      <c r="I26" s="396">
        <f t="shared" si="0"/>
        <v>14</v>
      </c>
      <c r="J26" s="1274" t="str">
        <f t="shared" si="0"/>
        <v>SECONDARY PAPER PRODUCTS</v>
      </c>
      <c r="K26" s="1272" t="s">
        <v>0</v>
      </c>
      <c r="L26" s="1272" t="s">
        <v>0</v>
      </c>
      <c r="M26" s="1272" t="s">
        <v>0</v>
      </c>
      <c r="N26" s="1273" t="s">
        <v>0</v>
      </c>
    </row>
    <row r="27" spans="1:14" s="9" customFormat="1" ht="21.75" customHeight="1" x14ac:dyDescent="0.15">
      <c r="A27" s="408">
        <v>14.1</v>
      </c>
      <c r="B27" s="89" t="s">
        <v>217</v>
      </c>
      <c r="C27" s="797">
        <v>65.461787659999999</v>
      </c>
      <c r="D27" s="797">
        <v>115.13144320000001</v>
      </c>
      <c r="E27" s="795">
        <v>0</v>
      </c>
      <c r="F27" s="796">
        <v>1.3975299999999999</v>
      </c>
      <c r="I27" s="12">
        <f t="shared" si="0"/>
        <v>14.1</v>
      </c>
      <c r="J27" s="14" t="str">
        <f t="shared" si="0"/>
        <v>COMPOSITE PAPER AND PAPERBOARD</v>
      </c>
      <c r="K27" s="164"/>
      <c r="L27" s="188"/>
      <c r="M27" s="188"/>
      <c r="N27" s="165"/>
    </row>
    <row r="28" spans="1:14" s="9" customFormat="1" ht="21.75" customHeight="1" x14ac:dyDescent="0.15">
      <c r="A28" s="408">
        <v>14.2</v>
      </c>
      <c r="B28" s="413" t="s">
        <v>218</v>
      </c>
      <c r="C28" s="797">
        <v>7247.7957434669997</v>
      </c>
      <c r="D28" s="797">
        <v>5552.134800068</v>
      </c>
      <c r="E28" s="795">
        <v>60.756281908000005</v>
      </c>
      <c r="F28" s="796">
        <v>43.302028843999992</v>
      </c>
      <c r="I28" s="12">
        <f t="shared" si="0"/>
        <v>14.2</v>
      </c>
      <c r="J28" s="14" t="str">
        <f t="shared" si="0"/>
        <v>SPECIAL COATED PAPER AND PULP PRODUCTS</v>
      </c>
      <c r="K28" s="164"/>
      <c r="L28" s="188"/>
      <c r="M28" s="188"/>
      <c r="N28" s="165"/>
    </row>
    <row r="29" spans="1:14" s="9" customFormat="1" ht="21.75" customHeight="1" x14ac:dyDescent="0.15">
      <c r="A29" s="408">
        <v>14.3</v>
      </c>
      <c r="B29" s="413" t="s">
        <v>219</v>
      </c>
      <c r="C29" s="797">
        <v>19605.15496</v>
      </c>
      <c r="D29" s="797">
        <v>17370.90926</v>
      </c>
      <c r="E29" s="799">
        <v>2154.3353189999998</v>
      </c>
      <c r="F29" s="796">
        <v>1452.9473889999999</v>
      </c>
      <c r="I29" s="12">
        <f t="shared" si="0"/>
        <v>14.3</v>
      </c>
      <c r="J29" s="14" t="str">
        <f t="shared" si="0"/>
        <v>HOUSEHOLD AND SANITARY PAPER, READY FOR USE</v>
      </c>
      <c r="K29" s="164"/>
      <c r="L29" s="188"/>
      <c r="M29" s="188"/>
      <c r="N29" s="165"/>
    </row>
    <row r="30" spans="1:14" s="9" customFormat="1" ht="21.75" customHeight="1" x14ac:dyDescent="0.15">
      <c r="A30" s="408">
        <v>14.4</v>
      </c>
      <c r="B30" s="89" t="s">
        <v>220</v>
      </c>
      <c r="C30" s="797">
        <v>19813.406029999998</v>
      </c>
      <c r="D30" s="797">
        <v>16059.286400000001</v>
      </c>
      <c r="E30" s="795">
        <v>7735.1595360000001</v>
      </c>
      <c r="F30" s="796">
        <v>7821.474561</v>
      </c>
      <c r="I30" s="12">
        <f t="shared" si="0"/>
        <v>14.4</v>
      </c>
      <c r="J30" s="20" t="str">
        <f t="shared" si="0"/>
        <v>PACKAGING CARTONS, BOXES ETC.</v>
      </c>
      <c r="K30" s="172"/>
      <c r="L30" s="301"/>
      <c r="M30" s="301"/>
      <c r="N30" s="173"/>
    </row>
    <row r="31" spans="1:14" s="9" customFormat="1" ht="21.75" customHeight="1" x14ac:dyDescent="0.15">
      <c r="A31" s="414">
        <v>14.5</v>
      </c>
      <c r="B31" s="91" t="s">
        <v>221</v>
      </c>
      <c r="C31" s="797">
        <v>28327.350894400002</v>
      </c>
      <c r="D31" s="797">
        <v>24432.381977600002</v>
      </c>
      <c r="E31" s="795">
        <v>612.48489284800007</v>
      </c>
      <c r="F31" s="796">
        <v>265.51496030699997</v>
      </c>
      <c r="I31" s="12">
        <f t="shared" si="0"/>
        <v>14.5</v>
      </c>
      <c r="J31" s="237" t="str">
        <f t="shared" si="0"/>
        <v>OTHER ARTICLES OF PAPER AND PAPERBOARD, READY FOR USE</v>
      </c>
      <c r="K31" s="164" t="str">
        <f>IF(AND(ISNUMBER(SUM(C32:C34)),ISNUMBER(C31)),IF(C31&lt;SUM(C32:C34),"&lt; subitems!","OK"),"")</f>
        <v>OK</v>
      </c>
      <c r="L31" s="188" t="str">
        <f>IF(AND(ISNUMBER(SUM(D32:D34)),ISNUMBER(D31)),IF(D31&lt;SUM(D32:D34),"&lt; subitems!","OK"),"")</f>
        <v>OK</v>
      </c>
      <c r="M31" s="188" t="str">
        <f>IF(AND(ISNUMBER(SUM(E32:E34)),ISNUMBER(E31)),IF(E31&lt;SUM(E32:E34),"&lt; subitems!","OK"),"")</f>
        <v>OK</v>
      </c>
      <c r="N31" s="165" t="str">
        <f>IF(AND(ISNUMBER(SUM(F32:F34)),ISNUMBER(F31)),IF(F31&lt;SUM(F32:F34),"&lt; subitems!","OK"),"")</f>
        <v>OK</v>
      </c>
    </row>
    <row r="32" spans="1:14" s="9" customFormat="1" ht="21.75" customHeight="1" x14ac:dyDescent="0.15">
      <c r="A32" s="408" t="s">
        <v>222</v>
      </c>
      <c r="B32" s="228" t="s">
        <v>223</v>
      </c>
      <c r="C32" s="797">
        <v>0</v>
      </c>
      <c r="D32" s="797">
        <v>0</v>
      </c>
      <c r="E32" s="795">
        <v>0</v>
      </c>
      <c r="F32" s="796">
        <v>0</v>
      </c>
      <c r="I32" s="12" t="str">
        <f t="shared" si="0"/>
        <v>14.5.1</v>
      </c>
      <c r="J32" s="15" t="str">
        <f t="shared" si="0"/>
        <v>of which: PRINTING AND WRITING PAPER, READY FOR USE</v>
      </c>
      <c r="K32" s="164"/>
      <c r="L32" s="188"/>
      <c r="M32" s="188"/>
      <c r="N32" s="165"/>
    </row>
    <row r="33" spans="1:14" s="9" customFormat="1" ht="21.75" customHeight="1" x14ac:dyDescent="0.15">
      <c r="A33" s="408" t="s">
        <v>224</v>
      </c>
      <c r="B33" s="228" t="s">
        <v>225</v>
      </c>
      <c r="C33" s="797">
        <v>388.12783619999999</v>
      </c>
      <c r="D33" s="797">
        <v>456.15145690000003</v>
      </c>
      <c r="E33" s="795">
        <v>2.8945599999999998</v>
      </c>
      <c r="F33" s="796">
        <v>0.236783838</v>
      </c>
      <c r="I33" s="12" t="str">
        <f t="shared" si="0"/>
        <v>14.5.2</v>
      </c>
      <c r="J33" s="15" t="str">
        <f t="shared" si="0"/>
        <v>of which: ARTICLES, MOULDED OR PRESSED FROM PULP</v>
      </c>
      <c r="K33" s="164"/>
      <c r="L33" s="188"/>
      <c r="M33" s="188"/>
      <c r="N33" s="165"/>
    </row>
    <row r="34" spans="1:14" s="9" customFormat="1" ht="21.75" customHeight="1" thickBot="1" x14ac:dyDescent="0.2">
      <c r="A34" s="415" t="s">
        <v>226</v>
      </c>
      <c r="B34" s="229" t="s">
        <v>227</v>
      </c>
      <c r="C34" s="800">
        <v>113.0032582</v>
      </c>
      <c r="D34" s="800">
        <v>77.934489299999996</v>
      </c>
      <c r="E34" s="800">
        <v>2.6246743010000002</v>
      </c>
      <c r="F34" s="801">
        <v>0.77683358999999996</v>
      </c>
      <c r="I34" s="286" t="str">
        <f t="shared" si="0"/>
        <v>14.5.3</v>
      </c>
      <c r="J34" s="92" t="str">
        <f t="shared" si="0"/>
        <v>of which: FILTER PAPER AND PAPERBOARD, READY FOR USE</v>
      </c>
      <c r="K34" s="178"/>
      <c r="L34" s="287"/>
      <c r="M34" s="287"/>
      <c r="N34" s="179"/>
    </row>
    <row r="35" spans="1:14" ht="15" customHeight="1" x14ac:dyDescent="0.25">
      <c r="A35" s="11" t="s">
        <v>195</v>
      </c>
      <c r="B35" s="247"/>
      <c r="C35" s="247"/>
      <c r="I35" s="151" t="s">
        <v>0</v>
      </c>
    </row>
    <row r="36" spans="1:14" ht="12.75" customHeight="1" x14ac:dyDescent="0.2">
      <c r="A36" s="11"/>
      <c r="B36" s="246"/>
    </row>
    <row r="37" spans="1:14" ht="12.75" customHeight="1" x14ac:dyDescent="0.2">
      <c r="A37" s="11"/>
      <c r="B37" s="1266" t="s">
        <v>197</v>
      </c>
      <c r="C37" s="1234" t="s">
        <v>202</v>
      </c>
      <c r="D37" s="1235"/>
      <c r="E37" s="1234" t="s">
        <v>203</v>
      </c>
      <c r="F37" s="1236"/>
    </row>
    <row r="38" spans="1:14" ht="12.75" customHeight="1" x14ac:dyDescent="0.2">
      <c r="A38" s="11"/>
      <c r="B38" s="1266"/>
      <c r="C38" s="790">
        <v>2019</v>
      </c>
      <c r="D38" s="789">
        <f>C38+1</f>
        <v>2020</v>
      </c>
      <c r="E38" s="790">
        <f>C38</f>
        <v>2019</v>
      </c>
      <c r="F38" s="789">
        <f>D38</f>
        <v>2020</v>
      </c>
    </row>
    <row r="39" spans="1:14" ht="12.75" customHeight="1" x14ac:dyDescent="0.2">
      <c r="A39" s="11"/>
      <c r="B39" s="802">
        <v>4419</v>
      </c>
      <c r="C39" s="794">
        <v>919.61348820000001</v>
      </c>
      <c r="D39" s="794">
        <v>655.30110890000003</v>
      </c>
      <c r="E39" s="794">
        <v>6.2832935709999997</v>
      </c>
      <c r="F39" s="803">
        <v>7.6130797689999996</v>
      </c>
    </row>
    <row r="40" spans="1:14" ht="12.75" customHeight="1" x14ac:dyDescent="0.2">
      <c r="A40" s="11"/>
      <c r="B40" s="802">
        <v>9406</v>
      </c>
      <c r="C40" s="794">
        <v>12953.235280000001</v>
      </c>
      <c r="D40" s="794">
        <v>4136.8896640000003</v>
      </c>
      <c r="E40" s="794">
        <v>12039.366980000001</v>
      </c>
      <c r="F40" s="803">
        <v>55.608761700000002</v>
      </c>
    </row>
    <row r="41" spans="1:14" ht="12.75" customHeight="1" x14ac:dyDescent="0.2">
      <c r="A41" s="11"/>
      <c r="B41" s="802">
        <v>440929</v>
      </c>
      <c r="C41" s="794">
        <v>918.0282125</v>
      </c>
      <c r="D41" s="794">
        <v>728.90699470000004</v>
      </c>
      <c r="E41" s="794">
        <v>0</v>
      </c>
      <c r="F41" s="803">
        <v>8.7520000000000007</v>
      </c>
    </row>
    <row r="42" spans="1:14" ht="12.75" customHeight="1" x14ac:dyDescent="0.2">
      <c r="A42" s="11"/>
      <c r="B42" s="802">
        <v>441871</v>
      </c>
      <c r="C42" s="794">
        <v>0.04</v>
      </c>
      <c r="D42" s="794">
        <v>38.575076889999998</v>
      </c>
      <c r="E42" s="794">
        <v>4.002E-2</v>
      </c>
      <c r="F42" s="803">
        <v>0</v>
      </c>
    </row>
    <row r="43" spans="1:14" ht="12.75" customHeight="1" x14ac:dyDescent="0.2">
      <c r="A43" s="11"/>
      <c r="B43" s="802">
        <v>441872</v>
      </c>
      <c r="C43" s="794">
        <v>1093.9643269999999</v>
      </c>
      <c r="D43" s="794">
        <v>449.32292760000001</v>
      </c>
      <c r="E43" s="794">
        <v>91.935325539999994</v>
      </c>
      <c r="F43" s="803">
        <v>0</v>
      </c>
    </row>
    <row r="44" spans="1:14" ht="12.75" customHeight="1" x14ac:dyDescent="0.2">
      <c r="A44" s="11"/>
      <c r="B44" s="802">
        <v>441879</v>
      </c>
      <c r="C44" s="794">
        <v>2862.4360200000001</v>
      </c>
      <c r="D44" s="794">
        <v>2078.6061759999998</v>
      </c>
      <c r="E44" s="794">
        <v>155.9107836</v>
      </c>
      <c r="F44" s="803">
        <v>85.678574549999993</v>
      </c>
    </row>
    <row r="45" spans="1:14" ht="12.75" customHeight="1" x14ac:dyDescent="0.2">
      <c r="A45" s="11"/>
      <c r="B45" s="802">
        <v>441890</v>
      </c>
      <c r="C45" s="794">
        <v>3332.3021450000001</v>
      </c>
      <c r="D45" s="794">
        <v>1820.1430439999999</v>
      </c>
      <c r="E45" s="794">
        <v>684.14905220000003</v>
      </c>
      <c r="F45" s="803">
        <v>285.57116359999998</v>
      </c>
    </row>
    <row r="46" spans="1:14" ht="12.75" customHeight="1" x14ac:dyDescent="0.2">
      <c r="B46" s="802">
        <v>442190</v>
      </c>
      <c r="C46" s="794">
        <v>1989.2293139999999</v>
      </c>
      <c r="D46" s="794">
        <v>1814.3182200000001</v>
      </c>
      <c r="E46" s="794">
        <v>10871.63435</v>
      </c>
      <c r="F46" s="803">
        <v>15177.82791</v>
      </c>
    </row>
    <row r="47" spans="1:14" ht="12.75" customHeight="1" x14ac:dyDescent="0.2">
      <c r="B47" s="802">
        <v>482390</v>
      </c>
      <c r="C47" s="794">
        <v>1314.3509759999999</v>
      </c>
      <c r="D47" s="794">
        <v>1022.394736</v>
      </c>
      <c r="E47" s="794">
        <v>341.43289449999997</v>
      </c>
      <c r="F47" s="803">
        <v>60.269842539999999</v>
      </c>
    </row>
    <row r="48" spans="1:14" ht="12.75" customHeight="1" x14ac:dyDescent="0.2">
      <c r="B48" s="802">
        <v>940190</v>
      </c>
      <c r="C48" s="794">
        <v>672.49336330000006</v>
      </c>
      <c r="D48" s="794">
        <v>403.4157955</v>
      </c>
      <c r="E48" s="794">
        <v>40.051033250000003</v>
      </c>
      <c r="F48" s="803">
        <v>23.8504079</v>
      </c>
    </row>
    <row r="49" spans="2:6" ht="12.75" customHeight="1" x14ac:dyDescent="0.2">
      <c r="B49" s="802">
        <v>940390</v>
      </c>
      <c r="C49" s="794">
        <v>8581.1404289999991</v>
      </c>
      <c r="D49" s="794">
        <v>6559.8953469999997</v>
      </c>
      <c r="E49" s="794">
        <v>377.10315079999998</v>
      </c>
      <c r="F49" s="803">
        <v>110.36872820000001</v>
      </c>
    </row>
    <row r="65" spans="13:16" ht="12.75" customHeight="1" x14ac:dyDescent="0.2">
      <c r="M65" s="189" t="s">
        <v>0</v>
      </c>
      <c r="N65" s="189" t="s">
        <v>0</v>
      </c>
      <c r="O65" s="8" t="s">
        <v>0</v>
      </c>
      <c r="P65" s="8" t="s">
        <v>0</v>
      </c>
    </row>
  </sheetData>
  <mergeCells count="16">
    <mergeCell ref="J15:N15"/>
    <mergeCell ref="J26:N26"/>
    <mergeCell ref="M13:N13"/>
    <mergeCell ref="K11:L11"/>
    <mergeCell ref="C13:D13"/>
    <mergeCell ref="E13:F13"/>
    <mergeCell ref="K13:L13"/>
    <mergeCell ref="I10:J11"/>
    <mergeCell ref="B26:F26"/>
    <mergeCell ref="B37:B38"/>
    <mergeCell ref="C37:D37"/>
    <mergeCell ref="E37:F37"/>
    <mergeCell ref="B6:C7"/>
    <mergeCell ref="B8:C8"/>
    <mergeCell ref="B9:C9"/>
    <mergeCell ref="B15:F15"/>
  </mergeCells>
  <phoneticPr fontId="0" type="noConversion"/>
  <printOptions horizontalCentered="1"/>
  <pageMargins left="0" right="0" top="0.39370078740157483" bottom="0.39370078740157483" header="0.51181102362204722" footer="0.51181102362204722"/>
  <pageSetup paperSize="9" scale="78" orientation="landscape" r:id="rId1"/>
  <headerFooter alignWithMargins="0"/>
  <colBreaks count="1" manualBreakCount="1">
    <brk id="6" min="1" max="3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4"/>
  <sheetViews>
    <sheetView showGridLines="0" zoomScale="85" zoomScaleNormal="85" workbookViewId="0">
      <selection activeCell="G12" sqref="G12:L12"/>
    </sheetView>
  </sheetViews>
  <sheetFormatPr defaultColWidth="9.625" defaultRowHeight="12.75" x14ac:dyDescent="0.2"/>
  <cols>
    <col min="1" max="1" width="9.375" style="54" customWidth="1"/>
    <col min="2" max="2" width="48.125" style="36" customWidth="1"/>
    <col min="3" max="3" width="9.25" style="36" bestFit="1" customWidth="1"/>
    <col min="4" max="8" width="17.25" style="36" customWidth="1"/>
    <col min="9" max="16384" width="9.625" style="36"/>
  </cols>
  <sheetData>
    <row r="1" spans="1:8" ht="12.75" customHeight="1" thickBot="1" x14ac:dyDescent="0.25">
      <c r="A1" s="1280"/>
      <c r="B1" s="1281"/>
      <c r="C1" s="1281"/>
      <c r="D1" s="1281"/>
    </row>
    <row r="2" spans="1:8" ht="12.75" customHeight="1" x14ac:dyDescent="0.2">
      <c r="A2" s="115"/>
      <c r="B2" s="37" t="s">
        <v>0</v>
      </c>
      <c r="C2" s="38"/>
      <c r="D2" s="39"/>
      <c r="E2" s="1079" t="s">
        <v>228</v>
      </c>
      <c r="F2" s="1080"/>
      <c r="G2" s="1079" t="s">
        <v>229</v>
      </c>
      <c r="H2" s="1081"/>
    </row>
    <row r="3" spans="1:8" ht="12.75" customHeight="1" x14ac:dyDescent="0.2">
      <c r="A3" s="116"/>
      <c r="B3" s="40" t="s">
        <v>0</v>
      </c>
      <c r="C3" s="41"/>
      <c r="D3" s="41"/>
      <c r="E3" s="1082" t="s">
        <v>4</v>
      </c>
      <c r="F3" s="1083"/>
      <c r="G3" s="1084"/>
      <c r="H3" s="1085"/>
    </row>
    <row r="4" spans="1:8" ht="12.75" customHeight="1" x14ac:dyDescent="0.2">
      <c r="A4" s="116"/>
      <c r="B4" s="40" t="s">
        <v>0</v>
      </c>
      <c r="C4" s="41"/>
      <c r="D4" s="41"/>
      <c r="E4" s="1282" t="s">
        <v>0</v>
      </c>
      <c r="F4" s="1283"/>
      <c r="G4" s="1283"/>
      <c r="H4" s="1284"/>
    </row>
    <row r="5" spans="1:8" ht="12.75" customHeight="1" x14ac:dyDescent="0.2">
      <c r="A5" s="116"/>
      <c r="B5" s="40"/>
      <c r="C5" s="41"/>
      <c r="D5" s="1289"/>
      <c r="E5" s="1082" t="s">
        <v>5</v>
      </c>
      <c r="F5" s="1086"/>
      <c r="G5" s="1086"/>
      <c r="H5" s="1087"/>
    </row>
    <row r="6" spans="1:8" ht="12.75" customHeight="1" x14ac:dyDescent="0.2">
      <c r="A6" s="116"/>
      <c r="B6" s="40"/>
      <c r="C6" s="41"/>
      <c r="D6" s="1289"/>
      <c r="E6" s="1292"/>
      <c r="F6" s="1293"/>
      <c r="G6" s="1293"/>
      <c r="H6" s="1294"/>
    </row>
    <row r="7" spans="1:8" ht="12.75" customHeight="1" x14ac:dyDescent="0.2">
      <c r="A7" s="116"/>
      <c r="B7" s="1285" t="s">
        <v>230</v>
      </c>
      <c r="C7" s="1286"/>
      <c r="D7" s="1290"/>
      <c r="E7" s="1292" t="s">
        <v>0</v>
      </c>
      <c r="F7" s="1283"/>
      <c r="G7" s="1283"/>
      <c r="H7" s="1284"/>
    </row>
    <row r="8" spans="1:8" ht="12.75" customHeight="1" x14ac:dyDescent="0.2">
      <c r="A8" s="116"/>
      <c r="B8" s="1286"/>
      <c r="C8" s="1286"/>
      <c r="D8" s="1290"/>
      <c r="E8" s="1088" t="s">
        <v>10</v>
      </c>
      <c r="F8" s="1089"/>
      <c r="G8" s="1088" t="s">
        <v>11</v>
      </c>
      <c r="H8" s="1085"/>
    </row>
    <row r="9" spans="1:8" ht="18" customHeight="1" x14ac:dyDescent="0.2">
      <c r="A9" s="116"/>
      <c r="B9" s="1259" t="s">
        <v>231</v>
      </c>
      <c r="C9" s="1259"/>
      <c r="D9" s="43"/>
      <c r="E9" s="1088" t="s">
        <v>15</v>
      </c>
      <c r="F9" s="1084"/>
      <c r="G9" s="1084"/>
      <c r="H9" s="1085"/>
    </row>
    <row r="10" spans="1:8" ht="17.45" customHeight="1" x14ac:dyDescent="0.3">
      <c r="A10" s="116"/>
      <c r="B10" s="1299"/>
      <c r="C10" s="1299"/>
      <c r="D10" s="44"/>
      <c r="E10" s="1295" t="s">
        <v>0</v>
      </c>
      <c r="F10" s="1296"/>
      <c r="G10" s="1296"/>
      <c r="H10" s="1297"/>
    </row>
    <row r="11" spans="1:8" ht="15" customHeight="1" x14ac:dyDescent="0.3">
      <c r="A11" s="116"/>
      <c r="B11" s="124"/>
      <c r="C11" s="124"/>
      <c r="D11" s="44"/>
      <c r="E11" s="190"/>
      <c r="F11" s="191"/>
      <c r="G11" s="191"/>
      <c r="H11" s="192"/>
    </row>
    <row r="12" spans="1:8" ht="21.75" customHeight="1" x14ac:dyDescent="0.2">
      <c r="A12" s="116"/>
      <c r="B12" s="1298" t="s">
        <v>201</v>
      </c>
      <c r="C12" s="1298"/>
      <c r="D12" s="1298"/>
      <c r="E12" s="241" t="s">
        <v>232</v>
      </c>
      <c r="F12" s="134" t="s">
        <v>0</v>
      </c>
      <c r="G12" s="136"/>
      <c r="H12" s="138"/>
    </row>
    <row r="13" spans="1:8" ht="15.75" x14ac:dyDescent="0.25">
      <c r="A13" s="117" t="s">
        <v>0</v>
      </c>
      <c r="B13" s="1090"/>
      <c r="C13" s="46"/>
      <c r="D13" s="46"/>
      <c r="E13" s="47"/>
      <c r="F13" s="41"/>
      <c r="G13" s="41"/>
      <c r="H13" s="45"/>
    </row>
    <row r="14" spans="1:8" ht="15.75" x14ac:dyDescent="0.25">
      <c r="A14" s="49" t="s">
        <v>17</v>
      </c>
      <c r="B14" s="1091"/>
      <c r="C14" s="48" t="s">
        <v>180</v>
      </c>
      <c r="D14" s="48" t="s">
        <v>233</v>
      </c>
      <c r="E14" s="1287" t="s">
        <v>181</v>
      </c>
      <c r="F14" s="1291"/>
      <c r="G14" s="1287" t="s">
        <v>182</v>
      </c>
      <c r="H14" s="1288"/>
    </row>
    <row r="15" spans="1:8" ht="12.75" customHeight="1" x14ac:dyDescent="0.2">
      <c r="A15" s="49" t="s">
        <v>21</v>
      </c>
      <c r="B15" s="50" t="s">
        <v>17</v>
      </c>
      <c r="C15" s="101" t="s">
        <v>186</v>
      </c>
      <c r="D15" s="1092" t="s">
        <v>22</v>
      </c>
      <c r="E15" s="1093" t="s">
        <v>22</v>
      </c>
      <c r="F15" s="1093" t="s">
        <v>189</v>
      </c>
      <c r="G15" s="1093" t="s">
        <v>22</v>
      </c>
      <c r="H15" s="1094" t="s">
        <v>189</v>
      </c>
    </row>
    <row r="16" spans="1:8" ht="12.75" customHeight="1" x14ac:dyDescent="0.25">
      <c r="A16" s="51"/>
      <c r="B16" s="1095"/>
      <c r="C16" s="105"/>
      <c r="D16" s="1092"/>
      <c r="E16" s="1093"/>
      <c r="F16" s="133" t="s">
        <v>0</v>
      </c>
      <c r="G16" s="1093"/>
      <c r="H16" s="137" t="s">
        <v>234</v>
      </c>
    </row>
    <row r="17" spans="1:8" s="53" customFormat="1" ht="22.5" customHeight="1" x14ac:dyDescent="0.15">
      <c r="A17" s="52">
        <v>1.2</v>
      </c>
      <c r="B17" s="102" t="s">
        <v>41</v>
      </c>
      <c r="C17" s="120" t="s">
        <v>30</v>
      </c>
      <c r="D17" s="419" t="s">
        <v>0</v>
      </c>
      <c r="E17" s="420"/>
      <c r="F17" s="421"/>
      <c r="G17" s="420"/>
      <c r="H17" s="422"/>
    </row>
    <row r="18" spans="1:8" s="53" customFormat="1" ht="22.5" customHeight="1" x14ac:dyDescent="0.15">
      <c r="A18" s="52" t="s">
        <v>43</v>
      </c>
      <c r="B18" s="106" t="s">
        <v>36</v>
      </c>
      <c r="C18" s="120" t="s">
        <v>30</v>
      </c>
      <c r="D18" s="423"/>
      <c r="E18" s="424"/>
      <c r="F18" s="425"/>
      <c r="G18" s="424"/>
      <c r="H18" s="426"/>
    </row>
    <row r="19" spans="1:8" s="53" customFormat="1" ht="22.5" customHeight="1" x14ac:dyDescent="0.15">
      <c r="A19" s="52" t="s">
        <v>45</v>
      </c>
      <c r="B19" s="106" t="s">
        <v>39</v>
      </c>
      <c r="C19" s="120" t="s">
        <v>30</v>
      </c>
      <c r="D19" s="423"/>
      <c r="E19" s="424"/>
      <c r="F19" s="425"/>
      <c r="G19" s="424"/>
      <c r="H19" s="426"/>
    </row>
    <row r="20" spans="1:8" s="53" customFormat="1" ht="22.5" customHeight="1" x14ac:dyDescent="0.15">
      <c r="A20" s="52" t="s">
        <v>47</v>
      </c>
      <c r="B20" s="107" t="s">
        <v>48</v>
      </c>
      <c r="C20" s="120" t="s">
        <v>30</v>
      </c>
      <c r="D20" s="423"/>
      <c r="E20" s="424"/>
      <c r="F20" s="425"/>
      <c r="G20" s="424"/>
      <c r="H20" s="426"/>
    </row>
    <row r="21" spans="1:8" s="53" customFormat="1" ht="22.5" customHeight="1" x14ac:dyDescent="0.15">
      <c r="A21" s="416">
        <v>6</v>
      </c>
      <c r="B21" s="103" t="s">
        <v>90</v>
      </c>
      <c r="C21" s="120" t="s">
        <v>77</v>
      </c>
      <c r="D21" s="423"/>
      <c r="E21" s="424"/>
      <c r="F21" s="425"/>
      <c r="G21" s="424"/>
      <c r="H21" s="426"/>
    </row>
    <row r="22" spans="1:8" s="53" customFormat="1" ht="22.5" customHeight="1" x14ac:dyDescent="0.15">
      <c r="A22" s="52" t="s">
        <v>91</v>
      </c>
      <c r="B22" s="106" t="s">
        <v>36</v>
      </c>
      <c r="C22" s="120" t="s">
        <v>77</v>
      </c>
      <c r="D22" s="423"/>
      <c r="E22" s="424"/>
      <c r="F22" s="425"/>
      <c r="G22" s="424"/>
      <c r="H22" s="426"/>
    </row>
    <row r="23" spans="1:8" s="53" customFormat="1" ht="22.5" customHeight="1" x14ac:dyDescent="0.15">
      <c r="A23" s="52" t="s">
        <v>93</v>
      </c>
      <c r="B23" s="108" t="s">
        <v>39</v>
      </c>
      <c r="C23" s="120" t="s">
        <v>77</v>
      </c>
      <c r="D23" s="423"/>
      <c r="E23" s="424"/>
      <c r="F23" s="425"/>
      <c r="G23" s="424"/>
      <c r="H23" s="426"/>
    </row>
    <row r="24" spans="1:8" s="53" customFormat="1" ht="22.5" customHeight="1" x14ac:dyDescent="0.15">
      <c r="A24" s="417" t="s">
        <v>94</v>
      </c>
      <c r="B24" s="107" t="s">
        <v>48</v>
      </c>
      <c r="C24" s="120" t="s">
        <v>77</v>
      </c>
      <c r="D24" s="423"/>
      <c r="E24" s="424"/>
      <c r="F24" s="425"/>
      <c r="G24" s="424"/>
      <c r="H24" s="426"/>
    </row>
    <row r="25" spans="1:8" s="53" customFormat="1" ht="22.5" customHeight="1" x14ac:dyDescent="0.15">
      <c r="A25" s="52" t="s">
        <v>95</v>
      </c>
      <c r="B25" s="104" t="s">
        <v>96</v>
      </c>
      <c r="C25" s="120" t="s">
        <v>77</v>
      </c>
      <c r="D25" s="423"/>
      <c r="E25" s="424"/>
      <c r="F25" s="425"/>
      <c r="G25" s="424"/>
      <c r="H25" s="426"/>
    </row>
    <row r="26" spans="1:8" s="53" customFormat="1" ht="22.5" customHeight="1" x14ac:dyDescent="0.15">
      <c r="A26" s="52" t="s">
        <v>97</v>
      </c>
      <c r="B26" s="108" t="s">
        <v>36</v>
      </c>
      <c r="C26" s="120" t="s">
        <v>77</v>
      </c>
      <c r="D26" s="423"/>
      <c r="E26" s="424"/>
      <c r="F26" s="425"/>
      <c r="G26" s="424"/>
      <c r="H26" s="426"/>
    </row>
    <row r="27" spans="1:8" s="53" customFormat="1" ht="22.5" customHeight="1" x14ac:dyDescent="0.15">
      <c r="A27" s="52" t="s">
        <v>98</v>
      </c>
      <c r="B27" s="108" t="s">
        <v>39</v>
      </c>
      <c r="C27" s="120" t="s">
        <v>77</v>
      </c>
      <c r="D27" s="423"/>
      <c r="E27" s="424"/>
      <c r="F27" s="425"/>
      <c r="G27" s="424"/>
      <c r="H27" s="426"/>
    </row>
    <row r="28" spans="1:8" s="53" customFormat="1" ht="22.5" customHeight="1" x14ac:dyDescent="0.15">
      <c r="A28" s="417" t="s">
        <v>99</v>
      </c>
      <c r="B28" s="107" t="s">
        <v>48</v>
      </c>
      <c r="C28" s="120" t="s">
        <v>77</v>
      </c>
      <c r="D28" s="423"/>
      <c r="E28" s="424"/>
      <c r="F28" s="425"/>
      <c r="G28" s="424"/>
      <c r="H28" s="426"/>
    </row>
    <row r="29" spans="1:8" s="53" customFormat="1" ht="22.5" customHeight="1" x14ac:dyDescent="0.15">
      <c r="A29" s="52" t="s">
        <v>102</v>
      </c>
      <c r="B29" s="104" t="s">
        <v>103</v>
      </c>
      <c r="C29" s="120" t="s">
        <v>77</v>
      </c>
      <c r="D29" s="423"/>
      <c r="E29" s="424"/>
      <c r="F29" s="425"/>
      <c r="G29" s="424"/>
      <c r="H29" s="426"/>
    </row>
    <row r="30" spans="1:8" s="53" customFormat="1" ht="22.5" customHeight="1" x14ac:dyDescent="0.15">
      <c r="A30" s="52" t="s">
        <v>104</v>
      </c>
      <c r="B30" s="108" t="s">
        <v>36</v>
      </c>
      <c r="C30" s="120" t="s">
        <v>77</v>
      </c>
      <c r="D30" s="423"/>
      <c r="E30" s="424"/>
      <c r="F30" s="425"/>
      <c r="G30" s="424"/>
      <c r="H30" s="426"/>
    </row>
    <row r="31" spans="1:8" s="53" customFormat="1" ht="22.5" customHeight="1" x14ac:dyDescent="0.15">
      <c r="A31" s="52" t="s">
        <v>105</v>
      </c>
      <c r="B31" s="108" t="s">
        <v>39</v>
      </c>
      <c r="C31" s="120" t="s">
        <v>77</v>
      </c>
      <c r="D31" s="423"/>
      <c r="E31" s="424"/>
      <c r="F31" s="425"/>
      <c r="G31" s="424"/>
      <c r="H31" s="426"/>
    </row>
    <row r="32" spans="1:8" s="53" customFormat="1" ht="22.5" customHeight="1" thickBot="1" x14ac:dyDescent="0.2">
      <c r="A32" s="418" t="s">
        <v>106</v>
      </c>
      <c r="B32" s="109" t="s">
        <v>48</v>
      </c>
      <c r="C32" s="121" t="s">
        <v>77</v>
      </c>
      <c r="D32" s="427"/>
      <c r="E32" s="428"/>
      <c r="F32" s="429"/>
      <c r="G32" s="428"/>
      <c r="H32" s="430"/>
    </row>
    <row r="33" spans="1:3" ht="14.25" x14ac:dyDescent="0.2">
      <c r="A33" s="41"/>
      <c r="B33" s="180" t="s">
        <v>166</v>
      </c>
      <c r="C33" s="41"/>
    </row>
    <row r="34" spans="1:3" ht="14.25" x14ac:dyDescent="0.2">
      <c r="A34" s="41" t="s">
        <v>0</v>
      </c>
      <c r="B34" s="180" t="s">
        <v>167</v>
      </c>
      <c r="C34" s="41"/>
    </row>
    <row r="35" spans="1:3" ht="12.75" customHeight="1" x14ac:dyDescent="0.2">
      <c r="A35" s="36"/>
    </row>
    <row r="36" spans="1:3" ht="12.75" customHeight="1" x14ac:dyDescent="0.2">
      <c r="A36" s="36"/>
    </row>
    <row r="37" spans="1:3" ht="12.75" customHeight="1" x14ac:dyDescent="0.2">
      <c r="A37" s="36"/>
    </row>
    <row r="38" spans="1:3" ht="12.75" customHeight="1" x14ac:dyDescent="0.2">
      <c r="A38" s="36"/>
    </row>
    <row r="39" spans="1:3" ht="12.75" customHeight="1" x14ac:dyDescent="0.2">
      <c r="A39" s="36"/>
    </row>
    <row r="40" spans="1:3" ht="12.75" customHeight="1" x14ac:dyDescent="0.2">
      <c r="A40" s="36"/>
    </row>
    <row r="41" spans="1:3" ht="12.75" customHeight="1" x14ac:dyDescent="0.2"/>
    <row r="42" spans="1:3" ht="12.75" customHeight="1" x14ac:dyDescent="0.2"/>
    <row r="43" spans="1:3" ht="12.75" customHeight="1" x14ac:dyDescent="0.2"/>
    <row r="44" spans="1:3" ht="12.75" customHeight="1" x14ac:dyDescent="0.2"/>
    <row r="45" spans="1:3" ht="12.75" customHeight="1" x14ac:dyDescent="0.2"/>
    <row r="46" spans="1:3" ht="12.75" customHeight="1" x14ac:dyDescent="0.2"/>
    <row r="47" spans="1:3" ht="12.75" customHeight="1" x14ac:dyDescent="0.2"/>
    <row r="48" spans="1: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sheetData>
  <mergeCells count="12">
    <mergeCell ref="A1:D1"/>
    <mergeCell ref="E4:H4"/>
    <mergeCell ref="B7:C8"/>
    <mergeCell ref="G14:H14"/>
    <mergeCell ref="D5:D8"/>
    <mergeCell ref="E14:F14"/>
    <mergeCell ref="E7:H7"/>
    <mergeCell ref="E6:H6"/>
    <mergeCell ref="E10:H10"/>
    <mergeCell ref="B12:D12"/>
    <mergeCell ref="B10:C10"/>
    <mergeCell ref="B9:C9"/>
  </mergeCells>
  <phoneticPr fontId="0" type="noConversion"/>
  <printOptions horizontalCentered="1"/>
  <pageMargins left="0.74803149606299213" right="0.74803149606299213" top="0.98425196850393704" bottom="0.98425196850393704" header="0.51181102362204722" footer="0.51181102362204722"/>
  <pageSetup paperSize="9" scale="7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F86"/>
  <sheetViews>
    <sheetView showGridLines="0" zoomScale="85" zoomScaleNormal="85" workbookViewId="0">
      <selection activeCell="G12" sqref="G12:L12"/>
    </sheetView>
  </sheetViews>
  <sheetFormatPr defaultColWidth="9.625" defaultRowHeight="12.75" x14ac:dyDescent="0.2"/>
  <cols>
    <col min="1" max="1" width="9.875" style="55" customWidth="1"/>
    <col min="2" max="2" width="37.375" style="87" customWidth="1"/>
    <col min="3" max="4" width="27.75" style="56" customWidth="1"/>
    <col min="5" max="5" width="16.5" style="56" customWidth="1"/>
    <col min="6" max="12" width="15.375" style="56" customWidth="1"/>
    <col min="13" max="16384" width="9.625" style="56"/>
  </cols>
  <sheetData>
    <row r="1" spans="1:12" ht="15.6" customHeight="1" thickBot="1" x14ac:dyDescent="0.25">
      <c r="A1" s="55" t="s">
        <v>0</v>
      </c>
    </row>
    <row r="2" spans="1:12" ht="15.6" customHeight="1" x14ac:dyDescent="0.2">
      <c r="A2" s="110"/>
      <c r="B2" s="57" t="s">
        <v>0</v>
      </c>
      <c r="C2" s="58"/>
      <c r="D2" s="58"/>
      <c r="E2" s="58"/>
      <c r="F2" s="58"/>
      <c r="G2" s="1096" t="s">
        <v>235</v>
      </c>
      <c r="H2" s="1097"/>
      <c r="I2" s="1098"/>
      <c r="J2" s="1079" t="s">
        <v>229</v>
      </c>
      <c r="K2" s="1317"/>
      <c r="L2" s="1318"/>
    </row>
    <row r="3" spans="1:12" ht="15.6" customHeight="1" x14ac:dyDescent="0.45">
      <c r="A3" s="111"/>
      <c r="B3" s="42" t="s">
        <v>0</v>
      </c>
      <c r="C3" s="431"/>
      <c r="D3" s="431"/>
      <c r="E3" s="389"/>
      <c r="F3" s="389"/>
      <c r="G3" s="1316" t="s">
        <v>4</v>
      </c>
      <c r="H3" s="1209"/>
      <c r="I3" s="1209"/>
      <c r="J3" s="1084"/>
      <c r="K3" s="1084"/>
      <c r="L3" s="1085"/>
    </row>
    <row r="4" spans="1:12" ht="15.6" customHeight="1" x14ac:dyDescent="0.4">
      <c r="A4" s="111"/>
      <c r="B4" s="42" t="s">
        <v>0</v>
      </c>
      <c r="C4" s="389"/>
      <c r="D4" s="389"/>
      <c r="E4" s="389"/>
      <c r="F4" s="389"/>
      <c r="G4" s="1330" t="s">
        <v>0</v>
      </c>
      <c r="H4" s="1331"/>
      <c r="I4" s="1332"/>
      <c r="J4" s="1333"/>
      <c r="K4" s="1333"/>
      <c r="L4" s="1334"/>
    </row>
    <row r="5" spans="1:12" ht="15.6" customHeight="1" x14ac:dyDescent="0.4">
      <c r="A5" s="111"/>
      <c r="B5" s="42"/>
      <c r="C5" s="389"/>
      <c r="D5" s="389"/>
      <c r="E5" s="389"/>
      <c r="F5" s="389"/>
      <c r="G5" s="1338" t="s">
        <v>5</v>
      </c>
      <c r="H5" s="1339"/>
      <c r="I5" s="1099"/>
      <c r="J5" s="1099"/>
      <c r="K5" s="1099"/>
      <c r="L5" s="1100"/>
    </row>
    <row r="6" spans="1:12" ht="15.6" customHeight="1" x14ac:dyDescent="0.2">
      <c r="A6" s="111"/>
      <c r="B6" s="42"/>
      <c r="C6" s="1343" t="s">
        <v>236</v>
      </c>
      <c r="D6" s="1343"/>
      <c r="E6" s="1343"/>
      <c r="F6" s="1344"/>
      <c r="G6" s="1325"/>
      <c r="H6" s="1326"/>
      <c r="I6" s="1327"/>
      <c r="J6" s="1327"/>
      <c r="K6" s="1327"/>
      <c r="L6" s="1328"/>
    </row>
    <row r="7" spans="1:12" ht="15.6" customHeight="1" x14ac:dyDescent="0.2">
      <c r="A7" s="111"/>
      <c r="B7" s="59" t="s">
        <v>0</v>
      </c>
      <c r="C7" s="1343"/>
      <c r="D7" s="1343"/>
      <c r="E7" s="1343"/>
      <c r="F7" s="1344"/>
      <c r="G7" s="1329" t="s">
        <v>0</v>
      </c>
      <c r="H7" s="1326"/>
      <c r="I7" s="1326"/>
      <c r="J7" s="1326"/>
      <c r="K7" s="1326"/>
      <c r="L7" s="1328"/>
    </row>
    <row r="8" spans="1:12" ht="15.6" customHeight="1" x14ac:dyDescent="0.2">
      <c r="A8" s="111"/>
      <c r="B8" s="60"/>
      <c r="C8" s="1322" t="s">
        <v>237</v>
      </c>
      <c r="D8" s="1322"/>
      <c r="E8" s="1323"/>
      <c r="F8" s="1324"/>
      <c r="G8" s="1101" t="s">
        <v>10</v>
      </c>
      <c r="H8" s="1102"/>
      <c r="I8" s="1084"/>
      <c r="J8" s="1088" t="s">
        <v>11</v>
      </c>
      <c r="K8" s="1340"/>
      <c r="L8" s="1341"/>
    </row>
    <row r="9" spans="1:12" ht="15.6" customHeight="1" x14ac:dyDescent="0.2">
      <c r="A9" s="111"/>
      <c r="B9" s="60"/>
      <c r="C9" s="61"/>
      <c r="D9" s="61"/>
      <c r="E9" s="61"/>
      <c r="F9" s="62"/>
      <c r="G9" s="1082" t="s">
        <v>15</v>
      </c>
      <c r="H9" s="1335"/>
      <c r="I9" s="1336"/>
      <c r="J9" s="1335"/>
      <c r="K9" s="1336"/>
      <c r="L9" s="1337"/>
    </row>
    <row r="10" spans="1:12" ht="15.6" customHeight="1" x14ac:dyDescent="0.2">
      <c r="A10" s="111"/>
      <c r="B10" s="60"/>
      <c r="C10" s="61"/>
      <c r="D10" s="61"/>
      <c r="E10" s="141"/>
      <c r="F10" s="62"/>
      <c r="G10" s="194"/>
      <c r="H10" s="194"/>
      <c r="I10" s="194"/>
      <c r="J10" s="194"/>
      <c r="K10" s="194"/>
      <c r="L10" s="195"/>
    </row>
    <row r="11" spans="1:12" ht="24" customHeight="1" x14ac:dyDescent="0.2">
      <c r="A11" s="111"/>
      <c r="B11" s="60"/>
      <c r="C11"/>
      <c r="D11" s="240" t="s">
        <v>201</v>
      </c>
      <c r="E11" s="1342" t="s">
        <v>238</v>
      </c>
      <c r="F11" s="1342"/>
      <c r="G11" s="193" t="s">
        <v>0</v>
      </c>
      <c r="H11"/>
      <c r="I11"/>
      <c r="J11"/>
      <c r="K11"/>
      <c r="L11" s="139"/>
    </row>
    <row r="12" spans="1:12" ht="15.6" customHeight="1" x14ac:dyDescent="0.2">
      <c r="A12" s="112"/>
      <c r="B12" s="63"/>
      <c r="C12" s="64"/>
      <c r="D12" s="64"/>
      <c r="E12" s="65"/>
      <c r="F12" s="65"/>
      <c r="G12" s="1319" t="s">
        <v>0</v>
      </c>
      <c r="H12" s="1320"/>
      <c r="I12" s="1320"/>
      <c r="J12" s="1320"/>
      <c r="K12" s="1320"/>
      <c r="L12" s="1321"/>
    </row>
    <row r="13" spans="1:12" s="69" customFormat="1" ht="15.6" customHeight="1" x14ac:dyDescent="0.25">
      <c r="A13" s="66" t="s">
        <v>0</v>
      </c>
      <c r="B13" s="67" t="s">
        <v>0</v>
      </c>
      <c r="C13" s="68" t="s">
        <v>0</v>
      </c>
      <c r="D13" s="68" t="s">
        <v>0</v>
      </c>
      <c r="E13" s="1302" t="s">
        <v>181</v>
      </c>
      <c r="F13" s="1303"/>
      <c r="G13" s="1303"/>
      <c r="H13" s="1308"/>
      <c r="I13" s="1302" t="s">
        <v>182</v>
      </c>
      <c r="J13" s="1303"/>
      <c r="K13" s="1303"/>
      <c r="L13" s="1304"/>
    </row>
    <row r="14" spans="1:12" ht="15.6" customHeight="1" x14ac:dyDescent="0.2">
      <c r="A14" s="70" t="s">
        <v>17</v>
      </c>
      <c r="B14" s="71" t="s">
        <v>239</v>
      </c>
      <c r="C14" s="71" t="s">
        <v>0</v>
      </c>
      <c r="D14" s="71" t="s">
        <v>0</v>
      </c>
      <c r="E14" s="1305">
        <v>2019</v>
      </c>
      <c r="F14" s="1306"/>
      <c r="G14" s="1305">
        <f>E14+1</f>
        <v>2020</v>
      </c>
      <c r="H14" s="1306"/>
      <c r="I14" s="1305">
        <f>E14</f>
        <v>2019</v>
      </c>
      <c r="J14" s="1306"/>
      <c r="K14" s="1305">
        <f>G14</f>
        <v>2020</v>
      </c>
      <c r="L14" s="1307"/>
    </row>
    <row r="15" spans="1:12" ht="15.6" customHeight="1" x14ac:dyDescent="0.2">
      <c r="A15" s="70" t="s">
        <v>0</v>
      </c>
      <c r="B15" s="71" t="s">
        <v>240</v>
      </c>
      <c r="C15" s="71" t="s">
        <v>241</v>
      </c>
      <c r="D15" s="71" t="s">
        <v>242</v>
      </c>
      <c r="E15" s="72" t="s">
        <v>187</v>
      </c>
      <c r="F15" s="71" t="s">
        <v>189</v>
      </c>
      <c r="G15" s="71" t="s">
        <v>187</v>
      </c>
      <c r="H15" s="71" t="s">
        <v>189</v>
      </c>
      <c r="I15" s="71" t="s">
        <v>187</v>
      </c>
      <c r="J15" s="71" t="s">
        <v>189</v>
      </c>
      <c r="K15" s="71" t="s">
        <v>187</v>
      </c>
      <c r="L15" s="1103" t="s">
        <v>189</v>
      </c>
    </row>
    <row r="16" spans="1:12" ht="15.6" customHeight="1" x14ac:dyDescent="0.25">
      <c r="A16" s="70" t="s">
        <v>0</v>
      </c>
      <c r="B16" s="73" t="s">
        <v>0</v>
      </c>
      <c r="C16" s="74"/>
      <c r="D16" s="74"/>
      <c r="E16" s="520" t="s">
        <v>243</v>
      </c>
      <c r="F16" s="133" t="s">
        <v>0</v>
      </c>
      <c r="G16" s="520" t="s">
        <v>243</v>
      </c>
      <c r="H16" s="133" t="s">
        <v>0</v>
      </c>
      <c r="I16" s="520" t="s">
        <v>243</v>
      </c>
      <c r="J16" s="133" t="s">
        <v>0</v>
      </c>
      <c r="K16" s="520" t="s">
        <v>243</v>
      </c>
      <c r="L16" s="137" t="s">
        <v>0</v>
      </c>
    </row>
    <row r="17" spans="1:58" s="234" customFormat="1" ht="16.5" customHeight="1" x14ac:dyDescent="0.15">
      <c r="A17" s="255" t="s">
        <v>47</v>
      </c>
      <c r="B17" s="432" t="s">
        <v>244</v>
      </c>
      <c r="C17" s="437" t="s">
        <v>0</v>
      </c>
      <c r="D17" s="438"/>
      <c r="E17" s="232"/>
      <c r="F17" s="232"/>
      <c r="G17" s="232"/>
      <c r="H17" s="232"/>
      <c r="I17" s="232"/>
      <c r="J17" s="232"/>
      <c r="K17" s="232"/>
      <c r="L17" s="233"/>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1:58" s="77" customFormat="1" ht="16.5" customHeight="1" x14ac:dyDescent="0.15">
      <c r="A18" s="1309" t="s">
        <v>245</v>
      </c>
      <c r="B18" s="433" t="s">
        <v>246</v>
      </c>
      <c r="C18" s="80"/>
      <c r="D18" s="80"/>
      <c r="E18" s="78"/>
      <c r="F18" s="78"/>
      <c r="G18" s="78"/>
      <c r="H18" s="78"/>
      <c r="I18" s="78"/>
      <c r="J18" s="78"/>
      <c r="K18" s="78"/>
      <c r="L18" s="79"/>
    </row>
    <row r="19" spans="1:58" s="77" customFormat="1" ht="16.5" customHeight="1" x14ac:dyDescent="0.15">
      <c r="A19" s="1310"/>
      <c r="B19" s="432" t="s">
        <v>247</v>
      </c>
      <c r="C19" s="256"/>
      <c r="D19" s="256"/>
      <c r="E19" s="75"/>
      <c r="F19" s="75"/>
      <c r="G19" s="75"/>
      <c r="H19" s="75"/>
      <c r="I19" s="75"/>
      <c r="J19" s="75"/>
      <c r="K19" s="75"/>
      <c r="L19" s="76"/>
    </row>
    <row r="20" spans="1:58" s="77" customFormat="1" ht="16.5" customHeight="1" x14ac:dyDescent="0.15">
      <c r="A20" s="1310"/>
      <c r="B20" s="433" t="s">
        <v>248</v>
      </c>
      <c r="C20" s="256"/>
      <c r="D20" s="256"/>
      <c r="E20" s="75"/>
      <c r="F20" s="75"/>
      <c r="G20" s="75"/>
      <c r="H20" s="75"/>
      <c r="I20" s="75"/>
      <c r="J20" s="75"/>
      <c r="K20" s="75"/>
      <c r="L20" s="76"/>
    </row>
    <row r="21" spans="1:58" s="77" customFormat="1" ht="16.5" customHeight="1" x14ac:dyDescent="0.15">
      <c r="A21" s="1310"/>
      <c r="B21" s="1104"/>
      <c r="C21" s="256"/>
      <c r="D21" s="256"/>
      <c r="E21" s="75"/>
      <c r="F21" s="75"/>
      <c r="G21" s="75"/>
      <c r="H21" s="75"/>
      <c r="I21" s="75"/>
      <c r="J21" s="75"/>
      <c r="K21" s="75"/>
      <c r="L21" s="76"/>
    </row>
    <row r="22" spans="1:58" s="77" customFormat="1" ht="16.5" customHeight="1" x14ac:dyDescent="0.15">
      <c r="A22" s="1310"/>
      <c r="B22" s="1104"/>
      <c r="C22" s="256"/>
      <c r="D22" s="256"/>
      <c r="E22" s="75"/>
      <c r="F22" s="75"/>
      <c r="G22" s="75"/>
      <c r="H22" s="75"/>
      <c r="I22" s="75"/>
      <c r="J22" s="75"/>
      <c r="K22" s="75"/>
      <c r="L22" s="76"/>
    </row>
    <row r="23" spans="1:58" s="77" customFormat="1" ht="16.5" customHeight="1" x14ac:dyDescent="0.15">
      <c r="A23" s="1310"/>
      <c r="B23" s="1104"/>
      <c r="C23" s="256"/>
      <c r="D23" s="256"/>
      <c r="E23" s="75"/>
      <c r="F23" s="75"/>
      <c r="G23" s="75"/>
      <c r="H23" s="75"/>
      <c r="I23" s="75"/>
      <c r="J23" s="75"/>
      <c r="K23" s="75"/>
      <c r="L23" s="76"/>
    </row>
    <row r="24" spans="1:58" s="77" customFormat="1" ht="16.5" customHeight="1" x14ac:dyDescent="0.15">
      <c r="A24" s="1310"/>
      <c r="B24" s="1104"/>
      <c r="C24" s="256"/>
      <c r="D24" s="256"/>
      <c r="E24" s="75"/>
      <c r="F24" s="75"/>
      <c r="G24" s="75"/>
      <c r="H24" s="75"/>
      <c r="I24" s="75"/>
      <c r="J24" s="75"/>
      <c r="K24" s="75"/>
      <c r="L24" s="76"/>
    </row>
    <row r="25" spans="1:58" s="77" customFormat="1" ht="16.5" customHeight="1" x14ac:dyDescent="0.15">
      <c r="A25" s="1310"/>
      <c r="B25" s="1104"/>
      <c r="C25" s="256"/>
      <c r="D25" s="256"/>
      <c r="E25" s="75"/>
      <c r="F25" s="75"/>
      <c r="G25" s="75"/>
      <c r="H25" s="75"/>
      <c r="I25" s="75"/>
      <c r="J25" s="75"/>
      <c r="K25" s="75"/>
      <c r="L25" s="76"/>
    </row>
    <row r="26" spans="1:58" s="77" customFormat="1" ht="16.5" customHeight="1" x14ac:dyDescent="0.15">
      <c r="A26" s="1311"/>
      <c r="B26" s="1105"/>
      <c r="C26" s="80"/>
      <c r="D26" s="80"/>
      <c r="E26" s="75"/>
      <c r="F26" s="75"/>
      <c r="G26" s="75"/>
      <c r="H26" s="75"/>
      <c r="I26" s="75"/>
      <c r="J26" s="75"/>
      <c r="K26" s="75"/>
      <c r="L26" s="76"/>
    </row>
    <row r="27" spans="1:58" s="234" customFormat="1" ht="16.5" customHeight="1" x14ac:dyDescent="0.15">
      <c r="A27" s="323" t="s">
        <v>94</v>
      </c>
      <c r="B27" s="434" t="s">
        <v>244</v>
      </c>
      <c r="C27" s="231"/>
      <c r="D27" s="231"/>
      <c r="E27" s="232"/>
      <c r="F27" s="232"/>
      <c r="G27" s="232"/>
      <c r="H27" s="232"/>
      <c r="I27" s="232"/>
      <c r="J27" s="232"/>
      <c r="K27" s="232"/>
      <c r="L27" s="233"/>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s="77" customFormat="1" ht="16.5" customHeight="1" x14ac:dyDescent="0.15">
      <c r="A28" s="1309" t="s">
        <v>249</v>
      </c>
      <c r="B28" s="1315" t="s">
        <v>250</v>
      </c>
      <c r="C28" s="256"/>
      <c r="D28" s="256"/>
      <c r="E28" s="75"/>
      <c r="F28" s="75"/>
      <c r="G28" s="75" t="s">
        <v>0</v>
      </c>
      <c r="H28" s="75"/>
      <c r="I28" s="75"/>
      <c r="J28" s="75"/>
      <c r="K28" s="75"/>
      <c r="L28" s="76"/>
    </row>
    <row r="29" spans="1:58" s="77" customFormat="1" ht="16.5" customHeight="1" x14ac:dyDescent="0.15">
      <c r="A29" s="1310"/>
      <c r="B29" s="1315"/>
      <c r="C29" s="256"/>
      <c r="D29" s="256"/>
      <c r="E29" s="75"/>
      <c r="F29" s="75"/>
      <c r="G29" s="75"/>
      <c r="H29" s="75"/>
      <c r="I29" s="75"/>
      <c r="J29" s="75"/>
      <c r="K29" s="75"/>
      <c r="L29" s="76"/>
    </row>
    <row r="30" spans="1:58" s="77" customFormat="1" ht="16.5" customHeight="1" x14ac:dyDescent="0.15">
      <c r="A30" s="1310"/>
      <c r="B30" s="435" t="s">
        <v>247</v>
      </c>
      <c r="C30" s="256"/>
      <c r="D30" s="256"/>
      <c r="E30" s="75"/>
      <c r="F30" s="75"/>
      <c r="G30" s="75"/>
      <c r="H30" s="75"/>
      <c r="I30" s="75"/>
      <c r="J30" s="75"/>
      <c r="K30" s="75"/>
      <c r="L30" s="76"/>
    </row>
    <row r="31" spans="1:58" s="81" customFormat="1" ht="16.5" customHeight="1" x14ac:dyDescent="0.15">
      <c r="A31" s="1310"/>
      <c r="B31" s="1315" t="s">
        <v>251</v>
      </c>
      <c r="C31" s="256"/>
      <c r="D31" s="256"/>
      <c r="E31" s="75"/>
      <c r="F31" s="75"/>
      <c r="G31" s="75"/>
      <c r="H31" s="75"/>
      <c r="I31" s="75"/>
      <c r="J31" s="75"/>
      <c r="K31" s="75"/>
      <c r="L31" s="76"/>
    </row>
    <row r="32" spans="1:58" s="77" customFormat="1" ht="16.5" customHeight="1" x14ac:dyDescent="0.15">
      <c r="A32" s="1310"/>
      <c r="B32" s="1315"/>
      <c r="C32" s="256"/>
      <c r="D32" s="256"/>
      <c r="E32" s="75"/>
      <c r="F32" s="75"/>
      <c r="G32" s="75"/>
      <c r="H32" s="75"/>
      <c r="I32" s="75"/>
      <c r="J32" s="75"/>
      <c r="K32" s="75"/>
      <c r="L32" s="76"/>
    </row>
    <row r="33" spans="1:58" s="77" customFormat="1" ht="16.5" customHeight="1" x14ac:dyDescent="0.15">
      <c r="A33" s="1310"/>
      <c r="C33" s="256"/>
      <c r="D33" s="256"/>
      <c r="E33" s="75"/>
      <c r="F33" s="75"/>
      <c r="G33" s="75"/>
      <c r="H33" s="75"/>
      <c r="I33" s="75"/>
      <c r="J33" s="75"/>
      <c r="K33" s="75"/>
      <c r="L33" s="76"/>
    </row>
    <row r="34" spans="1:58" s="77" customFormat="1" ht="16.5" customHeight="1" x14ac:dyDescent="0.15">
      <c r="A34" s="1310"/>
      <c r="B34" s="1104"/>
      <c r="C34" s="256"/>
      <c r="D34" s="256"/>
      <c r="E34" s="75"/>
      <c r="F34" s="75"/>
      <c r="G34" s="75"/>
      <c r="H34" s="75"/>
      <c r="I34" s="75"/>
      <c r="J34" s="75"/>
      <c r="K34" s="75"/>
      <c r="L34" s="76"/>
    </row>
    <row r="35" spans="1:58" s="77" customFormat="1" ht="16.5" customHeight="1" x14ac:dyDescent="0.15">
      <c r="A35" s="1310"/>
      <c r="B35" s="1104"/>
      <c r="C35" s="256"/>
      <c r="D35" s="256"/>
      <c r="E35" s="75"/>
      <c r="F35" s="75"/>
      <c r="G35" s="75"/>
      <c r="H35" s="75"/>
      <c r="I35" s="75"/>
      <c r="J35" s="75"/>
      <c r="K35" s="75"/>
      <c r="L35" s="76"/>
    </row>
    <row r="36" spans="1:58" s="77" customFormat="1" ht="16.5" customHeight="1" x14ac:dyDescent="0.15">
      <c r="A36" s="1311"/>
      <c r="B36" s="1105"/>
      <c r="C36" s="82"/>
      <c r="D36" s="82"/>
      <c r="E36" s="75"/>
      <c r="F36" s="75"/>
      <c r="G36" s="75"/>
      <c r="H36" s="75"/>
      <c r="I36" s="75"/>
      <c r="J36" s="75"/>
      <c r="K36" s="75"/>
      <c r="L36" s="76"/>
    </row>
    <row r="37" spans="1:58" s="234" customFormat="1" ht="16.5" customHeight="1" x14ac:dyDescent="0.15">
      <c r="A37" s="323" t="s">
        <v>252</v>
      </c>
      <c r="B37" s="432" t="s">
        <v>244</v>
      </c>
      <c r="C37" s="231"/>
      <c r="D37" s="231"/>
      <c r="E37" s="232"/>
      <c r="F37" s="232"/>
      <c r="G37" s="232"/>
      <c r="H37" s="232"/>
      <c r="I37" s="232"/>
      <c r="J37" s="232"/>
      <c r="K37" s="232"/>
      <c r="L37" s="233"/>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s="77" customFormat="1" ht="16.5" customHeight="1" x14ac:dyDescent="0.15">
      <c r="A38" s="1309" t="s">
        <v>253</v>
      </c>
      <c r="B38" s="230" t="s">
        <v>254</v>
      </c>
      <c r="C38" s="256"/>
      <c r="D38" s="256"/>
      <c r="E38" s="75"/>
      <c r="F38" s="75"/>
      <c r="G38" s="75"/>
      <c r="H38" s="75"/>
      <c r="I38" s="75"/>
      <c r="J38" s="75"/>
      <c r="K38" s="75"/>
      <c r="L38" s="76"/>
    </row>
    <row r="39" spans="1:58" s="77" customFormat="1" ht="16.5" customHeight="1" x14ac:dyDescent="0.15">
      <c r="A39" s="1310"/>
      <c r="B39" s="432" t="s">
        <v>247</v>
      </c>
      <c r="C39" s="256"/>
      <c r="D39" s="256"/>
      <c r="E39" s="75"/>
      <c r="F39" s="75"/>
      <c r="G39" s="75"/>
      <c r="H39" s="75"/>
      <c r="I39" s="75"/>
      <c r="J39" s="75"/>
      <c r="K39" s="75"/>
      <c r="L39" s="76"/>
    </row>
    <row r="40" spans="1:58" s="77" customFormat="1" ht="16.5" customHeight="1" x14ac:dyDescent="0.15">
      <c r="A40" s="1310"/>
      <c r="B40" s="433" t="s">
        <v>255</v>
      </c>
      <c r="C40" s="256"/>
      <c r="D40" s="256"/>
      <c r="E40" s="75"/>
      <c r="F40" s="75"/>
      <c r="G40" s="75"/>
      <c r="H40" s="75"/>
      <c r="I40" s="75"/>
      <c r="J40" s="75"/>
      <c r="K40" s="75"/>
      <c r="L40" s="76"/>
    </row>
    <row r="41" spans="1:58" s="77" customFormat="1" ht="16.5" customHeight="1" x14ac:dyDescent="0.15">
      <c r="A41" s="1310"/>
      <c r="B41" s="1106"/>
      <c r="C41" s="256"/>
      <c r="D41" s="256"/>
      <c r="E41" s="78"/>
      <c r="F41" s="78"/>
      <c r="G41" s="78"/>
      <c r="H41" s="78"/>
      <c r="I41" s="78"/>
      <c r="J41" s="78"/>
      <c r="K41" s="78"/>
      <c r="L41" s="79"/>
    </row>
    <row r="42" spans="1:58" s="77" customFormat="1" ht="16.5" customHeight="1" x14ac:dyDescent="0.15">
      <c r="A42" s="1310"/>
      <c r="B42" s="1106"/>
      <c r="C42" s="256"/>
      <c r="D42" s="256"/>
      <c r="E42" s="78"/>
      <c r="F42" s="78"/>
      <c r="G42" s="78"/>
      <c r="H42" s="78"/>
      <c r="I42" s="78"/>
      <c r="J42" s="78"/>
      <c r="K42" s="78"/>
      <c r="L42" s="79"/>
    </row>
    <row r="43" spans="1:58" s="77" customFormat="1" ht="16.5" customHeight="1" x14ac:dyDescent="0.15">
      <c r="A43" s="1310"/>
      <c r="B43" s="1106"/>
      <c r="C43" s="256"/>
      <c r="D43" s="256"/>
      <c r="E43" s="78"/>
      <c r="F43" s="78"/>
      <c r="G43" s="78"/>
      <c r="H43" s="78"/>
      <c r="I43" s="78"/>
      <c r="J43" s="78"/>
      <c r="K43" s="78"/>
      <c r="L43" s="79"/>
    </row>
    <row r="44" spans="1:58" s="77" customFormat="1" ht="16.5" customHeight="1" x14ac:dyDescent="0.15">
      <c r="A44" s="1310"/>
      <c r="B44" s="1106"/>
      <c r="C44" s="256"/>
      <c r="D44" s="256"/>
      <c r="E44" s="78"/>
      <c r="F44" s="78"/>
      <c r="G44" s="78"/>
      <c r="H44" s="78"/>
      <c r="I44" s="78"/>
      <c r="J44" s="78"/>
      <c r="K44" s="78"/>
      <c r="L44" s="79"/>
    </row>
    <row r="45" spans="1:58" s="77" customFormat="1" ht="16.5" customHeight="1" x14ac:dyDescent="0.15">
      <c r="A45" s="1310"/>
      <c r="B45" s="1106"/>
      <c r="C45" s="256"/>
      <c r="D45" s="256"/>
      <c r="E45" s="78"/>
      <c r="F45" s="78"/>
      <c r="G45" s="78"/>
      <c r="H45" s="78"/>
      <c r="I45" s="78"/>
      <c r="J45" s="78"/>
      <c r="K45" s="78"/>
      <c r="L45" s="79"/>
    </row>
    <row r="46" spans="1:58" s="77" customFormat="1" ht="16.5" customHeight="1" x14ac:dyDescent="0.15">
      <c r="A46" s="1311"/>
      <c r="B46" s="1107"/>
      <c r="C46" s="82"/>
      <c r="D46" s="82"/>
      <c r="E46" s="78"/>
      <c r="F46" s="78"/>
      <c r="G46" s="78"/>
      <c r="H46" s="78"/>
      <c r="I46" s="78"/>
      <c r="J46" s="78"/>
      <c r="K46" s="78"/>
      <c r="L46" s="79"/>
    </row>
    <row r="47" spans="1:58" s="234" customFormat="1" ht="17.25" customHeight="1" x14ac:dyDescent="0.15">
      <c r="A47" s="323" t="s">
        <v>256</v>
      </c>
      <c r="B47" s="432" t="s">
        <v>244</v>
      </c>
      <c r="C47" s="231"/>
      <c r="D47" s="231"/>
      <c r="E47" s="235"/>
      <c r="F47" s="235"/>
      <c r="G47" s="235"/>
      <c r="H47" s="235"/>
      <c r="I47" s="235"/>
      <c r="J47" s="235"/>
      <c r="K47" s="235"/>
      <c r="L47" s="236"/>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s="77" customFormat="1" ht="16.5" customHeight="1" x14ac:dyDescent="0.15">
      <c r="A48" s="1312" t="s">
        <v>257</v>
      </c>
      <c r="B48" s="230" t="s">
        <v>258</v>
      </c>
      <c r="C48" s="256"/>
      <c r="D48" s="256"/>
      <c r="E48" s="78"/>
      <c r="F48" s="78"/>
      <c r="G48" s="78"/>
      <c r="H48" s="78"/>
      <c r="I48" s="78"/>
      <c r="J48" s="78"/>
      <c r="K48" s="78"/>
      <c r="L48" s="79"/>
    </row>
    <row r="49" spans="1:12" s="77" customFormat="1" ht="16.5" customHeight="1" x14ac:dyDescent="0.15">
      <c r="A49" s="1313"/>
      <c r="B49" s="432" t="s">
        <v>247</v>
      </c>
      <c r="C49" s="256"/>
      <c r="D49" s="256"/>
      <c r="E49" s="78"/>
      <c r="F49" s="78"/>
      <c r="G49" s="78"/>
      <c r="H49" s="78"/>
      <c r="I49" s="78"/>
      <c r="J49" s="78"/>
      <c r="K49" s="78"/>
      <c r="L49" s="79"/>
    </row>
    <row r="50" spans="1:12" s="77" customFormat="1" ht="16.5" customHeight="1" x14ac:dyDescent="0.15">
      <c r="A50" s="1313"/>
      <c r="B50" s="230" t="s">
        <v>259</v>
      </c>
      <c r="C50" s="256"/>
      <c r="D50" s="256"/>
      <c r="E50" s="78"/>
      <c r="F50" s="78"/>
      <c r="G50" s="78"/>
      <c r="H50" s="78"/>
      <c r="I50" s="78"/>
      <c r="J50" s="78"/>
      <c r="K50" s="78"/>
      <c r="L50" s="79"/>
    </row>
    <row r="51" spans="1:12" s="77" customFormat="1" ht="16.5" customHeight="1" x14ac:dyDescent="0.15">
      <c r="A51" s="1313"/>
      <c r="B51" s="436"/>
      <c r="C51" s="256"/>
      <c r="D51" s="256"/>
      <c r="E51" s="78"/>
      <c r="F51" s="78"/>
      <c r="G51" s="78"/>
      <c r="H51" s="78"/>
      <c r="I51" s="78"/>
      <c r="J51" s="78"/>
      <c r="K51" s="78"/>
      <c r="L51" s="79"/>
    </row>
    <row r="52" spans="1:12" s="77" customFormat="1" ht="16.5" customHeight="1" x14ac:dyDescent="0.15">
      <c r="A52" s="1313"/>
      <c r="B52" s="436"/>
      <c r="C52" s="256"/>
      <c r="D52" s="256"/>
      <c r="E52" s="78"/>
      <c r="F52" s="78"/>
      <c r="G52" s="78"/>
      <c r="H52" s="78"/>
      <c r="I52" s="78"/>
      <c r="J52" s="78"/>
      <c r="K52" s="78"/>
      <c r="L52" s="79"/>
    </row>
    <row r="53" spans="1:12" s="77" customFormat="1" ht="16.5" customHeight="1" x14ac:dyDescent="0.15">
      <c r="A53" s="1313"/>
      <c r="B53" s="292"/>
      <c r="C53" s="256"/>
      <c r="D53" s="256"/>
      <c r="E53" s="78"/>
      <c r="F53" s="78"/>
      <c r="G53" s="78"/>
      <c r="H53" s="78"/>
      <c r="I53" s="78"/>
      <c r="J53" s="78"/>
      <c r="K53" s="78"/>
      <c r="L53" s="79"/>
    </row>
    <row r="54" spans="1:12" s="77" customFormat="1" ht="16.5" customHeight="1" x14ac:dyDescent="0.15">
      <c r="A54" s="1313"/>
      <c r="B54" s="292"/>
      <c r="C54" s="256"/>
      <c r="D54" s="256"/>
      <c r="E54" s="78"/>
      <c r="F54" s="78"/>
      <c r="G54" s="78"/>
      <c r="H54" s="78"/>
      <c r="I54" s="78"/>
      <c r="J54" s="78"/>
      <c r="K54" s="78"/>
      <c r="L54" s="79"/>
    </row>
    <row r="55" spans="1:12" s="77" customFormat="1" ht="16.5" customHeight="1" x14ac:dyDescent="0.15">
      <c r="A55" s="1313"/>
      <c r="B55" s="292"/>
      <c r="C55" s="256"/>
      <c r="D55" s="256"/>
      <c r="E55" s="78"/>
      <c r="F55" s="78"/>
      <c r="G55" s="78"/>
      <c r="H55" s="78"/>
      <c r="I55" s="78"/>
      <c r="J55" s="78"/>
      <c r="K55" s="78"/>
      <c r="L55" s="79"/>
    </row>
    <row r="56" spans="1:12" s="77" customFormat="1" ht="16.5" customHeight="1" thickBot="1" x14ac:dyDescent="0.2">
      <c r="A56" s="1314"/>
      <c r="B56" s="293"/>
      <c r="C56" s="83"/>
      <c r="D56" s="83"/>
      <c r="E56" s="84"/>
      <c r="F56" s="84"/>
      <c r="G56" s="84"/>
      <c r="H56" s="84"/>
      <c r="I56" s="84"/>
      <c r="J56" s="84"/>
      <c r="K56" s="84"/>
      <c r="L56" s="85"/>
    </row>
    <row r="57" spans="1:12" s="77" customFormat="1" ht="16.5" customHeight="1" x14ac:dyDescent="0.15">
      <c r="A57" s="515"/>
      <c r="B57" s="180" t="s">
        <v>166</v>
      </c>
      <c r="C57" s="516"/>
      <c r="D57" s="516"/>
      <c r="E57" s="517"/>
      <c r="F57" s="517"/>
      <c r="G57" s="517"/>
      <c r="H57" s="517"/>
      <c r="I57" s="517"/>
      <c r="J57" s="517"/>
      <c r="K57" s="517"/>
      <c r="L57" s="517"/>
    </row>
    <row r="58" spans="1:12" ht="16.5" customHeight="1" x14ac:dyDescent="0.2">
      <c r="A58" s="86"/>
      <c r="B58" s="180" t="s">
        <v>167</v>
      </c>
      <c r="C58" s="64"/>
      <c r="D58" s="64"/>
      <c r="E58" s="64"/>
      <c r="F58" s="64"/>
      <c r="G58" s="64"/>
      <c r="H58" s="64"/>
      <c r="I58" s="64"/>
      <c r="J58" s="64"/>
      <c r="K58" s="64"/>
      <c r="L58" s="64"/>
    </row>
    <row r="59" spans="1:12" ht="44.1" customHeight="1" x14ac:dyDescent="0.2">
      <c r="A59" s="1300" t="s">
        <v>260</v>
      </c>
      <c r="B59" s="1301"/>
      <c r="C59" s="1301"/>
      <c r="D59" s="1301"/>
      <c r="E59" s="1301"/>
      <c r="F59" s="1301"/>
      <c r="G59" s="1301"/>
      <c r="H59" s="1301"/>
      <c r="I59" s="1301"/>
      <c r="J59" s="1301"/>
      <c r="K59" s="1301"/>
      <c r="L59" s="1301"/>
    </row>
    <row r="60" spans="1:12" ht="16.5" customHeight="1" x14ac:dyDescent="0.2">
      <c r="A60" s="1108" t="s">
        <v>0</v>
      </c>
      <c r="B60" s="1109"/>
      <c r="C60" s="1110"/>
      <c r="D60" s="1110"/>
      <c r="E60" s="1110"/>
      <c r="F60" s="1110"/>
      <c r="G60" s="1110"/>
      <c r="H60" s="1110"/>
      <c r="I60" s="1110"/>
      <c r="J60" s="1110"/>
      <c r="K60" s="1110"/>
      <c r="L60" s="1110"/>
    </row>
    <row r="61" spans="1:12" ht="15.6" customHeight="1" x14ac:dyDescent="0.2">
      <c r="A61" s="87"/>
    </row>
    <row r="62" spans="1:12" ht="14.45" customHeight="1" x14ac:dyDescent="0.2">
      <c r="A62" s="87"/>
    </row>
    <row r="63" spans="1:12" ht="14.45" customHeight="1" x14ac:dyDescent="0.2">
      <c r="A63" s="87"/>
    </row>
    <row r="64" spans="1:12" ht="12.75" customHeight="1" x14ac:dyDescent="0.2">
      <c r="A64" s="87"/>
    </row>
    <row r="65" spans="1:1" ht="12.75" customHeight="1" x14ac:dyDescent="0.2">
      <c r="A65" s="87"/>
    </row>
    <row r="66" spans="1:1" ht="12.75" customHeight="1" x14ac:dyDescent="0.2">
      <c r="A66" s="87"/>
    </row>
    <row r="67" spans="1:1" ht="12.75" customHeight="1" x14ac:dyDescent="0.2">
      <c r="A67" s="87"/>
    </row>
    <row r="68" spans="1:1" ht="12.75" customHeight="1" x14ac:dyDescent="0.2">
      <c r="A68" s="87"/>
    </row>
    <row r="69" spans="1:1" ht="12.75" customHeight="1" x14ac:dyDescent="0.2">
      <c r="A69" s="87"/>
    </row>
    <row r="70" spans="1:1" ht="12.75" customHeight="1" x14ac:dyDescent="0.2">
      <c r="A70" s="87"/>
    </row>
    <row r="71" spans="1:1" ht="12.75" customHeight="1" x14ac:dyDescent="0.2">
      <c r="A71" s="87"/>
    </row>
    <row r="72" spans="1:1" ht="12.75" customHeight="1" x14ac:dyDescent="0.2"/>
    <row r="73" spans="1:1" ht="12.75" customHeight="1" x14ac:dyDescent="0.2"/>
    <row r="74" spans="1:1" ht="12.75" customHeight="1" x14ac:dyDescent="0.2"/>
    <row r="75" spans="1:1" ht="12.75" customHeight="1" x14ac:dyDescent="0.2"/>
    <row r="76" spans="1:1" ht="12.75" customHeight="1" x14ac:dyDescent="0.2"/>
    <row r="77" spans="1:1" ht="12.75" customHeight="1" x14ac:dyDescent="0.2"/>
    <row r="78" spans="1:1" ht="12.75" customHeight="1" x14ac:dyDescent="0.2"/>
    <row r="79" spans="1:1" ht="12.75" customHeight="1" x14ac:dyDescent="0.2"/>
    <row r="80" spans="1:1"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sheetData>
  <mergeCells count="25">
    <mergeCell ref="G3:I3"/>
    <mergeCell ref="K2:L2"/>
    <mergeCell ref="G12:L12"/>
    <mergeCell ref="C8:F8"/>
    <mergeCell ref="G6:L6"/>
    <mergeCell ref="G7:L7"/>
    <mergeCell ref="G4:L4"/>
    <mergeCell ref="H9:L9"/>
    <mergeCell ref="G5:H5"/>
    <mergeCell ref="K8:L8"/>
    <mergeCell ref="E11:F11"/>
    <mergeCell ref="C6:F7"/>
    <mergeCell ref="A59:L59"/>
    <mergeCell ref="I13:L13"/>
    <mergeCell ref="G14:H14"/>
    <mergeCell ref="K14:L14"/>
    <mergeCell ref="E13:H13"/>
    <mergeCell ref="A38:A46"/>
    <mergeCell ref="A48:A56"/>
    <mergeCell ref="E14:F14"/>
    <mergeCell ref="I14:J14"/>
    <mergeCell ref="A18:A26"/>
    <mergeCell ref="A28:A36"/>
    <mergeCell ref="B28:B29"/>
    <mergeCell ref="B31:B32"/>
  </mergeCells>
  <phoneticPr fontId="0" type="noConversion"/>
  <printOptions horizontalCentered="1"/>
  <pageMargins left="0" right="0" top="0" bottom="0" header="0" footer="0"/>
  <pageSetup paperSize="9" scale="6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R45"/>
  <sheetViews>
    <sheetView showGridLines="0" zoomScale="85" zoomScaleNormal="85" zoomScaleSheetLayoutView="100" workbookViewId="0">
      <selection activeCell="J8" sqref="J8"/>
    </sheetView>
  </sheetViews>
  <sheetFormatPr defaultRowHeight="12" x14ac:dyDescent="0.15"/>
  <cols>
    <col min="1" max="1" width="9.75" customWidth="1"/>
    <col min="2" max="2" width="29" bestFit="1" customWidth="1"/>
    <col min="3" max="3" width="14.625" customWidth="1"/>
    <col min="4" max="4" width="54.625" customWidth="1"/>
    <col min="5" max="5" width="32.75" customWidth="1"/>
    <col min="6" max="6" width="11.625" customWidth="1"/>
    <col min="7" max="18" width="15.125" customWidth="1"/>
    <col min="19" max="24" width="1.625" customWidth="1"/>
    <col min="25" max="28" width="2.375" customWidth="1"/>
    <col min="29" max="29" width="1.75" customWidth="1"/>
    <col min="30" max="30" width="13.375" customWidth="1"/>
    <col min="31" max="31" width="5.625" customWidth="1"/>
    <col min="32" max="32" width="13.375" customWidth="1"/>
    <col min="33" max="33" width="16.625" customWidth="1"/>
    <col min="34" max="34" width="14.625" customWidth="1"/>
    <col min="35" max="35" width="69.75" customWidth="1"/>
    <col min="36" max="36" width="10.75" customWidth="1"/>
    <col min="37" max="43" width="13.375" customWidth="1"/>
    <col min="44" max="44" width="19" customWidth="1"/>
  </cols>
  <sheetData>
    <row r="1" spans="1:44" ht="16.5" thickBot="1" x14ac:dyDescent="0.3">
      <c r="A1" s="1111" t="s">
        <v>0</v>
      </c>
      <c r="B1" s="1112"/>
      <c r="C1" s="1112" t="s">
        <v>0</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row>
    <row r="2" spans="1:44" ht="17.100000000000001" customHeight="1" x14ac:dyDescent="0.25">
      <c r="A2" s="1113" t="s">
        <v>0</v>
      </c>
      <c r="B2" s="1114"/>
      <c r="C2" s="1114"/>
      <c r="D2" s="1115"/>
      <c r="E2" s="1115"/>
      <c r="F2" s="1115"/>
      <c r="G2" s="1115"/>
      <c r="H2" s="1115"/>
      <c r="I2" s="1115"/>
      <c r="J2" s="804" t="s">
        <v>172</v>
      </c>
      <c r="K2" s="1116"/>
      <c r="L2" s="1353" t="s">
        <v>0</v>
      </c>
      <c r="M2" s="1353"/>
      <c r="N2" s="1117"/>
      <c r="O2" s="1118" t="s">
        <v>3</v>
      </c>
      <c r="P2" s="1354"/>
      <c r="Q2" s="1354"/>
      <c r="R2" s="1355"/>
      <c r="S2" s="69"/>
      <c r="T2" s="69"/>
      <c r="U2" s="69"/>
      <c r="V2" s="69"/>
      <c r="W2" s="69"/>
      <c r="X2" s="69"/>
      <c r="Y2" s="69"/>
      <c r="Z2" s="69"/>
      <c r="AA2" s="69"/>
      <c r="AB2" s="69"/>
      <c r="AC2" s="69"/>
      <c r="AD2" s="69"/>
      <c r="AE2" s="69"/>
      <c r="AF2" s="69"/>
      <c r="AG2" s="69"/>
      <c r="AH2" s="69"/>
      <c r="AI2" s="275" t="s">
        <v>0</v>
      </c>
      <c r="AJ2" s="69"/>
      <c r="AL2" s="69"/>
      <c r="AM2" s="69"/>
      <c r="AN2" s="69"/>
      <c r="AO2" s="69"/>
      <c r="AP2" s="69"/>
      <c r="AQ2" s="69"/>
      <c r="AR2" s="69"/>
    </row>
    <row r="3" spans="1:44" ht="17.100000000000001" customHeight="1" x14ac:dyDescent="0.25">
      <c r="A3" s="1119"/>
      <c r="B3" s="1120" t="s">
        <v>0</v>
      </c>
      <c r="C3" s="1120"/>
      <c r="D3" s="1121"/>
      <c r="E3" s="1121"/>
      <c r="F3" s="1121"/>
      <c r="G3" s="1121"/>
      <c r="H3" s="1121"/>
      <c r="I3" s="1121"/>
      <c r="J3" s="1316" t="s">
        <v>173</v>
      </c>
      <c r="K3" s="1356"/>
      <c r="L3" s="1209"/>
      <c r="M3" s="1209"/>
      <c r="N3" s="1122"/>
      <c r="O3" s="1123"/>
      <c r="P3" s="1124"/>
      <c r="Q3" s="1124"/>
      <c r="R3" s="1125"/>
      <c r="S3" s="69"/>
      <c r="T3" s="69"/>
      <c r="U3" s="69"/>
      <c r="V3" s="69"/>
      <c r="W3" s="69"/>
      <c r="X3" s="69"/>
      <c r="Y3" s="69"/>
      <c r="Z3" s="69"/>
      <c r="AA3" s="69"/>
      <c r="AB3" s="69"/>
      <c r="AC3" s="69"/>
      <c r="AD3" s="69"/>
      <c r="AE3" s="69"/>
      <c r="AF3" s="69"/>
      <c r="AG3" s="69"/>
      <c r="AH3" s="69"/>
      <c r="AI3" s="69"/>
      <c r="AJ3" s="69"/>
      <c r="AL3" s="69"/>
      <c r="AM3" s="69"/>
      <c r="AN3" s="69"/>
      <c r="AO3" s="69"/>
      <c r="AP3" s="69"/>
      <c r="AQ3" s="69"/>
      <c r="AR3" s="69"/>
    </row>
    <row r="4" spans="1:44" ht="17.100000000000001" customHeight="1" x14ac:dyDescent="0.25">
      <c r="A4" s="1119"/>
      <c r="B4" s="1120" t="s">
        <v>0</v>
      </c>
      <c r="C4" s="1120"/>
      <c r="D4" s="1121"/>
      <c r="E4" s="1121"/>
      <c r="F4" s="1121"/>
      <c r="G4" s="1121"/>
      <c r="H4" s="1121"/>
      <c r="I4" s="1121"/>
      <c r="J4" s="1357" t="s">
        <v>0</v>
      </c>
      <c r="K4" s="1358"/>
      <c r="L4" s="1359"/>
      <c r="M4" s="1359"/>
      <c r="N4" s="1359"/>
      <c r="O4" s="1359"/>
      <c r="P4" s="1359"/>
      <c r="Q4" s="1359"/>
      <c r="R4" s="1360"/>
      <c r="S4" s="69"/>
      <c r="T4" s="69"/>
      <c r="U4" s="69"/>
      <c r="V4" s="69"/>
      <c r="W4" s="69"/>
      <c r="X4" s="69"/>
      <c r="Y4" s="69"/>
      <c r="Z4" s="69"/>
      <c r="AA4" s="69"/>
      <c r="AB4" s="69"/>
      <c r="AC4" s="69"/>
      <c r="AD4" s="69"/>
      <c r="AE4" s="69"/>
      <c r="AF4" s="69"/>
      <c r="AG4" s="69"/>
      <c r="AH4" s="69"/>
      <c r="AI4" s="69"/>
      <c r="AJ4" s="69"/>
      <c r="AL4" s="69"/>
      <c r="AM4" s="69"/>
      <c r="AN4" s="69"/>
      <c r="AO4" s="69"/>
      <c r="AP4" s="69"/>
      <c r="AQ4" s="69"/>
      <c r="AR4" s="69"/>
    </row>
    <row r="5" spans="1:44" ht="17.100000000000001" customHeight="1" x14ac:dyDescent="0.25">
      <c r="A5" s="1119"/>
      <c r="B5" s="1120"/>
      <c r="C5" s="1120"/>
      <c r="D5" s="1362" t="s">
        <v>261</v>
      </c>
      <c r="E5" s="1362"/>
      <c r="F5" s="1363"/>
      <c r="G5" s="1363"/>
      <c r="H5" s="1363"/>
      <c r="I5" s="1364"/>
      <c r="J5" s="1316" t="s">
        <v>174</v>
      </c>
      <c r="K5" s="1356"/>
      <c r="L5" s="1209"/>
      <c r="M5" s="1124"/>
      <c r="N5" s="1124"/>
      <c r="O5" s="1124"/>
      <c r="P5" s="1124"/>
      <c r="Q5" s="1124"/>
      <c r="R5" s="1125"/>
      <c r="S5" s="69"/>
      <c r="T5" s="69"/>
      <c r="U5" s="69"/>
      <c r="V5" s="69"/>
      <c r="W5" s="69"/>
      <c r="X5" s="69"/>
      <c r="Y5" s="69"/>
      <c r="Z5" s="69"/>
      <c r="AA5" s="69"/>
      <c r="AB5" s="69"/>
      <c r="AC5" s="69"/>
      <c r="AD5" s="69"/>
      <c r="AE5" s="69"/>
      <c r="AF5" s="69"/>
      <c r="AG5" s="69"/>
      <c r="AH5" s="69"/>
      <c r="AI5" s="275" t="s">
        <v>262</v>
      </c>
      <c r="AJ5" s="69"/>
      <c r="AK5" s="69" t="s">
        <v>263</v>
      </c>
      <c r="AL5" s="69"/>
      <c r="AM5" s="69"/>
      <c r="AN5" s="69"/>
      <c r="AO5" s="69"/>
      <c r="AP5" s="69"/>
      <c r="AQ5" s="69"/>
      <c r="AR5" s="69"/>
    </row>
    <row r="6" spans="1:44" ht="17.100000000000001" customHeight="1" x14ac:dyDescent="0.25">
      <c r="A6" s="1119"/>
      <c r="B6" s="1126" t="s">
        <v>0</v>
      </c>
      <c r="C6" s="1126"/>
      <c r="D6" s="1363"/>
      <c r="E6" s="1363"/>
      <c r="F6" s="1363"/>
      <c r="G6" s="1363"/>
      <c r="H6" s="1363"/>
      <c r="I6" s="1364"/>
      <c r="J6" s="1357" t="s">
        <v>0</v>
      </c>
      <c r="K6" s="1358"/>
      <c r="L6" s="1359"/>
      <c r="M6" s="1359"/>
      <c r="N6" s="1359"/>
      <c r="O6" s="1359"/>
      <c r="P6" s="1359"/>
      <c r="Q6" s="1359"/>
      <c r="R6" s="1360"/>
      <c r="S6" s="69"/>
      <c r="T6" s="69"/>
      <c r="U6" s="69"/>
      <c r="V6" s="69"/>
      <c r="W6" s="69"/>
      <c r="X6" s="69"/>
      <c r="Y6" s="69"/>
      <c r="Z6" s="69"/>
      <c r="AA6" s="69"/>
      <c r="AB6" s="69"/>
      <c r="AC6" s="69"/>
      <c r="AD6" s="69"/>
      <c r="AE6" s="69"/>
      <c r="AF6" s="69"/>
      <c r="AG6" s="69"/>
      <c r="AH6" s="69"/>
      <c r="AI6" s="69"/>
      <c r="AJ6" s="69"/>
      <c r="AK6" s="1127" t="s">
        <v>264</v>
      </c>
      <c r="AL6" s="69"/>
      <c r="AM6" s="69"/>
      <c r="AN6" s="69"/>
      <c r="AO6" s="69"/>
      <c r="AP6" s="69"/>
      <c r="AQ6" s="69"/>
      <c r="AR6" s="69"/>
    </row>
    <row r="7" spans="1:44" ht="17.100000000000001" customHeight="1" x14ac:dyDescent="0.3">
      <c r="A7" s="1119"/>
      <c r="B7" s="1120"/>
      <c r="C7" s="1120"/>
      <c r="D7" s="1365" t="s">
        <v>265</v>
      </c>
      <c r="E7" s="1365"/>
      <c r="F7" s="1365"/>
      <c r="G7" s="1365"/>
      <c r="H7" s="1365"/>
      <c r="I7" s="1365"/>
      <c r="J7" s="784" t="s">
        <v>177</v>
      </c>
      <c r="K7" s="1128"/>
      <c r="L7" s="1369"/>
      <c r="M7" s="1369"/>
      <c r="N7" s="1129"/>
      <c r="O7" s="1130" t="s">
        <v>11</v>
      </c>
      <c r="P7" s="1369"/>
      <c r="Q7" s="1369"/>
      <c r="R7" s="1370"/>
      <c r="S7" s="69"/>
      <c r="T7" s="69"/>
      <c r="U7" s="69"/>
      <c r="V7" s="69"/>
      <c r="W7" s="69"/>
      <c r="X7" s="69"/>
      <c r="Y7" s="69"/>
      <c r="Z7" s="69"/>
      <c r="AA7" s="69"/>
      <c r="AB7" s="69"/>
      <c r="AC7" s="69"/>
      <c r="AD7" s="69"/>
      <c r="AE7" s="69"/>
      <c r="AF7" s="69"/>
      <c r="AG7" s="69"/>
      <c r="AH7" s="69"/>
      <c r="AI7" s="69"/>
      <c r="AJ7" s="69"/>
      <c r="AK7" s="1127" t="s">
        <v>266</v>
      </c>
      <c r="AL7" s="69"/>
      <c r="AM7" s="69"/>
      <c r="AN7" s="69"/>
      <c r="AO7" s="69"/>
      <c r="AP7" s="69"/>
      <c r="AQ7" s="69"/>
      <c r="AR7" s="69"/>
    </row>
    <row r="8" spans="1:44" ht="17.100000000000001" customHeight="1" x14ac:dyDescent="0.3">
      <c r="A8" s="1119"/>
      <c r="B8" s="1120"/>
      <c r="C8" s="1120"/>
      <c r="D8" s="1365"/>
      <c r="E8" s="1365"/>
      <c r="F8" s="1365"/>
      <c r="G8" s="1365"/>
      <c r="H8" s="1365"/>
      <c r="I8" s="1365"/>
      <c r="J8" s="784" t="s">
        <v>820</v>
      </c>
      <c r="K8" s="1131"/>
      <c r="L8" s="1124"/>
      <c r="M8" s="1124"/>
      <c r="N8" s="1123"/>
      <c r="O8" s="1123"/>
      <c r="P8" s="1124"/>
      <c r="Q8" s="1124"/>
      <c r="R8" s="1125"/>
      <c r="S8" s="69"/>
      <c r="T8" s="69"/>
      <c r="U8" s="69"/>
      <c r="V8" s="69"/>
      <c r="W8" s="69"/>
      <c r="X8" s="69"/>
      <c r="Y8" s="69"/>
      <c r="Z8" s="69"/>
      <c r="AA8" s="69"/>
      <c r="AB8" s="69"/>
      <c r="AC8" s="69"/>
      <c r="AD8" s="69"/>
      <c r="AE8" s="69"/>
      <c r="AF8" s="69"/>
      <c r="AG8" s="69"/>
      <c r="AH8" s="69"/>
      <c r="AI8" s="69"/>
      <c r="AJ8" s="69"/>
      <c r="AK8" s="736"/>
      <c r="AL8" s="69"/>
      <c r="AM8" s="69"/>
      <c r="AN8" s="69"/>
      <c r="AO8" s="69"/>
      <c r="AP8" s="69"/>
      <c r="AQ8" s="69"/>
      <c r="AR8" s="69"/>
    </row>
    <row r="9" spans="1:44" ht="18.75" x14ac:dyDescent="0.3">
      <c r="A9" s="1119"/>
      <c r="B9" s="746"/>
      <c r="C9" s="1120"/>
      <c r="D9" s="1365" t="s">
        <v>0</v>
      </c>
      <c r="E9" s="1365"/>
      <c r="F9" s="1365"/>
      <c r="G9" s="1365"/>
      <c r="H9" s="1365"/>
      <c r="I9" s="1365"/>
      <c r="J9" s="1366" t="s">
        <v>0</v>
      </c>
      <c r="K9" s="1366"/>
      <c r="L9" s="1367"/>
      <c r="M9" s="1367"/>
      <c r="N9" s="1367"/>
      <c r="O9" s="1367"/>
      <c r="P9" s="1367"/>
      <c r="Q9" s="1367"/>
      <c r="R9" s="1368"/>
      <c r="S9" s="69"/>
      <c r="T9" s="69"/>
      <c r="U9" s="69"/>
      <c r="V9" s="69"/>
      <c r="W9" s="69"/>
      <c r="X9" s="69"/>
      <c r="Y9" s="69"/>
      <c r="Z9" s="69"/>
      <c r="AA9" s="69"/>
      <c r="AB9" s="69"/>
      <c r="AC9" s="69"/>
      <c r="AD9" s="69"/>
      <c r="AE9" s="69"/>
      <c r="AF9" s="69"/>
      <c r="AG9" s="69"/>
      <c r="AH9" s="69"/>
      <c r="AI9" s="275" t="s">
        <v>0</v>
      </c>
      <c r="AJ9" s="69"/>
      <c r="AK9" s="737"/>
      <c r="AL9" s="69"/>
      <c r="AM9" s="69"/>
      <c r="AN9" s="69"/>
      <c r="AO9" s="69"/>
      <c r="AP9" s="69"/>
      <c r="AQ9" s="69"/>
      <c r="AR9" s="69"/>
    </row>
    <row r="10" spans="1:44" ht="20.25" x14ac:dyDescent="0.25">
      <c r="A10" s="1119"/>
      <c r="B10" s="1120"/>
      <c r="C10" s="1120"/>
      <c r="D10" s="240" t="s">
        <v>267</v>
      </c>
      <c r="E10" s="846" t="s">
        <v>179</v>
      </c>
      <c r="F10" s="1361"/>
      <c r="G10" s="1361"/>
      <c r="H10" s="1132"/>
      <c r="I10" s="1133"/>
      <c r="J10" s="193" t="s">
        <v>0</v>
      </c>
      <c r="K10" s="193"/>
      <c r="L10" s="1134"/>
      <c r="M10" s="1135"/>
      <c r="N10" s="1135"/>
      <c r="O10" s="1136"/>
      <c r="P10" s="248"/>
      <c r="Q10" s="248"/>
      <c r="R10" s="1137"/>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row>
    <row r="11" spans="1:44" ht="15.75" x14ac:dyDescent="0.25">
      <c r="A11" s="1138"/>
      <c r="B11" s="1139"/>
      <c r="C11" s="1139"/>
      <c r="D11" s="1121"/>
      <c r="E11" s="1121"/>
      <c r="F11" s="1121"/>
      <c r="G11" s="1140"/>
      <c r="H11" s="1140"/>
      <c r="I11" s="1140"/>
      <c r="J11" s="1140"/>
      <c r="K11" s="1140"/>
      <c r="L11" s="1140"/>
      <c r="M11" s="249" t="s">
        <v>0</v>
      </c>
      <c r="N11" s="249"/>
      <c r="O11" s="1141"/>
      <c r="P11" s="1121"/>
      <c r="Q11" s="1121"/>
      <c r="R11" s="1142"/>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row>
    <row r="12" spans="1:44" ht="15.75" x14ac:dyDescent="0.25">
      <c r="A12" s="1143" t="s">
        <v>0</v>
      </c>
      <c r="B12" s="1144" t="s">
        <v>0</v>
      </c>
      <c r="C12" s="1144"/>
      <c r="D12" s="68"/>
      <c r="E12" s="811"/>
      <c r="F12" s="1144"/>
      <c r="G12" s="1345" t="s">
        <v>181</v>
      </c>
      <c r="H12" s="1346"/>
      <c r="I12" s="1346"/>
      <c r="J12" s="1346"/>
      <c r="K12" s="1346"/>
      <c r="L12" s="1347"/>
      <c r="M12" s="1346" t="s">
        <v>182</v>
      </c>
      <c r="N12" s="1346"/>
      <c r="O12" s="1346"/>
      <c r="P12" s="1346"/>
      <c r="Q12" s="1346"/>
      <c r="R12" s="1348"/>
      <c r="S12" s="69"/>
      <c r="T12" s="69"/>
      <c r="U12" s="69"/>
      <c r="V12" s="69"/>
      <c r="W12" s="69"/>
      <c r="X12" s="69"/>
      <c r="Y12" s="69"/>
      <c r="Z12" s="69"/>
      <c r="AA12" s="69"/>
      <c r="AB12" s="69"/>
      <c r="AC12" s="69"/>
      <c r="AD12" s="69"/>
      <c r="AE12" s="69"/>
      <c r="AF12" s="1143" t="s">
        <v>0</v>
      </c>
      <c r="AG12" s="1144" t="s">
        <v>0</v>
      </c>
      <c r="AH12" s="1144"/>
      <c r="AI12" s="68"/>
      <c r="AJ12" s="1144"/>
      <c r="AK12" s="1345" t="s">
        <v>181</v>
      </c>
      <c r="AL12" s="1346"/>
      <c r="AM12" s="1346"/>
      <c r="AN12" s="1347"/>
      <c r="AO12" s="1346" t="s">
        <v>182</v>
      </c>
      <c r="AP12" s="1346"/>
      <c r="AQ12" s="1346"/>
      <c r="AR12" s="1348"/>
    </row>
    <row r="13" spans="1:44" ht="15.75" x14ac:dyDescent="0.25">
      <c r="A13" s="66" t="s">
        <v>17</v>
      </c>
      <c r="B13" s="276" t="s">
        <v>268</v>
      </c>
      <c r="C13" s="1145" t="s">
        <v>268</v>
      </c>
      <c r="D13" s="440" t="s">
        <v>17</v>
      </c>
      <c r="E13" s="812" t="s">
        <v>268</v>
      </c>
      <c r="F13" s="276" t="s">
        <v>180</v>
      </c>
      <c r="G13" s="1349">
        <v>2019</v>
      </c>
      <c r="H13" s="1350"/>
      <c r="I13" s="1351"/>
      <c r="J13" s="1349">
        <f>G13+1</f>
        <v>2020</v>
      </c>
      <c r="K13" s="1350"/>
      <c r="L13" s="1351"/>
      <c r="M13" s="1349">
        <f>G13</f>
        <v>2019</v>
      </c>
      <c r="N13" s="1350"/>
      <c r="O13" s="1351"/>
      <c r="P13" s="1350">
        <f>J13</f>
        <v>2020</v>
      </c>
      <c r="Q13" s="1350"/>
      <c r="R13" s="1352"/>
      <c r="S13" s="69"/>
      <c r="T13" s="69"/>
      <c r="U13" s="69"/>
      <c r="V13" s="69"/>
      <c r="W13" s="69"/>
      <c r="X13" s="69"/>
      <c r="Y13" s="69"/>
      <c r="Z13" s="69"/>
      <c r="AA13" s="69"/>
      <c r="AB13" s="69"/>
      <c r="AC13" s="69"/>
      <c r="AD13" s="69"/>
      <c r="AE13" s="69"/>
      <c r="AF13" s="66" t="s">
        <v>17</v>
      </c>
      <c r="AG13" s="276" t="s">
        <v>268</v>
      </c>
      <c r="AH13" s="1145" t="s">
        <v>268</v>
      </c>
      <c r="AI13" s="436"/>
      <c r="AJ13" s="276" t="s">
        <v>180</v>
      </c>
      <c r="AK13" s="1349">
        <f>G13</f>
        <v>2019</v>
      </c>
      <c r="AL13" s="1351"/>
      <c r="AM13" s="1349">
        <f>J13</f>
        <v>2020</v>
      </c>
      <c r="AN13" s="1351"/>
      <c r="AO13" s="1349">
        <f>M13</f>
        <v>2019</v>
      </c>
      <c r="AP13" s="1351"/>
      <c r="AQ13" s="1350">
        <f>P13</f>
        <v>2020</v>
      </c>
      <c r="AR13" s="1352"/>
    </row>
    <row r="14" spans="1:44" ht="15.75" x14ac:dyDescent="0.25">
      <c r="A14" s="1146" t="s">
        <v>21</v>
      </c>
      <c r="B14" s="439" t="s">
        <v>269</v>
      </c>
      <c r="C14" s="439" t="s">
        <v>270</v>
      </c>
      <c r="D14" s="440"/>
      <c r="E14" s="813" t="s">
        <v>271</v>
      </c>
      <c r="F14" s="277" t="s">
        <v>22</v>
      </c>
      <c r="G14" s="807" t="s">
        <v>187</v>
      </c>
      <c r="H14" s="807" t="s">
        <v>188</v>
      </c>
      <c r="I14" s="807" t="s">
        <v>189</v>
      </c>
      <c r="J14" s="807" t="s">
        <v>187</v>
      </c>
      <c r="K14" s="807" t="s">
        <v>188</v>
      </c>
      <c r="L14" s="807" t="s">
        <v>189</v>
      </c>
      <c r="M14" s="807" t="s">
        <v>187</v>
      </c>
      <c r="N14" s="807" t="s">
        <v>188</v>
      </c>
      <c r="O14" s="807" t="s">
        <v>189</v>
      </c>
      <c r="P14" s="807" t="s">
        <v>187</v>
      </c>
      <c r="Q14" s="807" t="s">
        <v>188</v>
      </c>
      <c r="R14" s="1147" t="s">
        <v>189</v>
      </c>
      <c r="S14" s="69"/>
      <c r="T14" s="69"/>
      <c r="U14" s="69"/>
      <c r="V14" s="69"/>
      <c r="W14" s="69"/>
      <c r="X14" s="69"/>
      <c r="Y14" s="69"/>
      <c r="Z14" s="69"/>
      <c r="AA14" s="69"/>
      <c r="AB14" s="69"/>
      <c r="AC14" s="69"/>
      <c r="AD14" s="69"/>
      <c r="AE14" s="69"/>
      <c r="AF14" s="1146" t="s">
        <v>21</v>
      </c>
      <c r="AG14" s="439" t="s">
        <v>269</v>
      </c>
      <c r="AH14" s="439" t="s">
        <v>270</v>
      </c>
      <c r="AI14" s="440" t="s">
        <v>17</v>
      </c>
      <c r="AJ14" s="277" t="s">
        <v>22</v>
      </c>
      <c r="AK14" s="807" t="s">
        <v>187</v>
      </c>
      <c r="AL14" s="807" t="s">
        <v>189</v>
      </c>
      <c r="AM14" s="807" t="s">
        <v>187</v>
      </c>
      <c r="AN14" s="807" t="s">
        <v>189</v>
      </c>
      <c r="AO14" s="807" t="s">
        <v>187</v>
      </c>
      <c r="AP14" s="807" t="s">
        <v>189</v>
      </c>
      <c r="AQ14" s="807" t="s">
        <v>187</v>
      </c>
      <c r="AR14" s="1147" t="s">
        <v>189</v>
      </c>
    </row>
    <row r="15" spans="1:44" ht="30" x14ac:dyDescent="0.15">
      <c r="A15" s="324" t="s">
        <v>43</v>
      </c>
      <c r="B15" s="441" t="s">
        <v>272</v>
      </c>
      <c r="C15" s="325"/>
      <c r="D15" s="326" t="s">
        <v>273</v>
      </c>
      <c r="E15" s="814">
        <v>440320</v>
      </c>
      <c r="F15" s="808" t="s">
        <v>191</v>
      </c>
      <c r="G15" s="821">
        <v>22.92785628</v>
      </c>
      <c r="H15" s="821">
        <v>14594.874</v>
      </c>
      <c r="I15" s="822">
        <v>2956.1103290000001</v>
      </c>
      <c r="J15" s="821">
        <v>8.9642700000000008</v>
      </c>
      <c r="K15" s="823">
        <v>5704.37</v>
      </c>
      <c r="L15" s="823">
        <v>1060.90735</v>
      </c>
      <c r="M15" s="821">
        <v>0</v>
      </c>
      <c r="N15" s="823">
        <v>0</v>
      </c>
      <c r="O15" s="823">
        <v>0</v>
      </c>
      <c r="P15" s="821">
        <v>0.11615</v>
      </c>
      <c r="Q15" s="823">
        <v>73.319999999999993</v>
      </c>
      <c r="R15" s="840">
        <v>22.184080000000002</v>
      </c>
      <c r="S15" s="1148"/>
      <c r="T15" s="1148"/>
      <c r="U15" s="1148"/>
      <c r="V15" s="1148"/>
      <c r="W15" s="1148"/>
      <c r="X15" s="1148"/>
      <c r="Y15" s="1148"/>
      <c r="Z15" s="1148"/>
      <c r="AA15" s="1148"/>
      <c r="AB15" s="1148"/>
      <c r="AC15" s="1148"/>
      <c r="AD15" s="1148"/>
      <c r="AE15" s="1148"/>
      <c r="AF15" s="324" t="s">
        <v>43</v>
      </c>
      <c r="AG15" s="441" t="s">
        <v>272</v>
      </c>
      <c r="AH15" s="325"/>
      <c r="AI15" s="326" t="s">
        <v>273</v>
      </c>
      <c r="AJ15" s="278" t="s">
        <v>274</v>
      </c>
      <c r="AK15" s="745" t="str">
        <f>IF(G15='JQ2 | Primary Products | Trade'!D16,"","does not match JQ2")</f>
        <v/>
      </c>
      <c r="AL15" s="1149" t="str">
        <f>IF(I15='JQ2 | Primary Products | Trade'!F16,"","does not match JQ2")</f>
        <v/>
      </c>
      <c r="AM15" s="745" t="str">
        <f>IF(J15='JQ2 | Primary Products | Trade'!G16,"","does not match JQ2")</f>
        <v/>
      </c>
      <c r="AN15" s="1150" t="str">
        <f>IF(L15='JQ2 | Primary Products | Trade'!I16,"","does not match JQ2")</f>
        <v/>
      </c>
      <c r="AO15" s="745" t="str">
        <f>IF(M15='JQ2 | Primary Products | Trade'!J16,"","does not match JQ2")</f>
        <v/>
      </c>
      <c r="AP15" s="1150" t="str">
        <f>IF(O15='JQ2 | Primary Products | Trade'!L16,"","does not match JQ2")</f>
        <v/>
      </c>
      <c r="AQ15" s="745" t="str">
        <f>IF(P15='JQ2 | Primary Products | Trade'!M16,"","does not match JQ2")</f>
        <v>does not match JQ2</v>
      </c>
      <c r="AR15" s="1151" t="str">
        <f>IF(R15='JQ2 | Primary Products | Trade'!O16,"","does not match JQ2")</f>
        <v/>
      </c>
    </row>
    <row r="16" spans="1:44" ht="18" x14ac:dyDescent="0.15">
      <c r="A16" s="327"/>
      <c r="B16" s="738" t="s">
        <v>275</v>
      </c>
      <c r="C16" s="328"/>
      <c r="D16" s="329" t="s">
        <v>276</v>
      </c>
      <c r="E16" s="815"/>
      <c r="F16" s="333"/>
      <c r="G16" s="824"/>
      <c r="H16" s="824"/>
      <c r="I16" s="825"/>
      <c r="J16" s="824"/>
      <c r="K16" s="826"/>
      <c r="L16" s="826"/>
      <c r="M16" s="824"/>
      <c r="N16" s="826"/>
      <c r="O16" s="826"/>
      <c r="P16" s="824"/>
      <c r="Q16" s="826"/>
      <c r="R16" s="841"/>
      <c r="S16" s="1148"/>
      <c r="T16" s="1148"/>
      <c r="U16" s="1148"/>
      <c r="V16" s="1148"/>
      <c r="W16" s="1148"/>
      <c r="X16" s="1148"/>
      <c r="Y16" s="1148"/>
      <c r="Z16" s="1148"/>
      <c r="AA16" s="1148"/>
      <c r="AB16" s="1148"/>
      <c r="AC16" s="1148"/>
      <c r="AD16" s="1148"/>
      <c r="AE16" s="1148"/>
      <c r="AF16" s="327"/>
      <c r="AG16" s="738" t="s">
        <v>275</v>
      </c>
      <c r="AH16" s="328"/>
      <c r="AI16" s="329" t="s">
        <v>276</v>
      </c>
      <c r="AJ16" s="279" t="s">
        <v>274</v>
      </c>
      <c r="AK16" s="745" t="str">
        <f>IF(AND(ISNUMBER(G16),ISNUMBER(G17),ISNUMBER(G18)),IF((G17+G18)&gt;=G16,"subitems as large as total",""),"incomplete data")</f>
        <v>incomplete data</v>
      </c>
      <c r="AL16" s="1149" t="str">
        <f>IF(AND(ISNUMBER(I16),ISNUMBER(I17),ISNUMBER(I18)),IF((I17+I18)&gt;=I16,"subitems as large as total",""),"incomplete data")</f>
        <v>incomplete data</v>
      </c>
      <c r="AM16" s="745" t="str">
        <f>IF(AND(ISNUMBER(J16),ISNUMBER(J17),ISNUMBER(J18)),IF((J17+J18)&gt;=J16,"subitems as large as total",""),"incomplete data")</f>
        <v>incomplete data</v>
      </c>
      <c r="AN16" s="1150" t="str">
        <f>IF(AND(ISNUMBER(L16),ISNUMBER(L17),ISNUMBER(L18)),IF((L17+L18)&gt;=L16,"subitems as large as total",""),"incomplete data")</f>
        <v>incomplete data</v>
      </c>
      <c r="AO16" s="745" t="str">
        <f>IF(AND(ISNUMBER(M16),ISNUMBER(M17),ISNUMBER(M18)),IF((M17+M18)&gt;=M16,"subitems as large as total",""),"incomplete data")</f>
        <v>incomplete data</v>
      </c>
      <c r="AP16" s="1150" t="str">
        <f>IF(AND(ISNUMBER(O16),ISNUMBER(O17),ISNUMBER(O18)),IF((O17+O18)&gt;=O16,"subitems as large as total",""),"incomplete data")</f>
        <v>incomplete data</v>
      </c>
      <c r="AQ16" s="745" t="str">
        <f>IF(AND(ISNUMBER(P16),ISNUMBER(P17),ISNUMBER(P18)),IF((P17+P18)&gt;=P16,"subitems as large as total",""),"incomplete data")</f>
        <v>incomplete data</v>
      </c>
      <c r="AR16" s="1151" t="str">
        <f t="shared" ref="AR16" si="0">IF(AND(ISNUMBER(R16),ISNUMBER(R17),ISNUMBER(R18)),IF((R17+R18)&gt;=R16,"subitems as large as total",""),"incomplete data")</f>
        <v>incomplete data</v>
      </c>
    </row>
    <row r="17" spans="1:44" ht="18" x14ac:dyDescent="0.15">
      <c r="A17" s="327"/>
      <c r="C17" s="442" t="s">
        <v>277</v>
      </c>
      <c r="D17" s="330" t="s">
        <v>278</v>
      </c>
      <c r="E17" s="816">
        <v>440320110</v>
      </c>
      <c r="F17" s="333" t="s">
        <v>191</v>
      </c>
      <c r="G17" s="827">
        <v>1.83744</v>
      </c>
      <c r="H17" s="827">
        <v>1125.751</v>
      </c>
      <c r="I17" s="828">
        <v>231.40565939999999</v>
      </c>
      <c r="J17" s="827">
        <v>4.8830100000000005</v>
      </c>
      <c r="K17" s="829">
        <v>3167.1</v>
      </c>
      <c r="L17" s="829">
        <v>563.58015</v>
      </c>
      <c r="M17" s="827">
        <v>0</v>
      </c>
      <c r="N17" s="829">
        <v>0</v>
      </c>
      <c r="O17" s="829">
        <v>0</v>
      </c>
      <c r="P17" s="827">
        <v>0</v>
      </c>
      <c r="Q17" s="829">
        <v>0</v>
      </c>
      <c r="R17" s="842">
        <v>0</v>
      </c>
      <c r="S17" s="1148"/>
      <c r="T17" s="1148"/>
      <c r="U17" s="1148"/>
      <c r="V17" s="1148"/>
      <c r="W17" s="1148"/>
      <c r="X17" s="1148"/>
      <c r="Y17" s="1148"/>
      <c r="Z17" s="1148"/>
      <c r="AA17" s="1148"/>
      <c r="AB17" s="1148"/>
      <c r="AC17" s="1148"/>
      <c r="AD17" s="1148"/>
      <c r="AE17" s="1148"/>
      <c r="AF17" s="327"/>
      <c r="AH17" s="442" t="s">
        <v>277</v>
      </c>
      <c r="AI17" s="330" t="s">
        <v>278</v>
      </c>
      <c r="AJ17" s="279" t="s">
        <v>274</v>
      </c>
      <c r="AK17" s="1152"/>
      <c r="AL17" s="1153"/>
      <c r="AM17" s="1152"/>
      <c r="AN17" s="1154"/>
      <c r="AO17" s="1152"/>
      <c r="AP17" s="1154"/>
      <c r="AQ17" s="1152"/>
      <c r="AR17" s="1155"/>
    </row>
    <row r="18" spans="1:44" ht="30" x14ac:dyDescent="0.15">
      <c r="A18" s="327"/>
      <c r="B18" s="331"/>
      <c r="C18" s="739" t="s">
        <v>279</v>
      </c>
      <c r="D18" s="332" t="s">
        <v>280</v>
      </c>
      <c r="E18" s="817">
        <v>440320190</v>
      </c>
      <c r="F18" s="333" t="s">
        <v>191</v>
      </c>
      <c r="G18" s="827">
        <v>0</v>
      </c>
      <c r="H18" s="827">
        <v>0</v>
      </c>
      <c r="I18" s="827">
        <v>0</v>
      </c>
      <c r="J18" s="827">
        <v>0</v>
      </c>
      <c r="K18" s="827">
        <v>0</v>
      </c>
      <c r="L18" s="827">
        <v>0</v>
      </c>
      <c r="M18" s="827">
        <v>0</v>
      </c>
      <c r="N18" s="829">
        <v>0</v>
      </c>
      <c r="O18" s="829">
        <v>0</v>
      </c>
      <c r="P18" s="827">
        <v>0</v>
      </c>
      <c r="Q18" s="829">
        <v>0</v>
      </c>
      <c r="R18" s="842">
        <v>0</v>
      </c>
      <c r="S18" s="1148"/>
      <c r="T18" s="1148"/>
      <c r="U18" s="1148"/>
      <c r="V18" s="1148"/>
      <c r="W18" s="1148"/>
      <c r="X18" s="1148"/>
      <c r="Y18" s="1148"/>
      <c r="Z18" s="1148"/>
      <c r="AA18" s="1148"/>
      <c r="AB18" s="1148"/>
      <c r="AC18" s="1148"/>
      <c r="AD18" s="1148"/>
      <c r="AE18" s="1148"/>
      <c r="AF18" s="327"/>
      <c r="AG18" s="331"/>
      <c r="AH18" s="739" t="s">
        <v>279</v>
      </c>
      <c r="AI18" s="332" t="s">
        <v>280</v>
      </c>
      <c r="AJ18" s="280" t="s">
        <v>274</v>
      </c>
      <c r="AK18" s="1152"/>
      <c r="AL18" s="1153"/>
      <c r="AM18" s="1152"/>
      <c r="AN18" s="1154"/>
      <c r="AO18" s="1152"/>
      <c r="AP18" s="1154"/>
      <c r="AQ18" s="1152"/>
      <c r="AR18" s="1155"/>
    </row>
    <row r="19" spans="1:44" ht="18" x14ac:dyDescent="0.15">
      <c r="A19" s="327"/>
      <c r="B19" s="335" t="s">
        <v>281</v>
      </c>
      <c r="C19" s="328"/>
      <c r="D19" s="329" t="s">
        <v>282</v>
      </c>
      <c r="E19" s="815"/>
      <c r="F19" s="333"/>
      <c r="G19" s="830"/>
      <c r="H19" s="830"/>
      <c r="I19" s="831"/>
      <c r="J19" s="832"/>
      <c r="K19" s="833"/>
      <c r="L19" s="833"/>
      <c r="M19" s="832"/>
      <c r="N19" s="833"/>
      <c r="O19" s="833"/>
      <c r="P19" s="832"/>
      <c r="Q19" s="833"/>
      <c r="R19" s="843"/>
      <c r="S19" s="1148"/>
      <c r="T19" s="1148"/>
      <c r="U19" s="1148"/>
      <c r="V19" s="1148"/>
      <c r="W19" s="1148"/>
      <c r="X19" s="1148"/>
      <c r="Y19" s="1148"/>
      <c r="Z19" s="1148"/>
      <c r="AA19" s="1148"/>
      <c r="AB19" s="1148"/>
      <c r="AC19" s="1148"/>
      <c r="AD19" s="1148"/>
      <c r="AE19" s="1148"/>
      <c r="AF19" s="327"/>
      <c r="AG19" s="335" t="s">
        <v>281</v>
      </c>
      <c r="AH19" s="328"/>
      <c r="AI19" s="329" t="s">
        <v>282</v>
      </c>
      <c r="AJ19" s="288" t="s">
        <v>274</v>
      </c>
      <c r="AK19" s="745" t="str">
        <f>IF(AND(ISNUMBER(G19),ISNUMBER(G20),ISNUMBER(G21)),IF((G20+G21)&gt;=G19,"subitems as large as total",""),"incomplete data")</f>
        <v>incomplete data</v>
      </c>
      <c r="AL19" s="1153" t="str">
        <f>IF(AND(ISNUMBER(I19),ISNUMBER(I20),ISNUMBER(I21)),IF((I20+I21)&gt;=I19,"subitems as large as total",""),"incomplete data")</f>
        <v>incomplete data</v>
      </c>
      <c r="AM19" s="1152" t="str">
        <f>IF(AND(ISNUMBER(J19),ISNUMBER(J20),ISNUMBER(J21)),IF((J20+J21)&gt;=J19,"subitems as large as total",""),"incomplete data")</f>
        <v>incomplete data</v>
      </c>
      <c r="AN19" s="1154" t="str">
        <f>IF(AND(ISNUMBER(L19),ISNUMBER(L20),ISNUMBER(L21)),IF((L20+L21)&gt;=L19,"subitems as large as total",""),"incomplete data")</f>
        <v>incomplete data</v>
      </c>
      <c r="AO19" s="1152" t="str">
        <f>IF(AND(ISNUMBER(M19),ISNUMBER(M20),ISNUMBER(M21)),IF((M20+M21)&gt;=M19,"subitems as large as total",""),"incomplete data")</f>
        <v>incomplete data</v>
      </c>
      <c r="AP19" s="1154" t="str">
        <f>IF(AND(ISNUMBER(O19),ISNUMBER(O20),ISNUMBER(O21)),IF((O20+O21)&gt;=O19,"subitems as large as total",""),"incomplete data")</f>
        <v>incomplete data</v>
      </c>
      <c r="AQ19" s="1152" t="str">
        <f>IF(AND(ISNUMBER(P19),ISNUMBER(P20),ISNUMBER(P21)),IF((P20+P21)&gt;=P19,"subitems as large as total",""),"incomplete data")</f>
        <v>incomplete data</v>
      </c>
      <c r="AR19" s="1155" t="str">
        <f t="shared" ref="AR19" si="1">IF(AND(ISNUMBER(R19),ISNUMBER(R20),ISNUMBER(R21)),IF((R20+R21)&gt;=R19,"subitems as large as total",""),"incomplete data")</f>
        <v>incomplete data</v>
      </c>
    </row>
    <row r="20" spans="1:44" ht="18" x14ac:dyDescent="0.15">
      <c r="A20" s="327"/>
      <c r="B20" s="335"/>
      <c r="C20" s="442" t="s">
        <v>283</v>
      </c>
      <c r="D20" s="330" t="s">
        <v>278</v>
      </c>
      <c r="E20" s="816">
        <v>440320310</v>
      </c>
      <c r="F20" s="333" t="s">
        <v>191</v>
      </c>
      <c r="G20" s="827">
        <v>19.894193899999998</v>
      </c>
      <c r="H20" s="827">
        <v>12672.84</v>
      </c>
      <c r="I20" s="828">
        <v>2575.2046850000002</v>
      </c>
      <c r="J20" s="827">
        <v>3.72166</v>
      </c>
      <c r="K20" s="829">
        <v>2337.98</v>
      </c>
      <c r="L20" s="829">
        <v>455.97296</v>
      </c>
      <c r="M20" s="827">
        <v>0</v>
      </c>
      <c r="N20" s="829">
        <v>0</v>
      </c>
      <c r="O20" s="829">
        <v>0</v>
      </c>
      <c r="P20" s="827">
        <v>0.11615</v>
      </c>
      <c r="Q20" s="829">
        <v>73.319999999999993</v>
      </c>
      <c r="R20" s="842">
        <v>22.184080000000002</v>
      </c>
      <c r="S20" s="1148"/>
      <c r="T20" s="1148"/>
      <c r="U20" s="1148"/>
      <c r="V20" s="1148"/>
      <c r="W20" s="1148"/>
      <c r="X20" s="1148"/>
      <c r="Y20" s="1148"/>
      <c r="Z20" s="1148"/>
      <c r="AA20" s="1148"/>
      <c r="AB20" s="1148"/>
      <c r="AC20" s="1148"/>
      <c r="AD20" s="1148"/>
      <c r="AE20" s="1148"/>
      <c r="AF20" s="327"/>
      <c r="AG20" s="335"/>
      <c r="AH20" s="442" t="s">
        <v>283</v>
      </c>
      <c r="AI20" s="330" t="s">
        <v>278</v>
      </c>
      <c r="AJ20" s="289" t="s">
        <v>274</v>
      </c>
      <c r="AK20" s="1152"/>
      <c r="AL20" s="1153"/>
      <c r="AM20" s="1152"/>
      <c r="AN20" s="1154"/>
      <c r="AO20" s="1152"/>
      <c r="AP20" s="1154"/>
      <c r="AQ20" s="1152"/>
      <c r="AR20" s="1155"/>
    </row>
    <row r="21" spans="1:44" ht="30" x14ac:dyDescent="0.15">
      <c r="A21" s="327"/>
      <c r="B21" s="331"/>
      <c r="C21" s="739" t="s">
        <v>284</v>
      </c>
      <c r="D21" s="332" t="s">
        <v>280</v>
      </c>
      <c r="E21" s="817">
        <v>440320390</v>
      </c>
      <c r="F21" s="333" t="s">
        <v>191</v>
      </c>
      <c r="G21" s="827">
        <v>0.1636</v>
      </c>
      <c r="H21" s="827">
        <v>122.72</v>
      </c>
      <c r="I21" s="828">
        <v>20.2864</v>
      </c>
      <c r="J21" s="827">
        <v>0</v>
      </c>
      <c r="K21" s="829">
        <v>0</v>
      </c>
      <c r="L21" s="829">
        <v>0</v>
      </c>
      <c r="M21" s="827">
        <v>0</v>
      </c>
      <c r="N21" s="829">
        <v>0</v>
      </c>
      <c r="O21" s="829">
        <v>0</v>
      </c>
      <c r="P21" s="827">
        <v>0</v>
      </c>
      <c r="Q21" s="829">
        <v>0</v>
      </c>
      <c r="R21" s="842">
        <v>0</v>
      </c>
      <c r="S21" s="1148"/>
      <c r="T21" s="1148"/>
      <c r="U21" s="1148"/>
      <c r="V21" s="1148"/>
      <c r="W21" s="1148"/>
      <c r="X21" s="1148"/>
      <c r="Y21" s="1148"/>
      <c r="Z21" s="1148"/>
      <c r="AA21" s="1148"/>
      <c r="AB21" s="1148"/>
      <c r="AC21" s="1148"/>
      <c r="AD21" s="1148"/>
      <c r="AE21" s="1148"/>
      <c r="AF21" s="327"/>
      <c r="AG21" s="331"/>
      <c r="AH21" s="739" t="s">
        <v>284</v>
      </c>
      <c r="AI21" s="332" t="s">
        <v>280</v>
      </c>
      <c r="AJ21" s="280" t="s">
        <v>274</v>
      </c>
      <c r="AK21" s="1152"/>
      <c r="AL21" s="1153"/>
      <c r="AM21" s="1152"/>
      <c r="AN21" s="1154"/>
      <c r="AO21" s="1152"/>
      <c r="AP21" s="1154"/>
      <c r="AQ21" s="1152"/>
      <c r="AR21" s="1155"/>
    </row>
    <row r="22" spans="1:44" ht="60" x14ac:dyDescent="0.15">
      <c r="A22" s="324" t="s">
        <v>45</v>
      </c>
      <c r="B22" s="443" t="s">
        <v>285</v>
      </c>
      <c r="C22" s="325"/>
      <c r="D22" s="326" t="s">
        <v>286</v>
      </c>
      <c r="E22" s="818" t="s">
        <v>287</v>
      </c>
      <c r="F22" s="809" t="s">
        <v>191</v>
      </c>
      <c r="G22" s="834">
        <v>0</v>
      </c>
      <c r="H22" s="834">
        <v>0</v>
      </c>
      <c r="I22" s="822">
        <v>0</v>
      </c>
      <c r="J22" s="821">
        <v>1.68811</v>
      </c>
      <c r="K22" s="823">
        <v>788.17700000000002</v>
      </c>
      <c r="L22" s="823">
        <v>191.37588</v>
      </c>
      <c r="M22" s="821">
        <v>0</v>
      </c>
      <c r="N22" s="823">
        <v>0</v>
      </c>
      <c r="O22" s="823">
        <v>0</v>
      </c>
      <c r="P22" s="821">
        <v>0</v>
      </c>
      <c r="Q22" s="823">
        <v>0</v>
      </c>
      <c r="R22" s="840">
        <v>0</v>
      </c>
      <c r="S22" s="1148"/>
      <c r="T22" s="1148"/>
      <c r="U22" s="1148"/>
      <c r="V22" s="1148"/>
      <c r="W22" s="1148"/>
      <c r="X22" s="1148"/>
      <c r="Y22" s="1148"/>
      <c r="Z22" s="1148"/>
      <c r="AA22" s="1148"/>
      <c r="AB22" s="1148"/>
      <c r="AC22" s="1148"/>
      <c r="AD22" s="1148"/>
      <c r="AE22" s="1148"/>
      <c r="AF22" s="324" t="s">
        <v>45</v>
      </c>
      <c r="AG22" s="443" t="s">
        <v>285</v>
      </c>
      <c r="AH22" s="325"/>
      <c r="AI22" s="326" t="s">
        <v>286</v>
      </c>
      <c r="AJ22" s="278" t="s">
        <v>274</v>
      </c>
      <c r="AK22" s="745" t="str">
        <f>IF(G22='JQ2 | Primary Products | Trade'!D17,"","does not match JQ2")</f>
        <v/>
      </c>
      <c r="AL22" s="1149" t="str">
        <f>IF(I22='JQ2 | Primary Products | Trade'!F17,"","does not match JQ2")</f>
        <v/>
      </c>
      <c r="AM22" s="745" t="str">
        <f>IF(J22='JQ2 | Primary Products | Trade'!G17,"","does not match JQ2")</f>
        <v/>
      </c>
      <c r="AN22" s="1150" t="str">
        <f>IF(L22='JQ2 | Primary Products | Trade'!I17,"","does not match JQ2")</f>
        <v/>
      </c>
      <c r="AO22" s="745" t="str">
        <f>IF(M22='JQ2 | Primary Products | Trade'!J17,"","does not match JQ2")</f>
        <v/>
      </c>
      <c r="AP22" s="1150" t="str">
        <f>IF(O22='JQ2 | Primary Products | Trade'!L17,"","does not match JQ2")</f>
        <v/>
      </c>
      <c r="AQ22" s="745" t="str">
        <f>IF(P22='JQ2 | Primary Products | Trade'!M17,"","does not match JQ2")</f>
        <v/>
      </c>
      <c r="AR22" s="1151" t="str">
        <f>IF(R22='JQ2 | Primary Products | Trade'!O17,"","does not match JQ2")</f>
        <v/>
      </c>
    </row>
    <row r="23" spans="1:44" ht="18" x14ac:dyDescent="0.15">
      <c r="A23" s="327"/>
      <c r="B23" s="740">
        <v>4403.91</v>
      </c>
      <c r="C23" s="328"/>
      <c r="D23" s="332" t="s">
        <v>288</v>
      </c>
      <c r="E23" s="819">
        <v>440391</v>
      </c>
      <c r="F23" s="333" t="s">
        <v>191</v>
      </c>
      <c r="G23" s="832">
        <v>0</v>
      </c>
      <c r="H23" s="832">
        <v>0</v>
      </c>
      <c r="I23" s="831">
        <v>0</v>
      </c>
      <c r="J23" s="832">
        <v>0</v>
      </c>
      <c r="K23" s="833">
        <v>0</v>
      </c>
      <c r="L23" s="833">
        <v>0</v>
      </c>
      <c r="M23" s="832">
        <v>0</v>
      </c>
      <c r="N23" s="833">
        <v>0</v>
      </c>
      <c r="O23" s="833">
        <v>0</v>
      </c>
      <c r="P23" s="832">
        <v>0</v>
      </c>
      <c r="Q23" s="833">
        <v>0</v>
      </c>
      <c r="R23" s="843">
        <v>0</v>
      </c>
      <c r="S23" s="1148"/>
      <c r="T23" s="1148"/>
      <c r="U23" s="1148"/>
      <c r="V23" s="1148"/>
      <c r="W23" s="1148"/>
      <c r="X23" s="1148"/>
      <c r="Y23" s="1148"/>
      <c r="Z23" s="1148"/>
      <c r="AA23" s="1148"/>
      <c r="AB23" s="1148"/>
      <c r="AC23" s="1148"/>
      <c r="AD23" s="1148"/>
      <c r="AE23" s="1148"/>
      <c r="AF23" s="327"/>
      <c r="AG23" s="740">
        <v>4403.91</v>
      </c>
      <c r="AH23" s="328"/>
      <c r="AI23" s="332" t="s">
        <v>288</v>
      </c>
      <c r="AJ23" s="279" t="s">
        <v>274</v>
      </c>
      <c r="AK23" s="745"/>
      <c r="AL23" s="1153"/>
      <c r="AM23" s="1152"/>
      <c r="AN23" s="1154"/>
      <c r="AO23" s="1152"/>
      <c r="AP23" s="1154"/>
      <c r="AQ23" s="1152"/>
      <c r="AR23" s="1155"/>
    </row>
    <row r="24" spans="1:44" ht="18" x14ac:dyDescent="0.15">
      <c r="A24" s="327"/>
      <c r="B24" s="740" t="s">
        <v>289</v>
      </c>
      <c r="C24" s="328"/>
      <c r="D24" s="339" t="s">
        <v>290</v>
      </c>
      <c r="E24" s="819">
        <v>440392</v>
      </c>
      <c r="F24" s="333" t="s">
        <v>191</v>
      </c>
      <c r="G24" s="824">
        <v>0</v>
      </c>
      <c r="H24" s="824">
        <v>0</v>
      </c>
      <c r="I24" s="825">
        <v>0</v>
      </c>
      <c r="J24" s="824">
        <v>0</v>
      </c>
      <c r="K24" s="826">
        <v>0</v>
      </c>
      <c r="L24" s="826">
        <v>0</v>
      </c>
      <c r="M24" s="824">
        <v>0</v>
      </c>
      <c r="N24" s="826">
        <v>0</v>
      </c>
      <c r="O24" s="826">
        <v>0</v>
      </c>
      <c r="P24" s="824">
        <v>0</v>
      </c>
      <c r="Q24" s="826">
        <v>0</v>
      </c>
      <c r="R24" s="841">
        <v>0</v>
      </c>
      <c r="S24" s="1156"/>
      <c r="T24" s="1156"/>
      <c r="U24" s="1156"/>
      <c r="V24" s="1156"/>
      <c r="W24" s="1156"/>
      <c r="X24" s="1156"/>
      <c r="Y24" s="1156"/>
      <c r="Z24" s="1156"/>
      <c r="AA24" s="1156"/>
      <c r="AB24" s="1156"/>
      <c r="AC24" s="1156"/>
      <c r="AD24" s="1156"/>
      <c r="AE24" s="1156"/>
      <c r="AF24" s="327"/>
      <c r="AG24" s="740" t="s">
        <v>289</v>
      </c>
      <c r="AH24" s="328"/>
      <c r="AI24" s="339" t="s">
        <v>290</v>
      </c>
      <c r="AJ24" s="279" t="s">
        <v>274</v>
      </c>
      <c r="AK24" s="745"/>
      <c r="AL24" s="1149"/>
      <c r="AM24" s="745"/>
      <c r="AN24" s="1150"/>
      <c r="AO24" s="745"/>
      <c r="AP24" s="1150"/>
      <c r="AQ24" s="745"/>
      <c r="AR24" s="1151"/>
    </row>
    <row r="25" spans="1:44" ht="18" x14ac:dyDescent="0.15">
      <c r="A25" s="327"/>
      <c r="B25" s="738" t="s">
        <v>291</v>
      </c>
      <c r="C25" s="328"/>
      <c r="D25" s="330" t="s">
        <v>292</v>
      </c>
      <c r="E25" s="819" t="s">
        <v>293</v>
      </c>
      <c r="F25" s="333" t="s">
        <v>191</v>
      </c>
      <c r="G25" s="832">
        <v>0</v>
      </c>
      <c r="H25" s="832">
        <v>0</v>
      </c>
      <c r="I25" s="831">
        <v>0</v>
      </c>
      <c r="J25" s="832">
        <v>1.68811</v>
      </c>
      <c r="K25" s="833">
        <v>788.17700000000002</v>
      </c>
      <c r="L25" s="833">
        <v>191.37588</v>
      </c>
      <c r="M25" s="832">
        <v>0</v>
      </c>
      <c r="N25" s="833">
        <v>0</v>
      </c>
      <c r="O25" s="833">
        <v>0</v>
      </c>
      <c r="P25" s="832">
        <v>0</v>
      </c>
      <c r="Q25" s="833">
        <v>0</v>
      </c>
      <c r="R25" s="843">
        <v>0</v>
      </c>
      <c r="S25" s="1148"/>
      <c r="T25" s="1148"/>
      <c r="U25" s="1148"/>
      <c r="V25" s="1148"/>
      <c r="W25" s="1148"/>
      <c r="X25" s="1148"/>
      <c r="Y25" s="1148"/>
      <c r="Z25" s="1148"/>
      <c r="AA25" s="1148"/>
      <c r="AB25" s="1148"/>
      <c r="AC25" s="1148"/>
      <c r="AD25" s="1148"/>
      <c r="AE25" s="1148"/>
      <c r="AF25" s="327"/>
      <c r="AG25" s="738" t="s">
        <v>291</v>
      </c>
      <c r="AH25" s="328"/>
      <c r="AI25" s="330" t="s">
        <v>292</v>
      </c>
      <c r="AJ25" s="279" t="s">
        <v>274</v>
      </c>
      <c r="AK25" s="745" t="str">
        <f>IF(AND(ISNUMBER(G25),ISNUMBER(G26),ISNUMBER(G27)),IF((G26+G27)&gt;=G25,"subitems as large as total",""),"incomplete data")</f>
        <v>subitems as large as total</v>
      </c>
      <c r="AL25" s="1153" t="str">
        <f>IF(AND(ISNUMBER(I25),ISNUMBER(I26),ISNUMBER(I27)),IF((I26+I27)&gt;=I25,"subitems as large as total",""),"incomplete data")</f>
        <v>subitems as large as total</v>
      </c>
      <c r="AM25" s="1152" t="str">
        <f>IF(AND(ISNUMBER(J25),ISNUMBER(J26),ISNUMBER(J27)),IF((J26+J27)&gt;=J25,"subitems as large as total",""),"incomplete data")</f>
        <v/>
      </c>
      <c r="AN25" s="1154" t="str">
        <f>IF(AND(ISNUMBER(L25),ISNUMBER(L26),ISNUMBER(L27)),IF((L26+L27)&gt;=L25,"subitems as large as total",""),"incomplete data")</f>
        <v/>
      </c>
      <c r="AO25" s="1152" t="str">
        <f>IF(AND(ISNUMBER(M25),ISNUMBER(M26),ISNUMBER(M27)),IF((M26+M27)&gt;=M25,"subitems as large as total",""),"incomplete data")</f>
        <v>subitems as large as total</v>
      </c>
      <c r="AP25" s="1154" t="str">
        <f>IF(AND(ISNUMBER(O25),ISNUMBER(O26),ISNUMBER(O27)),IF((O26+O27)&gt;=O25,"subitems as large as total",""),"incomplete data")</f>
        <v>subitems as large as total</v>
      </c>
      <c r="AQ25" s="1152" t="str">
        <f>IF(AND(ISNUMBER(P25),ISNUMBER(P26),ISNUMBER(P27)),IF((P26+P27)&gt;=P25,"subitems as large as total",""),"incomplete data")</f>
        <v>subitems as large as total</v>
      </c>
      <c r="AR25" s="1155" t="str">
        <f t="shared" ref="AR25" si="2">IF(AND(ISNUMBER(R25),ISNUMBER(R26),ISNUMBER(R27)),IF((R26+R27)&gt;=R25,"subitems as large as total",""),"incomplete data")</f>
        <v>subitems as large as total</v>
      </c>
    </row>
    <row r="26" spans="1:44" ht="18" x14ac:dyDescent="0.15">
      <c r="A26" s="327"/>
      <c r="B26" s="335"/>
      <c r="C26" s="336" t="s">
        <v>294</v>
      </c>
      <c r="D26" s="337" t="s">
        <v>278</v>
      </c>
      <c r="E26" s="819" t="s">
        <v>295</v>
      </c>
      <c r="F26" s="333" t="s">
        <v>191</v>
      </c>
      <c r="G26" s="827">
        <v>0</v>
      </c>
      <c r="H26" s="827">
        <v>0</v>
      </c>
      <c r="I26" s="828">
        <v>0</v>
      </c>
      <c r="J26" s="827">
        <v>0.13693</v>
      </c>
      <c r="K26" s="829">
        <v>59.32</v>
      </c>
      <c r="L26" s="829">
        <v>15.746499999999999</v>
      </c>
      <c r="M26" s="827">
        <v>0</v>
      </c>
      <c r="N26" s="829">
        <v>0</v>
      </c>
      <c r="O26" s="829">
        <v>0</v>
      </c>
      <c r="P26" s="827">
        <v>0</v>
      </c>
      <c r="Q26" s="829">
        <v>0</v>
      </c>
      <c r="R26" s="842">
        <v>0</v>
      </c>
      <c r="S26" s="1148"/>
      <c r="T26" s="1148"/>
      <c r="U26" s="1148"/>
      <c r="V26" s="1148"/>
      <c r="W26" s="1148"/>
      <c r="X26" s="1148"/>
      <c r="Y26" s="1148"/>
      <c r="Z26" s="1148"/>
      <c r="AA26" s="1148"/>
      <c r="AB26" s="1148"/>
      <c r="AC26" s="1148"/>
      <c r="AD26" s="1148"/>
      <c r="AE26" s="1148"/>
      <c r="AF26" s="327"/>
      <c r="AG26" s="335"/>
      <c r="AH26" s="336" t="s">
        <v>294</v>
      </c>
      <c r="AI26" s="337" t="s">
        <v>278</v>
      </c>
      <c r="AJ26" s="279" t="s">
        <v>274</v>
      </c>
      <c r="AK26" s="1152"/>
      <c r="AL26" s="1153"/>
      <c r="AM26" s="1152"/>
      <c r="AN26" s="1154"/>
      <c r="AO26" s="1152"/>
      <c r="AP26" s="1154"/>
      <c r="AQ26" s="1152"/>
      <c r="AR26" s="1155"/>
    </row>
    <row r="27" spans="1:44" ht="30" x14ac:dyDescent="0.15">
      <c r="A27" s="327"/>
      <c r="B27" s="334"/>
      <c r="C27" s="741" t="s">
        <v>296</v>
      </c>
      <c r="D27" s="338" t="s">
        <v>280</v>
      </c>
      <c r="E27" s="819" t="s">
        <v>297</v>
      </c>
      <c r="F27" s="333" t="s">
        <v>191</v>
      </c>
      <c r="G27" s="827">
        <v>0</v>
      </c>
      <c r="H27" s="827">
        <v>0</v>
      </c>
      <c r="I27" s="828">
        <v>0</v>
      </c>
      <c r="J27" s="827">
        <v>0</v>
      </c>
      <c r="K27" s="829">
        <v>0</v>
      </c>
      <c r="L27" s="829">
        <v>0</v>
      </c>
      <c r="M27" s="827">
        <v>0</v>
      </c>
      <c r="N27" s="829">
        <v>0</v>
      </c>
      <c r="O27" s="829">
        <v>0</v>
      </c>
      <c r="P27" s="827">
        <v>0</v>
      </c>
      <c r="Q27" s="829">
        <v>0</v>
      </c>
      <c r="R27" s="842">
        <v>0</v>
      </c>
      <c r="S27" s="1148"/>
      <c r="T27" s="1148"/>
      <c r="U27" s="1148"/>
      <c r="V27" s="1148"/>
      <c r="W27" s="1148"/>
      <c r="X27" s="1148"/>
      <c r="Y27" s="1148"/>
      <c r="Z27" s="1148"/>
      <c r="AA27" s="1148"/>
      <c r="AB27" s="1148"/>
      <c r="AC27" s="1148"/>
      <c r="AD27" s="1148"/>
      <c r="AE27" s="1148"/>
      <c r="AF27" s="327"/>
      <c r="AG27" s="334"/>
      <c r="AH27" s="741" t="s">
        <v>296</v>
      </c>
      <c r="AI27" s="338" t="s">
        <v>280</v>
      </c>
      <c r="AJ27" s="280" t="s">
        <v>274</v>
      </c>
      <c r="AK27" s="1152"/>
      <c r="AL27" s="1153"/>
      <c r="AM27" s="1152"/>
      <c r="AN27" s="1154"/>
      <c r="AO27" s="1152"/>
      <c r="AP27" s="1154"/>
      <c r="AQ27" s="1152"/>
      <c r="AR27" s="1155"/>
    </row>
    <row r="28" spans="1:44" ht="18" x14ac:dyDescent="0.15">
      <c r="A28" s="327"/>
      <c r="B28" s="742">
        <v>4403.97</v>
      </c>
      <c r="C28" s="336"/>
      <c r="D28" s="339" t="s">
        <v>298</v>
      </c>
      <c r="E28" s="819">
        <v>440399100</v>
      </c>
      <c r="F28" s="333" t="s">
        <v>191</v>
      </c>
      <c r="G28" s="835">
        <v>0</v>
      </c>
      <c r="H28" s="835">
        <v>0</v>
      </c>
      <c r="I28" s="836">
        <v>0</v>
      </c>
      <c r="J28" s="835">
        <v>0</v>
      </c>
      <c r="K28" s="837">
        <v>0</v>
      </c>
      <c r="L28" s="837">
        <v>0</v>
      </c>
      <c r="M28" s="835">
        <v>0</v>
      </c>
      <c r="N28" s="837">
        <v>0</v>
      </c>
      <c r="O28" s="837">
        <v>0</v>
      </c>
      <c r="P28" s="835">
        <v>0</v>
      </c>
      <c r="Q28" s="837">
        <v>0</v>
      </c>
      <c r="R28" s="844">
        <v>0</v>
      </c>
      <c r="S28" s="1148"/>
      <c r="T28" s="1148"/>
      <c r="U28" s="1148"/>
      <c r="V28" s="1148"/>
      <c r="W28" s="1148"/>
      <c r="X28" s="1148"/>
      <c r="Y28" s="1148"/>
      <c r="Z28" s="1148"/>
      <c r="AA28" s="1148"/>
      <c r="AB28" s="1148"/>
      <c r="AC28" s="1148"/>
      <c r="AD28" s="1148"/>
      <c r="AE28" s="1148"/>
      <c r="AF28" s="327"/>
      <c r="AG28" s="742">
        <v>4403.97</v>
      </c>
      <c r="AH28" s="336"/>
      <c r="AI28" s="339" t="s">
        <v>298</v>
      </c>
      <c r="AJ28" s="280" t="s">
        <v>274</v>
      </c>
      <c r="AK28" s="1152"/>
      <c r="AL28" s="1153"/>
      <c r="AM28" s="1152"/>
      <c r="AN28" s="1154"/>
      <c r="AO28" s="1152"/>
      <c r="AP28" s="1154"/>
      <c r="AQ28" s="1152"/>
      <c r="AR28" s="1155"/>
    </row>
    <row r="29" spans="1:44" ht="18" x14ac:dyDescent="0.15">
      <c r="A29" s="340"/>
      <c r="B29" s="743">
        <v>4403.9799999999996</v>
      </c>
      <c r="C29" s="336"/>
      <c r="D29" s="339" t="s">
        <v>299</v>
      </c>
      <c r="E29" s="819">
        <v>440399300</v>
      </c>
      <c r="F29" s="333" t="s">
        <v>191</v>
      </c>
      <c r="G29" s="835">
        <v>0</v>
      </c>
      <c r="H29" s="835">
        <v>0</v>
      </c>
      <c r="I29" s="836">
        <v>0</v>
      </c>
      <c r="J29" s="835">
        <v>0</v>
      </c>
      <c r="K29" s="837">
        <v>0</v>
      </c>
      <c r="L29" s="837">
        <v>0</v>
      </c>
      <c r="M29" s="835">
        <v>0</v>
      </c>
      <c r="N29" s="837">
        <v>0</v>
      </c>
      <c r="O29" s="837">
        <v>0</v>
      </c>
      <c r="P29" s="835">
        <v>0</v>
      </c>
      <c r="Q29" s="837">
        <v>0</v>
      </c>
      <c r="R29" s="844">
        <v>0</v>
      </c>
      <c r="S29" s="1148"/>
      <c r="T29" s="1148"/>
      <c r="U29" s="1148"/>
      <c r="V29" s="1148"/>
      <c r="W29" s="1148"/>
      <c r="X29" s="1148"/>
      <c r="Y29" s="1148"/>
      <c r="Z29" s="1148"/>
      <c r="AA29" s="1148"/>
      <c r="AB29" s="1148"/>
      <c r="AC29" s="1148"/>
      <c r="AD29" s="1148"/>
      <c r="AE29" s="1148"/>
      <c r="AF29" s="340"/>
      <c r="AG29" s="743">
        <v>4403.9799999999996</v>
      </c>
      <c r="AH29" s="336"/>
      <c r="AI29" s="339" t="s">
        <v>299</v>
      </c>
      <c r="AJ29" s="280" t="s">
        <v>274</v>
      </c>
      <c r="AK29" s="1152"/>
      <c r="AL29" s="1153"/>
      <c r="AM29" s="1152"/>
      <c r="AN29" s="1154"/>
      <c r="AO29" s="1152"/>
      <c r="AP29" s="1154"/>
      <c r="AQ29" s="1152"/>
      <c r="AR29" s="1155"/>
    </row>
    <row r="30" spans="1:44" ht="30" x14ac:dyDescent="0.15">
      <c r="A30" s="444" t="s">
        <v>91</v>
      </c>
      <c r="B30" s="445" t="s">
        <v>300</v>
      </c>
      <c r="C30" s="341"/>
      <c r="D30" s="342" t="s">
        <v>301</v>
      </c>
      <c r="E30" s="818">
        <v>440710</v>
      </c>
      <c r="F30" s="809" t="s">
        <v>191</v>
      </c>
      <c r="G30" s="821">
        <v>33.320934009999995</v>
      </c>
      <c r="H30" s="821">
        <v>20328.020250000001</v>
      </c>
      <c r="I30" s="823">
        <v>4905.0804340000004</v>
      </c>
      <c r="J30" s="821">
        <v>26.334685</v>
      </c>
      <c r="K30" s="823">
        <v>15397.71106</v>
      </c>
      <c r="L30" s="823">
        <v>3590.5783879999999</v>
      </c>
      <c r="M30" s="821">
        <v>0.39222000000000001</v>
      </c>
      <c r="N30" s="823">
        <v>293.90652999999998</v>
      </c>
      <c r="O30" s="823">
        <v>67.721940529999998</v>
      </c>
      <c r="P30" s="821">
        <v>0.28720000000000001</v>
      </c>
      <c r="Q30" s="823">
        <v>250.60640000000001</v>
      </c>
      <c r="R30" s="840">
        <v>54.289926080000001</v>
      </c>
      <c r="S30" s="1148"/>
      <c r="T30" s="1148"/>
      <c r="U30" s="1148"/>
      <c r="V30" s="1148"/>
      <c r="W30" s="1148"/>
      <c r="X30" s="1148"/>
      <c r="Y30" s="1148"/>
      <c r="Z30" s="1148"/>
      <c r="AA30" s="1148"/>
      <c r="AB30" s="1148"/>
      <c r="AC30" s="1148"/>
      <c r="AD30" s="1148"/>
      <c r="AE30" s="1148"/>
      <c r="AF30" s="444" t="s">
        <v>91</v>
      </c>
      <c r="AG30" s="445" t="s">
        <v>300</v>
      </c>
      <c r="AH30" s="341"/>
      <c r="AI30" s="342" t="s">
        <v>301</v>
      </c>
      <c r="AJ30" s="278" t="s">
        <v>302</v>
      </c>
      <c r="AK30" s="745" t="str">
        <f>IF(G30='JQ2 | Primary Products | Trade'!D28,"","does not match JQ2")</f>
        <v>does not match JQ2</v>
      </c>
      <c r="AL30" s="1150" t="str">
        <f>IF(I30='JQ2 | Primary Products | Trade'!F28,"","does not match JQ2")</f>
        <v/>
      </c>
      <c r="AM30" s="745" t="str">
        <f>IF(J30='JQ2 | Primary Products | Trade'!G28,"","does not match JQ2")</f>
        <v>does not match JQ2</v>
      </c>
      <c r="AN30" s="1150" t="str">
        <f>IF(L30='JQ2 | Primary Products | Trade'!I28,"","does not match JQ2")</f>
        <v/>
      </c>
      <c r="AO30" s="745" t="str">
        <f>IF(M30='JQ2 | Primary Products | Trade'!J28,"","does not match JQ2")</f>
        <v>does not match JQ2</v>
      </c>
      <c r="AP30" s="1150" t="str">
        <f>IF(O30='JQ2 | Primary Products | Trade'!L28,"","does not match JQ2")</f>
        <v/>
      </c>
      <c r="AQ30" s="745" t="str">
        <f>IF(P30='JQ2 | Primary Products | Trade'!M28,"","does not match JQ2")</f>
        <v>does not match JQ2</v>
      </c>
      <c r="AR30" s="1151" t="str">
        <f>IF(R30='JQ2 | Primary Products | Trade'!O28,"","does not match JQ2")</f>
        <v/>
      </c>
    </row>
    <row r="31" spans="1:44" ht="18" x14ac:dyDescent="0.15">
      <c r="A31" s="327"/>
      <c r="B31" s="442">
        <v>4407.12</v>
      </c>
      <c r="C31" s="335"/>
      <c r="D31" s="330" t="s">
        <v>303</v>
      </c>
      <c r="E31" s="819">
        <v>440710310</v>
      </c>
      <c r="F31" s="333" t="s">
        <v>191</v>
      </c>
      <c r="G31" s="832">
        <v>0.14207</v>
      </c>
      <c r="H31" s="832">
        <v>73.42</v>
      </c>
      <c r="I31" s="833">
        <v>35.620498550000001</v>
      </c>
      <c r="J31" s="832">
        <v>0.79701999999999995</v>
      </c>
      <c r="K31" s="833">
        <v>457.16795000000002</v>
      </c>
      <c r="L31" s="833">
        <v>114.6529137</v>
      </c>
      <c r="M31" s="832">
        <v>6.744E-2</v>
      </c>
      <c r="N31" s="833">
        <v>31.535</v>
      </c>
      <c r="O31" s="833">
        <v>8.7451000000000008</v>
      </c>
      <c r="P31" s="832">
        <v>1.6840000000000001E-2</v>
      </c>
      <c r="Q31" s="833">
        <v>7</v>
      </c>
      <c r="R31" s="843">
        <v>1.8524</v>
      </c>
      <c r="S31" s="1148"/>
      <c r="T31" s="1148"/>
      <c r="U31" s="1148"/>
      <c r="V31" s="1148"/>
      <c r="W31" s="1148"/>
      <c r="X31" s="1148"/>
      <c r="Y31" s="1148"/>
      <c r="Z31" s="1148"/>
      <c r="AA31" s="1148"/>
      <c r="AB31" s="1148"/>
      <c r="AC31" s="1148"/>
      <c r="AD31" s="1148"/>
      <c r="AE31" s="1148"/>
      <c r="AF31" s="327"/>
      <c r="AG31" s="442">
        <v>4407.12</v>
      </c>
      <c r="AH31" s="335"/>
      <c r="AI31" s="330" t="s">
        <v>303</v>
      </c>
      <c r="AJ31" s="279" t="s">
        <v>302</v>
      </c>
      <c r="AK31" s="1152"/>
      <c r="AL31" s="1154"/>
      <c r="AM31" s="1152"/>
      <c r="AN31" s="1154"/>
      <c r="AO31" s="1152"/>
      <c r="AP31" s="1154"/>
      <c r="AQ31" s="1152"/>
      <c r="AR31" s="1155"/>
    </row>
    <row r="32" spans="1:44" ht="18" x14ac:dyDescent="0.15">
      <c r="A32" s="327"/>
      <c r="B32" s="442">
        <v>4407.1099999999997</v>
      </c>
      <c r="C32" s="334"/>
      <c r="D32" s="330" t="s">
        <v>304</v>
      </c>
      <c r="E32" s="819">
        <v>440710330</v>
      </c>
      <c r="F32" s="333" t="s">
        <v>191</v>
      </c>
      <c r="G32" s="824">
        <v>0.39748</v>
      </c>
      <c r="H32" s="824">
        <v>214.28960000000001</v>
      </c>
      <c r="I32" s="826">
        <v>41.641828699999998</v>
      </c>
      <c r="J32" s="824">
        <v>0.54407000000000005</v>
      </c>
      <c r="K32" s="826">
        <v>297.20600000000002</v>
      </c>
      <c r="L32" s="826">
        <v>72.495846819999997</v>
      </c>
      <c r="M32" s="824">
        <v>6.744E-2</v>
      </c>
      <c r="N32" s="826">
        <v>6.744E-2</v>
      </c>
      <c r="O32" s="826">
        <v>6.744E-2</v>
      </c>
      <c r="P32" s="824">
        <v>6.744E-2</v>
      </c>
      <c r="Q32" s="826">
        <v>6.744E-2</v>
      </c>
      <c r="R32" s="841">
        <v>6.744E-2</v>
      </c>
      <c r="S32" s="1148"/>
      <c r="T32" s="1148"/>
      <c r="U32" s="1148"/>
      <c r="V32" s="1148"/>
      <c r="W32" s="1148"/>
      <c r="X32" s="1148"/>
      <c r="Y32" s="1148"/>
      <c r="Z32" s="1148"/>
      <c r="AA32" s="1148"/>
      <c r="AB32" s="1148"/>
      <c r="AC32" s="1148"/>
      <c r="AD32" s="1148"/>
      <c r="AE32" s="1148"/>
      <c r="AF32" s="327"/>
      <c r="AG32" s="442">
        <v>4407.1099999999997</v>
      </c>
      <c r="AH32" s="334"/>
      <c r="AI32" s="330" t="s">
        <v>304</v>
      </c>
      <c r="AJ32" s="280" t="s">
        <v>302</v>
      </c>
      <c r="AK32" s="745"/>
      <c r="AL32" s="1150"/>
      <c r="AM32" s="745"/>
      <c r="AN32" s="1150"/>
      <c r="AO32" s="745"/>
      <c r="AP32" s="1150"/>
      <c r="AQ32" s="745"/>
      <c r="AR32" s="1151"/>
    </row>
    <row r="33" spans="1:44" ht="75" x14ac:dyDescent="0.15">
      <c r="A33" s="324" t="s">
        <v>93</v>
      </c>
      <c r="B33" s="371" t="s">
        <v>305</v>
      </c>
      <c r="C33" s="343"/>
      <c r="D33" s="326" t="s">
        <v>306</v>
      </c>
      <c r="E33" s="818" t="s">
        <v>307</v>
      </c>
      <c r="F33" s="809" t="s">
        <v>188</v>
      </c>
      <c r="G33" s="821">
        <v>0</v>
      </c>
      <c r="H33" s="821">
        <v>10410.9164</v>
      </c>
      <c r="I33" s="823">
        <v>2450.1198852500002</v>
      </c>
      <c r="J33" s="821">
        <v>0</v>
      </c>
      <c r="K33" s="823">
        <v>4318.96263</v>
      </c>
      <c r="L33" s="823">
        <v>1635.6469401740001</v>
      </c>
      <c r="M33" s="821">
        <v>0</v>
      </c>
      <c r="N33" s="823">
        <v>37649.857470000003</v>
      </c>
      <c r="O33" s="823">
        <v>15109.313502999999</v>
      </c>
      <c r="P33" s="821">
        <v>0</v>
      </c>
      <c r="Q33" s="823">
        <v>25742.927519999997</v>
      </c>
      <c r="R33" s="840">
        <v>9916.6027570000006</v>
      </c>
      <c r="S33" s="1148"/>
      <c r="T33" s="1148"/>
      <c r="U33" s="1148"/>
      <c r="V33" s="1148"/>
      <c r="W33" s="1148"/>
      <c r="X33" s="1148"/>
      <c r="Y33" s="1148"/>
      <c r="Z33" s="1148"/>
      <c r="AA33" s="1148"/>
      <c r="AB33" s="1148"/>
      <c r="AC33" s="1148"/>
      <c r="AD33" s="1148"/>
      <c r="AE33" s="1148"/>
      <c r="AF33" s="324" t="s">
        <v>93</v>
      </c>
      <c r="AG33" s="371" t="s">
        <v>305</v>
      </c>
      <c r="AH33" s="343"/>
      <c r="AI33" s="326" t="s">
        <v>306</v>
      </c>
      <c r="AJ33" s="278" t="s">
        <v>302</v>
      </c>
      <c r="AK33" s="745" t="str">
        <f>IF(G33='JQ2 | Primary Products | Trade'!D29,"","does not match JQ2")</f>
        <v/>
      </c>
      <c r="AL33" s="1150" t="str">
        <f>IF(I33='JQ2 | Primary Products | Trade'!F29,"","does not match JQ2")</f>
        <v/>
      </c>
      <c r="AM33" s="745" t="str">
        <f>IF(J33='JQ2 | Primary Products | Trade'!G29,"","does not match JQ2")</f>
        <v/>
      </c>
      <c r="AN33" s="1150" t="str">
        <f>IF(L33='JQ2 | Primary Products | Trade'!I29,"","does not match JQ2")</f>
        <v/>
      </c>
      <c r="AO33" s="745" t="str">
        <f>IF(M33='JQ2 | Primary Products | Trade'!J29,"","does not match JQ2")</f>
        <v/>
      </c>
      <c r="AP33" s="1150" t="str">
        <f>IF(O33='JQ2 | Primary Products | Trade'!L29,"","does not match JQ2")</f>
        <v/>
      </c>
      <c r="AQ33" s="745" t="str">
        <f>IF(P33='JQ2 | Primary Products | Trade'!M29,"","does not match JQ2")</f>
        <v/>
      </c>
      <c r="AR33" s="1151" t="str">
        <f>IF(R33='JQ2 | Primary Products | Trade'!O29,"","does not match JQ2")</f>
        <v/>
      </c>
    </row>
    <row r="34" spans="1:44" ht="18" x14ac:dyDescent="0.15">
      <c r="A34" s="327"/>
      <c r="B34" s="442">
        <v>4407.91</v>
      </c>
      <c r="C34" s="335"/>
      <c r="D34" s="330" t="s">
        <v>308</v>
      </c>
      <c r="E34" s="819">
        <v>440791</v>
      </c>
      <c r="F34" s="333" t="s">
        <v>188</v>
      </c>
      <c r="G34" s="824">
        <v>0</v>
      </c>
      <c r="H34" s="824">
        <v>380.38639999999998</v>
      </c>
      <c r="I34" s="826">
        <v>499.88919379999999</v>
      </c>
      <c r="J34" s="824">
        <v>0</v>
      </c>
      <c r="K34" s="826">
        <v>637.10446000000002</v>
      </c>
      <c r="L34" s="826">
        <v>692.19489290000001</v>
      </c>
      <c r="M34" s="824">
        <v>0.38945999999999997</v>
      </c>
      <c r="N34" s="826">
        <v>270.673</v>
      </c>
      <c r="O34" s="826">
        <v>355.86278190000002</v>
      </c>
      <c r="P34" s="824">
        <v>0.30436000000000002</v>
      </c>
      <c r="Q34" s="826">
        <v>220.04499999999999</v>
      </c>
      <c r="R34" s="841">
        <v>309.84325000000001</v>
      </c>
      <c r="S34" s="1148"/>
      <c r="T34" s="1148"/>
      <c r="U34" s="1148"/>
      <c r="V34" s="1148"/>
      <c r="W34" s="1148"/>
      <c r="X34" s="1148"/>
      <c r="Y34" s="1148"/>
      <c r="Z34" s="1148"/>
      <c r="AA34" s="1148"/>
      <c r="AB34" s="1148"/>
      <c r="AC34" s="1148"/>
      <c r="AD34" s="1148"/>
      <c r="AE34" s="1148"/>
      <c r="AF34" s="327"/>
      <c r="AG34" s="442">
        <v>4407.91</v>
      </c>
      <c r="AH34" s="335"/>
      <c r="AI34" s="330" t="s">
        <v>308</v>
      </c>
      <c r="AJ34" s="279" t="s">
        <v>302</v>
      </c>
      <c r="AK34" s="745"/>
      <c r="AL34" s="1150"/>
      <c r="AM34" s="745"/>
      <c r="AN34" s="1150"/>
      <c r="AO34" s="745"/>
      <c r="AP34" s="1150"/>
      <c r="AQ34" s="745"/>
      <c r="AR34" s="1151"/>
    </row>
    <row r="35" spans="1:44" ht="18" x14ac:dyDescent="0.15">
      <c r="A35" s="327"/>
      <c r="B35" s="442">
        <v>4407.92</v>
      </c>
      <c r="C35" s="335"/>
      <c r="D35" s="330" t="s">
        <v>309</v>
      </c>
      <c r="E35" s="819">
        <v>440792</v>
      </c>
      <c r="F35" s="333" t="s">
        <v>191</v>
      </c>
      <c r="G35" s="824">
        <v>8.9019898820000005</v>
      </c>
      <c r="H35" s="824">
        <v>8014.4589999999998</v>
      </c>
      <c r="I35" s="826">
        <v>1076.939678</v>
      </c>
      <c r="J35" s="824">
        <v>2.7496041030000002</v>
      </c>
      <c r="K35" s="826">
        <v>2203.0661700000001</v>
      </c>
      <c r="L35" s="826">
        <v>318.69692689999999</v>
      </c>
      <c r="M35" s="824">
        <v>55.268583310000004</v>
      </c>
      <c r="N35" s="826">
        <v>34906.957670000003</v>
      </c>
      <c r="O35" s="826">
        <v>11071.75577</v>
      </c>
      <c r="P35" s="824">
        <v>33.048933069999997</v>
      </c>
      <c r="Q35" s="826">
        <v>23954.553520000001</v>
      </c>
      <c r="R35" s="841">
        <v>6461.5754829999996</v>
      </c>
      <c r="S35" s="1148"/>
      <c r="T35" s="1148"/>
      <c r="U35" s="1148"/>
      <c r="V35" s="1148"/>
      <c r="W35" s="1148"/>
      <c r="X35" s="1148"/>
      <c r="Y35" s="1148"/>
      <c r="Z35" s="1148"/>
      <c r="AA35" s="1148"/>
      <c r="AB35" s="1148"/>
      <c r="AC35" s="1148"/>
      <c r="AD35" s="1148"/>
      <c r="AE35" s="1148"/>
      <c r="AF35" s="327"/>
      <c r="AG35" s="442">
        <v>4407.92</v>
      </c>
      <c r="AH35" s="335"/>
      <c r="AI35" s="330" t="s">
        <v>309</v>
      </c>
      <c r="AJ35" s="279" t="s">
        <v>302</v>
      </c>
      <c r="AK35" s="745"/>
      <c r="AL35" s="1150"/>
      <c r="AM35" s="745"/>
      <c r="AN35" s="1150"/>
      <c r="AO35" s="745"/>
      <c r="AP35" s="1150"/>
      <c r="AQ35" s="745"/>
      <c r="AR35" s="1151"/>
    </row>
    <row r="36" spans="1:44" ht="18" x14ac:dyDescent="0.15">
      <c r="A36" s="327"/>
      <c r="B36" s="442">
        <v>4407.93</v>
      </c>
      <c r="C36" s="335"/>
      <c r="D36" s="330" t="s">
        <v>310</v>
      </c>
      <c r="E36" s="819">
        <v>440793</v>
      </c>
      <c r="F36" s="333" t="s">
        <v>188</v>
      </c>
      <c r="G36" s="832">
        <v>0</v>
      </c>
      <c r="H36" s="832">
        <v>0</v>
      </c>
      <c r="I36" s="832">
        <v>0</v>
      </c>
      <c r="J36" s="832">
        <v>0</v>
      </c>
      <c r="K36" s="832">
        <v>0</v>
      </c>
      <c r="L36" s="832">
        <v>0</v>
      </c>
      <c r="M36" s="824">
        <v>0</v>
      </c>
      <c r="N36" s="826">
        <v>0</v>
      </c>
      <c r="O36" s="826">
        <v>0</v>
      </c>
      <c r="P36" s="824">
        <v>0</v>
      </c>
      <c r="Q36" s="826">
        <v>0</v>
      </c>
      <c r="R36" s="841">
        <v>0</v>
      </c>
      <c r="S36" s="1148"/>
      <c r="T36" s="1148"/>
      <c r="U36" s="1148"/>
      <c r="V36" s="1148"/>
      <c r="W36" s="1148"/>
      <c r="X36" s="1148"/>
      <c r="Y36" s="1148"/>
      <c r="Z36" s="1148"/>
      <c r="AA36" s="1148"/>
      <c r="AB36" s="1148"/>
      <c r="AC36" s="1148"/>
      <c r="AD36" s="1148"/>
      <c r="AE36" s="1148"/>
      <c r="AF36" s="327"/>
      <c r="AG36" s="442">
        <v>4407.93</v>
      </c>
      <c r="AH36" s="335"/>
      <c r="AI36" s="330" t="s">
        <v>310</v>
      </c>
      <c r="AJ36" s="279" t="s">
        <v>302</v>
      </c>
      <c r="AK36" s="745"/>
      <c r="AL36" s="1150"/>
      <c r="AM36" s="745"/>
      <c r="AN36" s="1150"/>
      <c r="AO36" s="745"/>
      <c r="AP36" s="1150"/>
      <c r="AQ36" s="745"/>
      <c r="AR36" s="1151"/>
    </row>
    <row r="37" spans="1:44" ht="18" x14ac:dyDescent="0.15">
      <c r="A37" s="327"/>
      <c r="B37" s="442">
        <v>4407.9399999999996</v>
      </c>
      <c r="C37" s="335"/>
      <c r="D37" s="330" t="s">
        <v>311</v>
      </c>
      <c r="E37" s="819">
        <v>440794</v>
      </c>
      <c r="F37" s="333" t="s">
        <v>188</v>
      </c>
      <c r="G37" s="832">
        <v>0</v>
      </c>
      <c r="H37" s="832">
        <v>0</v>
      </c>
      <c r="I37" s="832">
        <v>0</v>
      </c>
      <c r="J37" s="832">
        <v>0</v>
      </c>
      <c r="K37" s="832">
        <v>0</v>
      </c>
      <c r="L37" s="832">
        <v>0</v>
      </c>
      <c r="M37" s="824">
        <v>0</v>
      </c>
      <c r="N37" s="826">
        <v>0</v>
      </c>
      <c r="O37" s="826">
        <v>0</v>
      </c>
      <c r="P37" s="824">
        <v>0</v>
      </c>
      <c r="Q37" s="826">
        <v>0</v>
      </c>
      <c r="R37" s="841">
        <v>0</v>
      </c>
      <c r="S37" s="1148"/>
      <c r="T37" s="1148"/>
      <c r="U37" s="1148"/>
      <c r="V37" s="1148"/>
      <c r="W37" s="1148"/>
      <c r="X37" s="1148"/>
      <c r="Y37" s="1148"/>
      <c r="Z37" s="1148"/>
      <c r="AA37" s="1148"/>
      <c r="AB37" s="1148"/>
      <c r="AC37" s="1148"/>
      <c r="AD37" s="1148"/>
      <c r="AE37" s="1148"/>
      <c r="AF37" s="327"/>
      <c r="AG37" s="442">
        <v>4407.9399999999996</v>
      </c>
      <c r="AH37" s="335"/>
      <c r="AI37" s="330" t="s">
        <v>311</v>
      </c>
      <c r="AJ37" s="279" t="s">
        <v>302</v>
      </c>
      <c r="AK37" s="745"/>
      <c r="AL37" s="1150"/>
      <c r="AM37" s="745"/>
      <c r="AN37" s="1150"/>
      <c r="AO37" s="745"/>
      <c r="AP37" s="1150"/>
      <c r="AQ37" s="745"/>
      <c r="AR37" s="1151"/>
    </row>
    <row r="38" spans="1:44" ht="18" x14ac:dyDescent="0.15">
      <c r="A38" s="327"/>
      <c r="B38" s="442">
        <v>4407.95</v>
      </c>
      <c r="C38" s="335"/>
      <c r="D38" s="330" t="s">
        <v>312</v>
      </c>
      <c r="E38" s="819">
        <v>440795</v>
      </c>
      <c r="F38" s="333" t="s">
        <v>188</v>
      </c>
      <c r="G38" s="824">
        <v>0</v>
      </c>
      <c r="H38" s="824">
        <v>0</v>
      </c>
      <c r="I38" s="826">
        <v>0</v>
      </c>
      <c r="J38" s="824">
        <v>0.2011</v>
      </c>
      <c r="K38" s="826">
        <v>148.67500000000001</v>
      </c>
      <c r="L38" s="826">
        <v>175.35108349999999</v>
      </c>
      <c r="M38" s="824">
        <v>0</v>
      </c>
      <c r="N38" s="826">
        <v>0</v>
      </c>
      <c r="O38" s="826">
        <v>0</v>
      </c>
      <c r="P38" s="824">
        <v>0.14199999999999999</v>
      </c>
      <c r="Q38" s="826">
        <v>101.495</v>
      </c>
      <c r="R38" s="841">
        <v>145.47</v>
      </c>
      <c r="S38" s="1148"/>
      <c r="T38" s="1148"/>
      <c r="U38" s="1148"/>
      <c r="V38" s="1148"/>
      <c r="W38" s="1148"/>
      <c r="X38" s="1148"/>
      <c r="Y38" s="1148"/>
      <c r="Z38" s="1148"/>
      <c r="AA38" s="1148"/>
      <c r="AB38" s="1148"/>
      <c r="AC38" s="1148"/>
      <c r="AD38" s="1148"/>
      <c r="AE38" s="1148"/>
      <c r="AF38" s="327"/>
      <c r="AG38" s="442">
        <v>4407.95</v>
      </c>
      <c r="AH38" s="335"/>
      <c r="AI38" s="330" t="s">
        <v>312</v>
      </c>
      <c r="AJ38" s="279" t="s">
        <v>302</v>
      </c>
      <c r="AK38" s="745"/>
      <c r="AL38" s="1150"/>
      <c r="AM38" s="745"/>
      <c r="AN38" s="1150"/>
      <c r="AO38" s="745"/>
      <c r="AP38" s="1150"/>
      <c r="AQ38" s="745"/>
      <c r="AR38" s="1151"/>
    </row>
    <row r="39" spans="1:44" ht="18" x14ac:dyDescent="0.15">
      <c r="A39" s="327"/>
      <c r="B39" s="442">
        <v>4407.97</v>
      </c>
      <c r="C39" s="335"/>
      <c r="D39" s="344" t="s">
        <v>313</v>
      </c>
      <c r="E39" s="819">
        <v>440799910</v>
      </c>
      <c r="F39" s="333" t="s">
        <v>191</v>
      </c>
      <c r="G39" s="832">
        <v>9.598000000000001E-2</v>
      </c>
      <c r="H39" s="832">
        <v>73</v>
      </c>
      <c r="I39" s="832">
        <v>14.09038619</v>
      </c>
      <c r="J39" s="832">
        <v>0.24528999999999998</v>
      </c>
      <c r="K39" s="832">
        <v>170.32</v>
      </c>
      <c r="L39" s="832">
        <v>32.178473289999999</v>
      </c>
      <c r="M39" s="832">
        <v>0</v>
      </c>
      <c r="N39" s="833">
        <v>0</v>
      </c>
      <c r="O39" s="833">
        <v>0</v>
      </c>
      <c r="P39" s="832">
        <v>0</v>
      </c>
      <c r="Q39" s="833">
        <v>0</v>
      </c>
      <c r="R39" s="843">
        <v>0</v>
      </c>
      <c r="S39" s="1148"/>
      <c r="T39" s="1148"/>
      <c r="U39" s="1148"/>
      <c r="V39" s="1148"/>
      <c r="W39" s="1148"/>
      <c r="X39" s="1148"/>
      <c r="Y39" s="1148"/>
      <c r="Z39" s="1148"/>
      <c r="AA39" s="1148"/>
      <c r="AB39" s="1148"/>
      <c r="AC39" s="1148"/>
      <c r="AD39" s="1148"/>
      <c r="AE39" s="1148"/>
      <c r="AF39" s="327"/>
      <c r="AG39" s="442">
        <v>4407.97</v>
      </c>
      <c r="AH39" s="335"/>
      <c r="AI39" s="344" t="s">
        <v>313</v>
      </c>
      <c r="AJ39" s="279" t="s">
        <v>302</v>
      </c>
      <c r="AK39" s="1152"/>
      <c r="AL39" s="1154"/>
      <c r="AM39" s="1152"/>
      <c r="AN39" s="1154"/>
      <c r="AO39" s="1152"/>
      <c r="AP39" s="1154"/>
      <c r="AQ39" s="1152"/>
      <c r="AR39" s="1155"/>
    </row>
    <row r="40" spans="1:44" ht="18.75" thickBot="1" x14ac:dyDescent="0.2">
      <c r="A40" s="345"/>
      <c r="B40" s="744">
        <v>4407.96</v>
      </c>
      <c r="C40" s="346"/>
      <c r="D40" s="347" t="s">
        <v>314</v>
      </c>
      <c r="E40" s="820">
        <v>440799</v>
      </c>
      <c r="F40" s="810" t="s">
        <v>188</v>
      </c>
      <c r="G40" s="838">
        <v>0</v>
      </c>
      <c r="H40" s="838">
        <v>1883.2080000000001</v>
      </c>
      <c r="I40" s="839">
        <v>837.73928090000004</v>
      </c>
      <c r="J40" s="838">
        <v>0</v>
      </c>
      <c r="K40" s="839">
        <v>1305.4169999999999</v>
      </c>
      <c r="L40" s="839">
        <v>437.94514370000002</v>
      </c>
      <c r="M40" s="838">
        <v>8.7144899999999996</v>
      </c>
      <c r="N40" s="839">
        <v>2380.8818000000001</v>
      </c>
      <c r="O40" s="839">
        <v>3663.3374570000001</v>
      </c>
      <c r="P40" s="838">
        <v>1.9986400000000002</v>
      </c>
      <c r="Q40" s="839">
        <v>1466.8340000000001</v>
      </c>
      <c r="R40" s="845">
        <v>2999.7140239999999</v>
      </c>
      <c r="S40" s="1148"/>
      <c r="T40" s="1148"/>
      <c r="U40" s="1148"/>
      <c r="V40" s="1148"/>
      <c r="W40" s="1148"/>
      <c r="X40" s="1148"/>
      <c r="Y40" s="1148"/>
      <c r="Z40" s="1148"/>
      <c r="AA40" s="1148"/>
      <c r="AB40" s="1148"/>
      <c r="AC40" s="1148"/>
      <c r="AD40" s="1148"/>
      <c r="AE40" s="1148"/>
      <c r="AF40" s="345"/>
      <c r="AG40" s="744">
        <v>4407.96</v>
      </c>
      <c r="AH40" s="346"/>
      <c r="AI40" s="347" t="s">
        <v>314</v>
      </c>
      <c r="AJ40" s="281" t="s">
        <v>302</v>
      </c>
      <c r="AK40" s="1157"/>
      <c r="AL40" s="1158"/>
      <c r="AM40" s="1157"/>
      <c r="AN40" s="1158"/>
      <c r="AO40" s="1157"/>
      <c r="AP40" s="1158"/>
      <c r="AQ40" s="1157"/>
      <c r="AR40" s="1159"/>
    </row>
    <row r="41" spans="1:44" ht="18.75" customHeight="1" x14ac:dyDescent="0.25">
      <c r="A41" s="282" t="s">
        <v>315</v>
      </c>
      <c r="B41" s="282"/>
      <c r="C41" s="282"/>
      <c r="D41" s="1160"/>
      <c r="E41" s="1160"/>
      <c r="F41" s="1160"/>
      <c r="G41" s="1161"/>
      <c r="H41" s="1161"/>
      <c r="I41" s="1161"/>
      <c r="J41" s="1161"/>
      <c r="K41" s="1161"/>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row>
    <row r="42" spans="1:44" ht="15.75" x14ac:dyDescent="0.25">
      <c r="A42" s="252" t="s">
        <v>316</v>
      </c>
      <c r="B42" s="252"/>
      <c r="C42" s="252"/>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row>
    <row r="43" spans="1:44" ht="20.25" customHeight="1" x14ac:dyDescent="0.25">
      <c r="A43" s="521" t="s">
        <v>317</v>
      </c>
      <c r="B43" s="252"/>
      <c r="C43" s="252"/>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row>
    <row r="44" spans="1:44" ht="18" x14ac:dyDescent="0.25">
      <c r="A44" s="521" t="s">
        <v>318</v>
      </c>
      <c r="B44" s="252"/>
      <c r="C44" s="252"/>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row>
    <row r="45" spans="1:44" ht="15.75" x14ac:dyDescent="0.25">
      <c r="A45" s="252"/>
      <c r="B45" s="252"/>
      <c r="C45" s="252"/>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row>
  </sheetData>
  <mergeCells count="26">
    <mergeCell ref="L2:M2"/>
    <mergeCell ref="P2:R2"/>
    <mergeCell ref="J3:M3"/>
    <mergeCell ref="J4:R4"/>
    <mergeCell ref="F10:G10"/>
    <mergeCell ref="D5:I6"/>
    <mergeCell ref="D8:I8"/>
    <mergeCell ref="D7:I7"/>
    <mergeCell ref="D9:I9"/>
    <mergeCell ref="J9:R9"/>
    <mergeCell ref="J5:L5"/>
    <mergeCell ref="J6:R6"/>
    <mergeCell ref="L7:M7"/>
    <mergeCell ref="P7:R7"/>
    <mergeCell ref="AK12:AN12"/>
    <mergeCell ref="AO12:AR12"/>
    <mergeCell ref="G13:I13"/>
    <mergeCell ref="J13:L13"/>
    <mergeCell ref="M13:O13"/>
    <mergeCell ref="P13:R13"/>
    <mergeCell ref="AK13:AL13"/>
    <mergeCell ref="AM13:AN13"/>
    <mergeCell ref="AO13:AP13"/>
    <mergeCell ref="AQ13:AR13"/>
    <mergeCell ref="G12:L12"/>
    <mergeCell ref="M12:R12"/>
  </mergeCells>
  <phoneticPr fontId="52" type="noConversion"/>
  <printOptions horizontalCentered="1" verticalCentered="1"/>
  <pageMargins left="0.39370078740157483" right="0.19685039370078741" top="0.39370078740157483" bottom="0.19685039370078741" header="0.11811023622047245" footer="0"/>
  <pageSetup paperSize="9" scale="54" fitToWidth="2" orientation="landscape" r:id="rId1"/>
  <headerFooter alignWithMargins="0"/>
  <colBreaks count="1" manualBreakCount="1">
    <brk id="18"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35"/>
  <sheetViews>
    <sheetView workbookViewId="0"/>
  </sheetViews>
  <sheetFormatPr defaultRowHeight="15.75" x14ac:dyDescent="0.25"/>
  <cols>
    <col min="1" max="1" width="11.25" style="527" customWidth="1"/>
    <col min="2" max="2" width="9.125" style="527" customWidth="1"/>
    <col min="3" max="3" width="43.625" style="527" customWidth="1"/>
    <col min="4" max="4" width="9.625" style="527" customWidth="1"/>
    <col min="5" max="5" width="11.25" style="527" customWidth="1"/>
    <col min="6" max="6" width="19.5" style="527" customWidth="1"/>
    <col min="7" max="7" width="14.75" style="527" customWidth="1"/>
    <col min="8" max="8" width="20.75" style="527" customWidth="1"/>
    <col min="9" max="9" width="129.875" style="527" customWidth="1"/>
    <col min="257" max="257" width="9.625" customWidth="1"/>
    <col min="258" max="258" width="9.125" customWidth="1"/>
    <col min="259" max="259" width="43.625" customWidth="1"/>
    <col min="260" max="260" width="9.625" customWidth="1"/>
    <col min="261" max="261" width="11.25" customWidth="1"/>
    <col min="262" max="262" width="19.5" customWidth="1"/>
    <col min="263" max="263" width="14.75" customWidth="1"/>
    <col min="264" max="264" width="20.75" customWidth="1"/>
    <col min="265" max="265" width="129.875" customWidth="1"/>
    <col min="513" max="513" width="9.625" customWidth="1"/>
    <col min="514" max="514" width="9.125" customWidth="1"/>
    <col min="515" max="515" width="43.625" customWidth="1"/>
    <col min="516" max="516" width="9.625" customWidth="1"/>
    <col min="517" max="517" width="11.25" customWidth="1"/>
    <col min="518" max="518" width="19.5" customWidth="1"/>
    <col min="519" max="519" width="14.75" customWidth="1"/>
    <col min="520" max="520" width="20.75" customWidth="1"/>
    <col min="521" max="521" width="129.875" customWidth="1"/>
    <col min="769" max="769" width="9.625" customWidth="1"/>
    <col min="770" max="770" width="9.125" customWidth="1"/>
    <col min="771" max="771" width="43.625" customWidth="1"/>
    <col min="772" max="772" width="9.625" customWidth="1"/>
    <col min="773" max="773" width="11.25" customWidth="1"/>
    <col min="774" max="774" width="19.5" customWidth="1"/>
    <col min="775" max="775" width="14.75" customWidth="1"/>
    <col min="776" max="776" width="20.75" customWidth="1"/>
    <col min="777" max="777" width="129.875" customWidth="1"/>
    <col min="1025" max="1025" width="9.625" customWidth="1"/>
    <col min="1026" max="1026" width="9.125" customWidth="1"/>
    <col min="1027" max="1027" width="43.625" customWidth="1"/>
    <col min="1028" max="1028" width="9.625" customWidth="1"/>
    <col min="1029" max="1029" width="11.25" customWidth="1"/>
    <col min="1030" max="1030" width="19.5" customWidth="1"/>
    <col min="1031" max="1031" width="14.75" customWidth="1"/>
    <col min="1032" max="1032" width="20.75" customWidth="1"/>
    <col min="1033" max="1033" width="129.875" customWidth="1"/>
    <col min="1281" max="1281" width="9.625" customWidth="1"/>
    <col min="1282" max="1282" width="9.125" customWidth="1"/>
    <col min="1283" max="1283" width="43.625" customWidth="1"/>
    <col min="1284" max="1284" width="9.625" customWidth="1"/>
    <col min="1285" max="1285" width="11.25" customWidth="1"/>
    <col min="1286" max="1286" width="19.5" customWidth="1"/>
    <col min="1287" max="1287" width="14.75" customWidth="1"/>
    <col min="1288" max="1288" width="20.75" customWidth="1"/>
    <col min="1289" max="1289" width="129.875" customWidth="1"/>
    <col min="1537" max="1537" width="9.625" customWidth="1"/>
    <col min="1538" max="1538" width="9.125" customWidth="1"/>
    <col min="1539" max="1539" width="43.625" customWidth="1"/>
    <col min="1540" max="1540" width="9.625" customWidth="1"/>
    <col min="1541" max="1541" width="11.25" customWidth="1"/>
    <col min="1542" max="1542" width="19.5" customWidth="1"/>
    <col min="1543" max="1543" width="14.75" customWidth="1"/>
    <col min="1544" max="1544" width="20.75" customWidth="1"/>
    <col min="1545" max="1545" width="129.875" customWidth="1"/>
    <col min="1793" max="1793" width="9.625" customWidth="1"/>
    <col min="1794" max="1794" width="9.125" customWidth="1"/>
    <col min="1795" max="1795" width="43.625" customWidth="1"/>
    <col min="1796" max="1796" width="9.625" customWidth="1"/>
    <col min="1797" max="1797" width="11.25" customWidth="1"/>
    <col min="1798" max="1798" width="19.5" customWidth="1"/>
    <col min="1799" max="1799" width="14.75" customWidth="1"/>
    <col min="1800" max="1800" width="20.75" customWidth="1"/>
    <col min="1801" max="1801" width="129.875" customWidth="1"/>
    <col min="2049" max="2049" width="9.625" customWidth="1"/>
    <col min="2050" max="2050" width="9.125" customWidth="1"/>
    <col min="2051" max="2051" width="43.625" customWidth="1"/>
    <col min="2052" max="2052" width="9.625" customWidth="1"/>
    <col min="2053" max="2053" width="11.25" customWidth="1"/>
    <col min="2054" max="2054" width="19.5" customWidth="1"/>
    <col min="2055" max="2055" width="14.75" customWidth="1"/>
    <col min="2056" max="2056" width="20.75" customWidth="1"/>
    <col min="2057" max="2057" width="129.875" customWidth="1"/>
    <col min="2305" max="2305" width="9.625" customWidth="1"/>
    <col min="2306" max="2306" width="9.125" customWidth="1"/>
    <col min="2307" max="2307" width="43.625" customWidth="1"/>
    <col min="2308" max="2308" width="9.625" customWidth="1"/>
    <col min="2309" max="2309" width="11.25" customWidth="1"/>
    <col min="2310" max="2310" width="19.5" customWidth="1"/>
    <col min="2311" max="2311" width="14.75" customWidth="1"/>
    <col min="2312" max="2312" width="20.75" customWidth="1"/>
    <col min="2313" max="2313" width="129.875" customWidth="1"/>
    <col min="2561" max="2561" width="9.625" customWidth="1"/>
    <col min="2562" max="2562" width="9.125" customWidth="1"/>
    <col min="2563" max="2563" width="43.625" customWidth="1"/>
    <col min="2564" max="2564" width="9.625" customWidth="1"/>
    <col min="2565" max="2565" width="11.25" customWidth="1"/>
    <col min="2566" max="2566" width="19.5" customWidth="1"/>
    <col min="2567" max="2567" width="14.75" customWidth="1"/>
    <col min="2568" max="2568" width="20.75" customWidth="1"/>
    <col min="2569" max="2569" width="129.875" customWidth="1"/>
    <col min="2817" max="2817" width="9.625" customWidth="1"/>
    <col min="2818" max="2818" width="9.125" customWidth="1"/>
    <col min="2819" max="2819" width="43.625" customWidth="1"/>
    <col min="2820" max="2820" width="9.625" customWidth="1"/>
    <col min="2821" max="2821" width="11.25" customWidth="1"/>
    <col min="2822" max="2822" width="19.5" customWidth="1"/>
    <col min="2823" max="2823" width="14.75" customWidth="1"/>
    <col min="2824" max="2824" width="20.75" customWidth="1"/>
    <col min="2825" max="2825" width="129.875" customWidth="1"/>
    <col min="3073" max="3073" width="9.625" customWidth="1"/>
    <col min="3074" max="3074" width="9.125" customWidth="1"/>
    <col min="3075" max="3075" width="43.625" customWidth="1"/>
    <col min="3076" max="3076" width="9.625" customWidth="1"/>
    <col min="3077" max="3077" width="11.25" customWidth="1"/>
    <col min="3078" max="3078" width="19.5" customWidth="1"/>
    <col min="3079" max="3079" width="14.75" customWidth="1"/>
    <col min="3080" max="3080" width="20.75" customWidth="1"/>
    <col min="3081" max="3081" width="129.875" customWidth="1"/>
    <col min="3329" max="3329" width="9.625" customWidth="1"/>
    <col min="3330" max="3330" width="9.125" customWidth="1"/>
    <col min="3331" max="3331" width="43.625" customWidth="1"/>
    <col min="3332" max="3332" width="9.625" customWidth="1"/>
    <col min="3333" max="3333" width="11.25" customWidth="1"/>
    <col min="3334" max="3334" width="19.5" customWidth="1"/>
    <col min="3335" max="3335" width="14.75" customWidth="1"/>
    <col min="3336" max="3336" width="20.75" customWidth="1"/>
    <col min="3337" max="3337" width="129.875" customWidth="1"/>
    <col min="3585" max="3585" width="9.625" customWidth="1"/>
    <col min="3586" max="3586" width="9.125" customWidth="1"/>
    <col min="3587" max="3587" width="43.625" customWidth="1"/>
    <col min="3588" max="3588" width="9.625" customWidth="1"/>
    <col min="3589" max="3589" width="11.25" customWidth="1"/>
    <col min="3590" max="3590" width="19.5" customWidth="1"/>
    <col min="3591" max="3591" width="14.75" customWidth="1"/>
    <col min="3592" max="3592" width="20.75" customWidth="1"/>
    <col min="3593" max="3593" width="129.875" customWidth="1"/>
    <col min="3841" max="3841" width="9.625" customWidth="1"/>
    <col min="3842" max="3842" width="9.125" customWidth="1"/>
    <col min="3843" max="3843" width="43.625" customWidth="1"/>
    <col min="3844" max="3844" width="9.625" customWidth="1"/>
    <col min="3845" max="3845" width="11.25" customWidth="1"/>
    <col min="3846" max="3846" width="19.5" customWidth="1"/>
    <col min="3847" max="3847" width="14.75" customWidth="1"/>
    <col min="3848" max="3848" width="20.75" customWidth="1"/>
    <col min="3849" max="3849" width="129.875" customWidth="1"/>
    <col min="4097" max="4097" width="9.625" customWidth="1"/>
    <col min="4098" max="4098" width="9.125" customWidth="1"/>
    <col min="4099" max="4099" width="43.625" customWidth="1"/>
    <col min="4100" max="4100" width="9.625" customWidth="1"/>
    <col min="4101" max="4101" width="11.25" customWidth="1"/>
    <col min="4102" max="4102" width="19.5" customWidth="1"/>
    <col min="4103" max="4103" width="14.75" customWidth="1"/>
    <col min="4104" max="4104" width="20.75" customWidth="1"/>
    <col min="4105" max="4105" width="129.875" customWidth="1"/>
    <col min="4353" max="4353" width="9.625" customWidth="1"/>
    <col min="4354" max="4354" width="9.125" customWidth="1"/>
    <col min="4355" max="4355" width="43.625" customWidth="1"/>
    <col min="4356" max="4356" width="9.625" customWidth="1"/>
    <col min="4357" max="4357" width="11.25" customWidth="1"/>
    <col min="4358" max="4358" width="19.5" customWidth="1"/>
    <col min="4359" max="4359" width="14.75" customWidth="1"/>
    <col min="4360" max="4360" width="20.75" customWidth="1"/>
    <col min="4361" max="4361" width="129.875" customWidth="1"/>
    <col min="4609" max="4609" width="9.625" customWidth="1"/>
    <col min="4610" max="4610" width="9.125" customWidth="1"/>
    <col min="4611" max="4611" width="43.625" customWidth="1"/>
    <col min="4612" max="4612" width="9.625" customWidth="1"/>
    <col min="4613" max="4613" width="11.25" customWidth="1"/>
    <col min="4614" max="4614" width="19.5" customWidth="1"/>
    <col min="4615" max="4615" width="14.75" customWidth="1"/>
    <col min="4616" max="4616" width="20.75" customWidth="1"/>
    <col min="4617" max="4617" width="129.875" customWidth="1"/>
    <col min="4865" max="4865" width="9.625" customWidth="1"/>
    <col min="4866" max="4866" width="9.125" customWidth="1"/>
    <col min="4867" max="4867" width="43.625" customWidth="1"/>
    <col min="4868" max="4868" width="9.625" customWidth="1"/>
    <col min="4869" max="4869" width="11.25" customWidth="1"/>
    <col min="4870" max="4870" width="19.5" customWidth="1"/>
    <col min="4871" max="4871" width="14.75" customWidth="1"/>
    <col min="4872" max="4872" width="20.75" customWidth="1"/>
    <col min="4873" max="4873" width="129.875" customWidth="1"/>
    <col min="5121" max="5121" width="9.625" customWidth="1"/>
    <col min="5122" max="5122" width="9.125" customWidth="1"/>
    <col min="5123" max="5123" width="43.625" customWidth="1"/>
    <col min="5124" max="5124" width="9.625" customWidth="1"/>
    <col min="5125" max="5125" width="11.25" customWidth="1"/>
    <col min="5126" max="5126" width="19.5" customWidth="1"/>
    <col min="5127" max="5127" width="14.75" customWidth="1"/>
    <col min="5128" max="5128" width="20.75" customWidth="1"/>
    <col min="5129" max="5129" width="129.875" customWidth="1"/>
    <col min="5377" max="5377" width="9.625" customWidth="1"/>
    <col min="5378" max="5378" width="9.125" customWidth="1"/>
    <col min="5379" max="5379" width="43.625" customWidth="1"/>
    <col min="5380" max="5380" width="9.625" customWidth="1"/>
    <col min="5381" max="5381" width="11.25" customWidth="1"/>
    <col min="5382" max="5382" width="19.5" customWidth="1"/>
    <col min="5383" max="5383" width="14.75" customWidth="1"/>
    <col min="5384" max="5384" width="20.75" customWidth="1"/>
    <col min="5385" max="5385" width="129.875" customWidth="1"/>
    <col min="5633" max="5633" width="9.625" customWidth="1"/>
    <col min="5634" max="5634" width="9.125" customWidth="1"/>
    <col min="5635" max="5635" width="43.625" customWidth="1"/>
    <col min="5636" max="5636" width="9.625" customWidth="1"/>
    <col min="5637" max="5637" width="11.25" customWidth="1"/>
    <col min="5638" max="5638" width="19.5" customWidth="1"/>
    <col min="5639" max="5639" width="14.75" customWidth="1"/>
    <col min="5640" max="5640" width="20.75" customWidth="1"/>
    <col min="5641" max="5641" width="129.875" customWidth="1"/>
    <col min="5889" max="5889" width="9.625" customWidth="1"/>
    <col min="5890" max="5890" width="9.125" customWidth="1"/>
    <col min="5891" max="5891" width="43.625" customWidth="1"/>
    <col min="5892" max="5892" width="9.625" customWidth="1"/>
    <col min="5893" max="5893" width="11.25" customWidth="1"/>
    <col min="5894" max="5894" width="19.5" customWidth="1"/>
    <col min="5895" max="5895" width="14.75" customWidth="1"/>
    <col min="5896" max="5896" width="20.75" customWidth="1"/>
    <col min="5897" max="5897" width="129.875" customWidth="1"/>
    <col min="6145" max="6145" width="9.625" customWidth="1"/>
    <col min="6146" max="6146" width="9.125" customWidth="1"/>
    <col min="6147" max="6147" width="43.625" customWidth="1"/>
    <col min="6148" max="6148" width="9.625" customWidth="1"/>
    <col min="6149" max="6149" width="11.25" customWidth="1"/>
    <col min="6150" max="6150" width="19.5" customWidth="1"/>
    <col min="6151" max="6151" width="14.75" customWidth="1"/>
    <col min="6152" max="6152" width="20.75" customWidth="1"/>
    <col min="6153" max="6153" width="129.875" customWidth="1"/>
    <col min="6401" max="6401" width="9.625" customWidth="1"/>
    <col min="6402" max="6402" width="9.125" customWidth="1"/>
    <col min="6403" max="6403" width="43.625" customWidth="1"/>
    <col min="6404" max="6404" width="9.625" customWidth="1"/>
    <col min="6405" max="6405" width="11.25" customWidth="1"/>
    <col min="6406" max="6406" width="19.5" customWidth="1"/>
    <col min="6407" max="6407" width="14.75" customWidth="1"/>
    <col min="6408" max="6408" width="20.75" customWidth="1"/>
    <col min="6409" max="6409" width="129.875" customWidth="1"/>
    <col min="6657" max="6657" width="9.625" customWidth="1"/>
    <col min="6658" max="6658" width="9.125" customWidth="1"/>
    <col min="6659" max="6659" width="43.625" customWidth="1"/>
    <col min="6660" max="6660" width="9.625" customWidth="1"/>
    <col min="6661" max="6661" width="11.25" customWidth="1"/>
    <col min="6662" max="6662" width="19.5" customWidth="1"/>
    <col min="6663" max="6663" width="14.75" customWidth="1"/>
    <col min="6664" max="6664" width="20.75" customWidth="1"/>
    <col min="6665" max="6665" width="129.875" customWidth="1"/>
    <col min="6913" max="6913" width="9.625" customWidth="1"/>
    <col min="6914" max="6914" width="9.125" customWidth="1"/>
    <col min="6915" max="6915" width="43.625" customWidth="1"/>
    <col min="6916" max="6916" width="9.625" customWidth="1"/>
    <col min="6917" max="6917" width="11.25" customWidth="1"/>
    <col min="6918" max="6918" width="19.5" customWidth="1"/>
    <col min="6919" max="6919" width="14.75" customWidth="1"/>
    <col min="6920" max="6920" width="20.75" customWidth="1"/>
    <col min="6921" max="6921" width="129.875" customWidth="1"/>
    <col min="7169" max="7169" width="9.625" customWidth="1"/>
    <col min="7170" max="7170" width="9.125" customWidth="1"/>
    <col min="7171" max="7171" width="43.625" customWidth="1"/>
    <col min="7172" max="7172" width="9.625" customWidth="1"/>
    <col min="7173" max="7173" width="11.25" customWidth="1"/>
    <col min="7174" max="7174" width="19.5" customWidth="1"/>
    <col min="7175" max="7175" width="14.75" customWidth="1"/>
    <col min="7176" max="7176" width="20.75" customWidth="1"/>
    <col min="7177" max="7177" width="129.875" customWidth="1"/>
    <col min="7425" max="7425" width="9.625" customWidth="1"/>
    <col min="7426" max="7426" width="9.125" customWidth="1"/>
    <col min="7427" max="7427" width="43.625" customWidth="1"/>
    <col min="7428" max="7428" width="9.625" customWidth="1"/>
    <col min="7429" max="7429" width="11.25" customWidth="1"/>
    <col min="7430" max="7430" width="19.5" customWidth="1"/>
    <col min="7431" max="7431" width="14.75" customWidth="1"/>
    <col min="7432" max="7432" width="20.75" customWidth="1"/>
    <col min="7433" max="7433" width="129.875" customWidth="1"/>
    <col min="7681" max="7681" width="9.625" customWidth="1"/>
    <col min="7682" max="7682" width="9.125" customWidth="1"/>
    <col min="7683" max="7683" width="43.625" customWidth="1"/>
    <col min="7684" max="7684" width="9.625" customWidth="1"/>
    <col min="7685" max="7685" width="11.25" customWidth="1"/>
    <col min="7686" max="7686" width="19.5" customWidth="1"/>
    <col min="7687" max="7687" width="14.75" customWidth="1"/>
    <col min="7688" max="7688" width="20.75" customWidth="1"/>
    <col min="7689" max="7689" width="129.875" customWidth="1"/>
    <col min="7937" max="7937" width="9.625" customWidth="1"/>
    <col min="7938" max="7938" width="9.125" customWidth="1"/>
    <col min="7939" max="7939" width="43.625" customWidth="1"/>
    <col min="7940" max="7940" width="9.625" customWidth="1"/>
    <col min="7941" max="7941" width="11.25" customWidth="1"/>
    <col min="7942" max="7942" width="19.5" customWidth="1"/>
    <col min="7943" max="7943" width="14.75" customWidth="1"/>
    <col min="7944" max="7944" width="20.75" customWidth="1"/>
    <col min="7945" max="7945" width="129.875" customWidth="1"/>
    <col min="8193" max="8193" width="9.625" customWidth="1"/>
    <col min="8194" max="8194" width="9.125" customWidth="1"/>
    <col min="8195" max="8195" width="43.625" customWidth="1"/>
    <col min="8196" max="8196" width="9.625" customWidth="1"/>
    <col min="8197" max="8197" width="11.25" customWidth="1"/>
    <col min="8198" max="8198" width="19.5" customWidth="1"/>
    <col min="8199" max="8199" width="14.75" customWidth="1"/>
    <col min="8200" max="8200" width="20.75" customWidth="1"/>
    <col min="8201" max="8201" width="129.875" customWidth="1"/>
    <col min="8449" max="8449" width="9.625" customWidth="1"/>
    <col min="8450" max="8450" width="9.125" customWidth="1"/>
    <col min="8451" max="8451" width="43.625" customWidth="1"/>
    <col min="8452" max="8452" width="9.625" customWidth="1"/>
    <col min="8453" max="8453" width="11.25" customWidth="1"/>
    <col min="8454" max="8454" width="19.5" customWidth="1"/>
    <col min="8455" max="8455" width="14.75" customWidth="1"/>
    <col min="8456" max="8456" width="20.75" customWidth="1"/>
    <col min="8457" max="8457" width="129.875" customWidth="1"/>
    <col min="8705" max="8705" width="9.625" customWidth="1"/>
    <col min="8706" max="8706" width="9.125" customWidth="1"/>
    <col min="8707" max="8707" width="43.625" customWidth="1"/>
    <col min="8708" max="8708" width="9.625" customWidth="1"/>
    <col min="8709" max="8709" width="11.25" customWidth="1"/>
    <col min="8710" max="8710" width="19.5" customWidth="1"/>
    <col min="8711" max="8711" width="14.75" customWidth="1"/>
    <col min="8712" max="8712" width="20.75" customWidth="1"/>
    <col min="8713" max="8713" width="129.875" customWidth="1"/>
    <col min="8961" max="8961" width="9.625" customWidth="1"/>
    <col min="8962" max="8962" width="9.125" customWidth="1"/>
    <col min="8963" max="8963" width="43.625" customWidth="1"/>
    <col min="8964" max="8964" width="9.625" customWidth="1"/>
    <col min="8965" max="8965" width="11.25" customWidth="1"/>
    <col min="8966" max="8966" width="19.5" customWidth="1"/>
    <col min="8967" max="8967" width="14.75" customWidth="1"/>
    <col min="8968" max="8968" width="20.75" customWidth="1"/>
    <col min="8969" max="8969" width="129.875" customWidth="1"/>
    <col min="9217" max="9217" width="9.625" customWidth="1"/>
    <col min="9218" max="9218" width="9.125" customWidth="1"/>
    <col min="9219" max="9219" width="43.625" customWidth="1"/>
    <col min="9220" max="9220" width="9.625" customWidth="1"/>
    <col min="9221" max="9221" width="11.25" customWidth="1"/>
    <col min="9222" max="9222" width="19.5" customWidth="1"/>
    <col min="9223" max="9223" width="14.75" customWidth="1"/>
    <col min="9224" max="9224" width="20.75" customWidth="1"/>
    <col min="9225" max="9225" width="129.875" customWidth="1"/>
    <col min="9473" max="9473" width="9.625" customWidth="1"/>
    <col min="9474" max="9474" width="9.125" customWidth="1"/>
    <col min="9475" max="9475" width="43.625" customWidth="1"/>
    <col min="9476" max="9476" width="9.625" customWidth="1"/>
    <col min="9477" max="9477" width="11.25" customWidth="1"/>
    <col min="9478" max="9478" width="19.5" customWidth="1"/>
    <col min="9479" max="9479" width="14.75" customWidth="1"/>
    <col min="9480" max="9480" width="20.75" customWidth="1"/>
    <col min="9481" max="9481" width="129.875" customWidth="1"/>
    <col min="9729" max="9729" width="9.625" customWidth="1"/>
    <col min="9730" max="9730" width="9.125" customWidth="1"/>
    <col min="9731" max="9731" width="43.625" customWidth="1"/>
    <col min="9732" max="9732" width="9.625" customWidth="1"/>
    <col min="9733" max="9733" width="11.25" customWidth="1"/>
    <col min="9734" max="9734" width="19.5" customWidth="1"/>
    <col min="9735" max="9735" width="14.75" customWidth="1"/>
    <col min="9736" max="9736" width="20.75" customWidth="1"/>
    <col min="9737" max="9737" width="129.875" customWidth="1"/>
    <col min="9985" max="9985" width="9.625" customWidth="1"/>
    <col min="9986" max="9986" width="9.125" customWidth="1"/>
    <col min="9987" max="9987" width="43.625" customWidth="1"/>
    <col min="9988" max="9988" width="9.625" customWidth="1"/>
    <col min="9989" max="9989" width="11.25" customWidth="1"/>
    <col min="9990" max="9990" width="19.5" customWidth="1"/>
    <col min="9991" max="9991" width="14.75" customWidth="1"/>
    <col min="9992" max="9992" width="20.75" customWidth="1"/>
    <col min="9993" max="9993" width="129.875" customWidth="1"/>
    <col min="10241" max="10241" width="9.625" customWidth="1"/>
    <col min="10242" max="10242" width="9.125" customWidth="1"/>
    <col min="10243" max="10243" width="43.625" customWidth="1"/>
    <col min="10244" max="10244" width="9.625" customWidth="1"/>
    <col min="10245" max="10245" width="11.25" customWidth="1"/>
    <col min="10246" max="10246" width="19.5" customWidth="1"/>
    <col min="10247" max="10247" width="14.75" customWidth="1"/>
    <col min="10248" max="10248" width="20.75" customWidth="1"/>
    <col min="10249" max="10249" width="129.875" customWidth="1"/>
    <col min="10497" max="10497" width="9.625" customWidth="1"/>
    <col min="10498" max="10498" width="9.125" customWidth="1"/>
    <col min="10499" max="10499" width="43.625" customWidth="1"/>
    <col min="10500" max="10500" width="9.625" customWidth="1"/>
    <col min="10501" max="10501" width="11.25" customWidth="1"/>
    <col min="10502" max="10502" width="19.5" customWidth="1"/>
    <col min="10503" max="10503" width="14.75" customWidth="1"/>
    <col min="10504" max="10504" width="20.75" customWidth="1"/>
    <col min="10505" max="10505" width="129.875" customWidth="1"/>
    <col min="10753" max="10753" width="9.625" customWidth="1"/>
    <col min="10754" max="10754" width="9.125" customWidth="1"/>
    <col min="10755" max="10755" width="43.625" customWidth="1"/>
    <col min="10756" max="10756" width="9.625" customWidth="1"/>
    <col min="10757" max="10757" width="11.25" customWidth="1"/>
    <col min="10758" max="10758" width="19.5" customWidth="1"/>
    <col min="10759" max="10759" width="14.75" customWidth="1"/>
    <col min="10760" max="10760" width="20.75" customWidth="1"/>
    <col min="10761" max="10761" width="129.875" customWidth="1"/>
    <col min="11009" max="11009" width="9.625" customWidth="1"/>
    <col min="11010" max="11010" width="9.125" customWidth="1"/>
    <col min="11011" max="11011" width="43.625" customWidth="1"/>
    <col min="11012" max="11012" width="9.625" customWidth="1"/>
    <col min="11013" max="11013" width="11.25" customWidth="1"/>
    <col min="11014" max="11014" width="19.5" customWidth="1"/>
    <col min="11015" max="11015" width="14.75" customWidth="1"/>
    <col min="11016" max="11016" width="20.75" customWidth="1"/>
    <col min="11017" max="11017" width="129.875" customWidth="1"/>
    <col min="11265" max="11265" width="9.625" customWidth="1"/>
    <col min="11266" max="11266" width="9.125" customWidth="1"/>
    <col min="11267" max="11267" width="43.625" customWidth="1"/>
    <col min="11268" max="11268" width="9.625" customWidth="1"/>
    <col min="11269" max="11269" width="11.25" customWidth="1"/>
    <col min="11270" max="11270" width="19.5" customWidth="1"/>
    <col min="11271" max="11271" width="14.75" customWidth="1"/>
    <col min="11272" max="11272" width="20.75" customWidth="1"/>
    <col min="11273" max="11273" width="129.875" customWidth="1"/>
    <col min="11521" max="11521" width="9.625" customWidth="1"/>
    <col min="11522" max="11522" width="9.125" customWidth="1"/>
    <col min="11523" max="11523" width="43.625" customWidth="1"/>
    <col min="11524" max="11524" width="9.625" customWidth="1"/>
    <col min="11525" max="11525" width="11.25" customWidth="1"/>
    <col min="11526" max="11526" width="19.5" customWidth="1"/>
    <col min="11527" max="11527" width="14.75" customWidth="1"/>
    <col min="11528" max="11528" width="20.75" customWidth="1"/>
    <col min="11529" max="11529" width="129.875" customWidth="1"/>
    <col min="11777" max="11777" width="9.625" customWidth="1"/>
    <col min="11778" max="11778" width="9.125" customWidth="1"/>
    <col min="11779" max="11779" width="43.625" customWidth="1"/>
    <col min="11780" max="11780" width="9.625" customWidth="1"/>
    <col min="11781" max="11781" width="11.25" customWidth="1"/>
    <col min="11782" max="11782" width="19.5" customWidth="1"/>
    <col min="11783" max="11783" width="14.75" customWidth="1"/>
    <col min="11784" max="11784" width="20.75" customWidth="1"/>
    <col min="11785" max="11785" width="129.875" customWidth="1"/>
    <col min="12033" max="12033" width="9.625" customWidth="1"/>
    <col min="12034" max="12034" width="9.125" customWidth="1"/>
    <col min="12035" max="12035" width="43.625" customWidth="1"/>
    <col min="12036" max="12036" width="9.625" customWidth="1"/>
    <col min="12037" max="12037" width="11.25" customWidth="1"/>
    <col min="12038" max="12038" width="19.5" customWidth="1"/>
    <col min="12039" max="12039" width="14.75" customWidth="1"/>
    <col min="12040" max="12040" width="20.75" customWidth="1"/>
    <col min="12041" max="12041" width="129.875" customWidth="1"/>
    <col min="12289" max="12289" width="9.625" customWidth="1"/>
    <col min="12290" max="12290" width="9.125" customWidth="1"/>
    <col min="12291" max="12291" width="43.625" customWidth="1"/>
    <col min="12292" max="12292" width="9.625" customWidth="1"/>
    <col min="12293" max="12293" width="11.25" customWidth="1"/>
    <col min="12294" max="12294" width="19.5" customWidth="1"/>
    <col min="12295" max="12295" width="14.75" customWidth="1"/>
    <col min="12296" max="12296" width="20.75" customWidth="1"/>
    <col min="12297" max="12297" width="129.875" customWidth="1"/>
    <col min="12545" max="12545" width="9.625" customWidth="1"/>
    <col min="12546" max="12546" width="9.125" customWidth="1"/>
    <col min="12547" max="12547" width="43.625" customWidth="1"/>
    <col min="12548" max="12548" width="9.625" customWidth="1"/>
    <col min="12549" max="12549" width="11.25" customWidth="1"/>
    <col min="12550" max="12550" width="19.5" customWidth="1"/>
    <col min="12551" max="12551" width="14.75" customWidth="1"/>
    <col min="12552" max="12552" width="20.75" customWidth="1"/>
    <col min="12553" max="12553" width="129.875" customWidth="1"/>
    <col min="12801" max="12801" width="9.625" customWidth="1"/>
    <col min="12802" max="12802" width="9.125" customWidth="1"/>
    <col min="12803" max="12803" width="43.625" customWidth="1"/>
    <col min="12804" max="12804" width="9.625" customWidth="1"/>
    <col min="12805" max="12805" width="11.25" customWidth="1"/>
    <col min="12806" max="12806" width="19.5" customWidth="1"/>
    <col min="12807" max="12807" width="14.75" customWidth="1"/>
    <col min="12808" max="12808" width="20.75" customWidth="1"/>
    <col min="12809" max="12809" width="129.875" customWidth="1"/>
    <col min="13057" max="13057" width="9.625" customWidth="1"/>
    <col min="13058" max="13058" width="9.125" customWidth="1"/>
    <col min="13059" max="13059" width="43.625" customWidth="1"/>
    <col min="13060" max="13060" width="9.625" customWidth="1"/>
    <col min="13061" max="13061" width="11.25" customWidth="1"/>
    <col min="13062" max="13062" width="19.5" customWidth="1"/>
    <col min="13063" max="13063" width="14.75" customWidth="1"/>
    <col min="13064" max="13064" width="20.75" customWidth="1"/>
    <col min="13065" max="13065" width="129.875" customWidth="1"/>
    <col min="13313" max="13313" width="9.625" customWidth="1"/>
    <col min="13314" max="13314" width="9.125" customWidth="1"/>
    <col min="13315" max="13315" width="43.625" customWidth="1"/>
    <col min="13316" max="13316" width="9.625" customWidth="1"/>
    <col min="13317" max="13317" width="11.25" customWidth="1"/>
    <col min="13318" max="13318" width="19.5" customWidth="1"/>
    <col min="13319" max="13319" width="14.75" customWidth="1"/>
    <col min="13320" max="13320" width="20.75" customWidth="1"/>
    <col min="13321" max="13321" width="129.875" customWidth="1"/>
    <col min="13569" max="13569" width="9.625" customWidth="1"/>
    <col min="13570" max="13570" width="9.125" customWidth="1"/>
    <col min="13571" max="13571" width="43.625" customWidth="1"/>
    <col min="13572" max="13572" width="9.625" customWidth="1"/>
    <col min="13573" max="13573" width="11.25" customWidth="1"/>
    <col min="13574" max="13574" width="19.5" customWidth="1"/>
    <col min="13575" max="13575" width="14.75" customWidth="1"/>
    <col min="13576" max="13576" width="20.75" customWidth="1"/>
    <col min="13577" max="13577" width="129.875" customWidth="1"/>
    <col min="13825" max="13825" width="9.625" customWidth="1"/>
    <col min="13826" max="13826" width="9.125" customWidth="1"/>
    <col min="13827" max="13827" width="43.625" customWidth="1"/>
    <col min="13828" max="13828" width="9.625" customWidth="1"/>
    <col min="13829" max="13829" width="11.25" customWidth="1"/>
    <col min="13830" max="13830" width="19.5" customWidth="1"/>
    <col min="13831" max="13831" width="14.75" customWidth="1"/>
    <col min="13832" max="13832" width="20.75" customWidth="1"/>
    <col min="13833" max="13833" width="129.875" customWidth="1"/>
    <col min="14081" max="14081" width="9.625" customWidth="1"/>
    <col min="14082" max="14082" width="9.125" customWidth="1"/>
    <col min="14083" max="14083" width="43.625" customWidth="1"/>
    <col min="14084" max="14084" width="9.625" customWidth="1"/>
    <col min="14085" max="14085" width="11.25" customWidth="1"/>
    <col min="14086" max="14086" width="19.5" customWidth="1"/>
    <col min="14087" max="14087" width="14.75" customWidth="1"/>
    <col min="14088" max="14088" width="20.75" customWidth="1"/>
    <col min="14089" max="14089" width="129.875" customWidth="1"/>
    <col min="14337" max="14337" width="9.625" customWidth="1"/>
    <col min="14338" max="14338" width="9.125" customWidth="1"/>
    <col min="14339" max="14339" width="43.625" customWidth="1"/>
    <col min="14340" max="14340" width="9.625" customWidth="1"/>
    <col min="14341" max="14341" width="11.25" customWidth="1"/>
    <col min="14342" max="14342" width="19.5" customWidth="1"/>
    <col min="14343" max="14343" width="14.75" customWidth="1"/>
    <col min="14344" max="14344" width="20.75" customWidth="1"/>
    <col min="14345" max="14345" width="129.875" customWidth="1"/>
    <col min="14593" max="14593" width="9.625" customWidth="1"/>
    <col min="14594" max="14594" width="9.125" customWidth="1"/>
    <col min="14595" max="14595" width="43.625" customWidth="1"/>
    <col min="14596" max="14596" width="9.625" customWidth="1"/>
    <col min="14597" max="14597" width="11.25" customWidth="1"/>
    <col min="14598" max="14598" width="19.5" customWidth="1"/>
    <col min="14599" max="14599" width="14.75" customWidth="1"/>
    <col min="14600" max="14600" width="20.75" customWidth="1"/>
    <col min="14601" max="14601" width="129.875" customWidth="1"/>
    <col min="14849" max="14849" width="9.625" customWidth="1"/>
    <col min="14850" max="14850" width="9.125" customWidth="1"/>
    <col min="14851" max="14851" width="43.625" customWidth="1"/>
    <col min="14852" max="14852" width="9.625" customWidth="1"/>
    <col min="14853" max="14853" width="11.25" customWidth="1"/>
    <col min="14854" max="14854" width="19.5" customWidth="1"/>
    <col min="14855" max="14855" width="14.75" customWidth="1"/>
    <col min="14856" max="14856" width="20.75" customWidth="1"/>
    <col min="14857" max="14857" width="129.875" customWidth="1"/>
    <col min="15105" max="15105" width="9.625" customWidth="1"/>
    <col min="15106" max="15106" width="9.125" customWidth="1"/>
    <col min="15107" max="15107" width="43.625" customWidth="1"/>
    <col min="15108" max="15108" width="9.625" customWidth="1"/>
    <col min="15109" max="15109" width="11.25" customWidth="1"/>
    <col min="15110" max="15110" width="19.5" customWidth="1"/>
    <col min="15111" max="15111" width="14.75" customWidth="1"/>
    <col min="15112" max="15112" width="20.75" customWidth="1"/>
    <col min="15113" max="15113" width="129.875" customWidth="1"/>
    <col min="15361" max="15361" width="9.625" customWidth="1"/>
    <col min="15362" max="15362" width="9.125" customWidth="1"/>
    <col min="15363" max="15363" width="43.625" customWidth="1"/>
    <col min="15364" max="15364" width="9.625" customWidth="1"/>
    <col min="15365" max="15365" width="11.25" customWidth="1"/>
    <col min="15366" max="15366" width="19.5" customWidth="1"/>
    <col min="15367" max="15367" width="14.75" customWidth="1"/>
    <col min="15368" max="15368" width="20.75" customWidth="1"/>
    <col min="15369" max="15369" width="129.875" customWidth="1"/>
    <col min="15617" max="15617" width="9.625" customWidth="1"/>
    <col min="15618" max="15618" width="9.125" customWidth="1"/>
    <col min="15619" max="15619" width="43.625" customWidth="1"/>
    <col min="15620" max="15620" width="9.625" customWidth="1"/>
    <col min="15621" max="15621" width="11.25" customWidth="1"/>
    <col min="15622" max="15622" width="19.5" customWidth="1"/>
    <col min="15623" max="15623" width="14.75" customWidth="1"/>
    <col min="15624" max="15624" width="20.75" customWidth="1"/>
    <col min="15625" max="15625" width="129.875" customWidth="1"/>
    <col min="15873" max="15873" width="9.625" customWidth="1"/>
    <col min="15874" max="15874" width="9.125" customWidth="1"/>
    <col min="15875" max="15875" width="43.625" customWidth="1"/>
    <col min="15876" max="15876" width="9.625" customWidth="1"/>
    <col min="15877" max="15877" width="11.25" customWidth="1"/>
    <col min="15878" max="15878" width="19.5" customWidth="1"/>
    <col min="15879" max="15879" width="14.75" customWidth="1"/>
    <col min="15880" max="15880" width="20.75" customWidth="1"/>
    <col min="15881" max="15881" width="129.875" customWidth="1"/>
    <col min="16129" max="16129" width="9.625" customWidth="1"/>
    <col min="16130" max="16130" width="9.125" customWidth="1"/>
    <col min="16131" max="16131" width="43.625" customWidth="1"/>
    <col min="16132" max="16132" width="9.625" customWidth="1"/>
    <col min="16133" max="16133" width="11.25" customWidth="1"/>
    <col min="16134" max="16134" width="19.5" customWidth="1"/>
    <col min="16135" max="16135" width="14.75" customWidth="1"/>
    <col min="16136" max="16136" width="20.75" customWidth="1"/>
    <col min="16137" max="16137" width="129.875" customWidth="1"/>
  </cols>
  <sheetData>
    <row r="1" spans="1:9" x14ac:dyDescent="0.25">
      <c r="A1" s="523"/>
      <c r="B1" s="524"/>
      <c r="C1" s="524" t="s">
        <v>0</v>
      </c>
      <c r="D1" s="525"/>
      <c r="E1" s="525"/>
      <c r="F1" s="525"/>
      <c r="G1" s="525"/>
      <c r="H1" s="526"/>
    </row>
    <row r="2" spans="1:9" x14ac:dyDescent="0.25">
      <c r="A2" s="528"/>
      <c r="B2" s="529"/>
      <c r="C2" s="529" t="s">
        <v>0</v>
      </c>
      <c r="D2" s="1378" t="s">
        <v>319</v>
      </c>
      <c r="E2" s="1378"/>
      <c r="F2" s="1378"/>
      <c r="G2" s="1379"/>
      <c r="H2" s="526"/>
    </row>
    <row r="3" spans="1:9" x14ac:dyDescent="0.25">
      <c r="A3" s="528"/>
      <c r="B3" s="529"/>
      <c r="C3" s="529"/>
      <c r="D3" s="1379"/>
      <c r="E3" s="1379"/>
      <c r="F3" s="1379"/>
      <c r="G3" s="1379"/>
      <c r="H3" s="526"/>
    </row>
    <row r="4" spans="1:9" ht="18" x14ac:dyDescent="0.25">
      <c r="A4" s="528"/>
      <c r="B4" s="530"/>
      <c r="C4" s="530" t="s">
        <v>0</v>
      </c>
      <c r="D4" s="1380" t="s">
        <v>320</v>
      </c>
      <c r="E4" s="1380"/>
      <c r="F4" s="1380"/>
      <c r="G4" s="1381"/>
      <c r="H4" s="526"/>
    </row>
    <row r="5" spans="1:9" ht="18" x14ac:dyDescent="0.25">
      <c r="A5" s="528"/>
      <c r="B5" s="529"/>
      <c r="C5" s="529"/>
      <c r="D5" s="1380" t="s">
        <v>321</v>
      </c>
      <c r="E5" s="1380"/>
      <c r="F5" s="1380"/>
      <c r="G5" s="1381"/>
      <c r="H5" s="526"/>
    </row>
    <row r="6" spans="1:9" x14ac:dyDescent="0.25">
      <c r="A6" s="531" t="s">
        <v>322</v>
      </c>
      <c r="B6" s="532"/>
      <c r="C6" s="532"/>
      <c r="D6" s="532"/>
      <c r="E6" s="532"/>
      <c r="F6" s="532"/>
      <c r="G6" s="533"/>
      <c r="H6" s="534"/>
    </row>
    <row r="7" spans="1:9" x14ac:dyDescent="0.25">
      <c r="A7" s="535" t="s">
        <v>0</v>
      </c>
      <c r="B7" s="536"/>
      <c r="C7" s="537" t="s">
        <v>0</v>
      </c>
      <c r="D7" s="1382" t="s">
        <v>323</v>
      </c>
      <c r="E7" s="1383"/>
      <c r="F7" s="1383"/>
      <c r="G7" s="1383"/>
      <c r="H7" s="526"/>
    </row>
    <row r="8" spans="1:9" x14ac:dyDescent="0.25">
      <c r="A8" s="538"/>
      <c r="B8" s="539"/>
      <c r="D8" s="1384"/>
      <c r="E8" s="1385"/>
      <c r="F8" s="1385"/>
      <c r="G8" s="1385"/>
      <c r="H8" s="534"/>
    </row>
    <row r="9" spans="1:9" ht="30" customHeight="1" x14ac:dyDescent="0.25">
      <c r="A9" s="538"/>
      <c r="B9" s="540"/>
      <c r="C9" s="539"/>
      <c r="D9" s="1386" t="s">
        <v>324</v>
      </c>
      <c r="E9" s="1387"/>
      <c r="F9" s="1388"/>
      <c r="G9" s="1389" t="s">
        <v>325</v>
      </c>
      <c r="H9" s="1390"/>
    </row>
    <row r="10" spans="1:9" ht="38.25" x14ac:dyDescent="0.25">
      <c r="A10" s="541" t="s">
        <v>17</v>
      </c>
      <c r="B10" s="542" t="s">
        <v>319</v>
      </c>
      <c r="C10" s="542" t="s">
        <v>17</v>
      </c>
      <c r="D10" s="543" t="s">
        <v>326</v>
      </c>
      <c r="E10" s="544" t="s">
        <v>327</v>
      </c>
      <c r="F10" s="544" t="s">
        <v>328</v>
      </c>
      <c r="G10" s="544" t="s">
        <v>326</v>
      </c>
      <c r="H10" s="545" t="s">
        <v>328</v>
      </c>
      <c r="I10" s="546"/>
    </row>
    <row r="11" spans="1:9" x14ac:dyDescent="0.25">
      <c r="A11" s="541" t="s">
        <v>21</v>
      </c>
      <c r="B11" s="542" t="s">
        <v>22</v>
      </c>
      <c r="C11" s="542"/>
      <c r="D11" s="1371" t="s">
        <v>329</v>
      </c>
      <c r="E11" s="1373" t="s">
        <v>330</v>
      </c>
      <c r="F11" s="547" t="s">
        <v>23</v>
      </c>
      <c r="G11" s="1375" t="s">
        <v>329</v>
      </c>
      <c r="H11" s="548" t="s">
        <v>23</v>
      </c>
    </row>
    <row r="12" spans="1:9" ht="16.5" thickBot="1" x14ac:dyDescent="0.3">
      <c r="A12" s="549" t="s">
        <v>0</v>
      </c>
      <c r="B12" s="550" t="s">
        <v>18</v>
      </c>
      <c r="C12" s="551"/>
      <c r="D12" s="1372"/>
      <c r="E12" s="1374"/>
      <c r="F12" s="552" t="s">
        <v>331</v>
      </c>
      <c r="G12" s="1376"/>
      <c r="H12" s="553" t="s">
        <v>331</v>
      </c>
      <c r="I12" s="554" t="s">
        <v>332</v>
      </c>
    </row>
    <row r="13" spans="1:9" ht="18" x14ac:dyDescent="0.25">
      <c r="A13" s="555">
        <v>1</v>
      </c>
      <c r="B13" s="556" t="s">
        <v>333</v>
      </c>
      <c r="C13" s="557" t="s">
        <v>29</v>
      </c>
      <c r="D13" s="558"/>
      <c r="E13" s="559"/>
      <c r="F13" s="559"/>
      <c r="G13" s="560"/>
      <c r="H13" s="561"/>
      <c r="I13" s="562"/>
    </row>
    <row r="14" spans="1:9" ht="18" x14ac:dyDescent="0.25">
      <c r="A14" s="555">
        <v>1.1000000000000001</v>
      </c>
      <c r="B14" s="563" t="s">
        <v>333</v>
      </c>
      <c r="C14" s="564" t="s">
        <v>334</v>
      </c>
      <c r="D14" s="565">
        <v>1.38</v>
      </c>
      <c r="E14" s="566"/>
      <c r="F14" s="566"/>
      <c r="G14" s="567"/>
      <c r="H14" s="568"/>
      <c r="I14" s="569"/>
    </row>
    <row r="15" spans="1:9" ht="18" x14ac:dyDescent="0.25">
      <c r="A15" s="555" t="s">
        <v>35</v>
      </c>
      <c r="B15" s="570" t="s">
        <v>333</v>
      </c>
      <c r="C15" s="571" t="s">
        <v>36</v>
      </c>
      <c r="D15" s="572">
        <v>1.6</v>
      </c>
      <c r="E15" s="566"/>
      <c r="F15" s="566"/>
      <c r="G15" s="567" t="s">
        <v>335</v>
      </c>
      <c r="H15" s="573"/>
      <c r="I15" s="569" t="s">
        <v>336</v>
      </c>
    </row>
    <row r="16" spans="1:9" ht="16.5" x14ac:dyDescent="0.25">
      <c r="A16" s="555"/>
      <c r="B16" s="574"/>
      <c r="C16" s="571"/>
      <c r="D16" s="575"/>
      <c r="E16" s="566"/>
      <c r="F16" s="566"/>
      <c r="G16" s="576" t="s">
        <v>337</v>
      </c>
      <c r="H16" s="573"/>
      <c r="I16" s="569" t="s">
        <v>338</v>
      </c>
    </row>
    <row r="17" spans="1:9" ht="18" x14ac:dyDescent="0.25">
      <c r="A17" s="555" t="s">
        <v>38</v>
      </c>
      <c r="B17" s="577" t="s">
        <v>333</v>
      </c>
      <c r="C17" s="571" t="s">
        <v>39</v>
      </c>
      <c r="D17" s="572">
        <v>1.33</v>
      </c>
      <c r="E17" s="566"/>
      <c r="F17" s="566"/>
      <c r="G17" s="576" t="s">
        <v>339</v>
      </c>
      <c r="H17" s="573"/>
      <c r="I17" s="569" t="s">
        <v>340</v>
      </c>
    </row>
    <row r="18" spans="1:9" ht="16.5" x14ac:dyDescent="0.25">
      <c r="A18" s="555"/>
      <c r="B18" s="578"/>
      <c r="C18" s="571"/>
      <c r="D18" s="575"/>
      <c r="E18" s="566"/>
      <c r="F18" s="566"/>
      <c r="G18" s="576" t="s">
        <v>341</v>
      </c>
      <c r="H18" s="573"/>
      <c r="I18" s="569"/>
    </row>
    <row r="19" spans="1:9" ht="18" x14ac:dyDescent="0.25">
      <c r="A19" s="555">
        <v>1.2</v>
      </c>
      <c r="B19" s="563" t="s">
        <v>333</v>
      </c>
      <c r="C19" s="564" t="s">
        <v>41</v>
      </c>
      <c r="D19" s="579"/>
      <c r="E19" s="566"/>
      <c r="F19" s="566"/>
      <c r="G19" s="576"/>
      <c r="H19" s="580"/>
      <c r="I19" s="569"/>
    </row>
    <row r="20" spans="1:9" ht="18" x14ac:dyDescent="0.25">
      <c r="A20" s="555" t="s">
        <v>43</v>
      </c>
      <c r="B20" s="563" t="s">
        <v>333</v>
      </c>
      <c r="C20" s="571" t="s">
        <v>36</v>
      </c>
      <c r="D20" s="565"/>
      <c r="E20" s="566"/>
      <c r="F20" s="566"/>
      <c r="G20" s="581">
        <v>1.1000000000000001</v>
      </c>
      <c r="H20" s="580"/>
      <c r="I20" s="569" t="s">
        <v>342</v>
      </c>
    </row>
    <row r="21" spans="1:9" ht="16.5" x14ac:dyDescent="0.25">
      <c r="A21" s="555" t="s">
        <v>343</v>
      </c>
      <c r="B21" s="563"/>
      <c r="C21" s="582" t="s">
        <v>344</v>
      </c>
      <c r="D21" s="579"/>
      <c r="E21" s="566"/>
      <c r="F21" s="566"/>
      <c r="G21" s="583">
        <v>1.21</v>
      </c>
      <c r="H21" s="580"/>
      <c r="I21" s="569" t="s">
        <v>345</v>
      </c>
    </row>
    <row r="22" spans="1:9" ht="16.5" x14ac:dyDescent="0.25">
      <c r="A22" s="555" t="s">
        <v>346</v>
      </c>
      <c r="B22" s="563"/>
      <c r="C22" s="582" t="s">
        <v>347</v>
      </c>
      <c r="D22" s="579"/>
      <c r="E22" s="566"/>
      <c r="F22" s="566"/>
      <c r="G22" s="583">
        <v>1.075</v>
      </c>
      <c r="H22" s="580"/>
      <c r="I22" s="569" t="s">
        <v>348</v>
      </c>
    </row>
    <row r="23" spans="1:9" ht="18" x14ac:dyDescent="0.25">
      <c r="A23" s="555" t="s">
        <v>45</v>
      </c>
      <c r="B23" s="563" t="s">
        <v>333</v>
      </c>
      <c r="C23" s="571" t="s">
        <v>39</v>
      </c>
      <c r="D23" s="579"/>
      <c r="E23" s="566"/>
      <c r="F23" s="566"/>
      <c r="G23" s="583">
        <v>0.91</v>
      </c>
      <c r="H23" s="568"/>
      <c r="I23" s="569" t="s">
        <v>342</v>
      </c>
    </row>
    <row r="24" spans="1:9" ht="66" x14ac:dyDescent="0.25">
      <c r="A24" s="555" t="s">
        <v>47</v>
      </c>
      <c r="B24" s="563" t="s">
        <v>333</v>
      </c>
      <c r="C24" s="582" t="s">
        <v>349</v>
      </c>
      <c r="D24" s="565">
        <f>1/0.73</f>
        <v>1.3698630136986301</v>
      </c>
      <c r="E24" s="566"/>
      <c r="F24" s="566"/>
      <c r="G24" s="567" t="s">
        <v>350</v>
      </c>
      <c r="H24" s="580"/>
      <c r="I24" s="584" t="s">
        <v>351</v>
      </c>
    </row>
    <row r="25" spans="1:9" ht="18" x14ac:dyDescent="0.25">
      <c r="A25" s="585" t="s">
        <v>50</v>
      </c>
      <c r="B25" s="563" t="s">
        <v>333</v>
      </c>
      <c r="C25" s="571" t="s">
        <v>51</v>
      </c>
      <c r="D25" s="565"/>
      <c r="E25" s="566"/>
      <c r="F25" s="566"/>
      <c r="G25" s="567">
        <v>1.05</v>
      </c>
      <c r="H25" s="568"/>
      <c r="I25" s="569" t="s">
        <v>352</v>
      </c>
    </row>
    <row r="26" spans="1:9" ht="18" x14ac:dyDescent="0.25">
      <c r="A26" s="585" t="s">
        <v>54</v>
      </c>
      <c r="B26" s="563" t="s">
        <v>333</v>
      </c>
      <c r="C26" s="582" t="s">
        <v>36</v>
      </c>
      <c r="D26" s="565">
        <f>1.43</f>
        <v>1.43</v>
      </c>
      <c r="E26" s="566"/>
      <c r="F26" s="566"/>
      <c r="G26" s="567">
        <v>1.07</v>
      </c>
      <c r="H26" s="568"/>
      <c r="I26" s="569" t="s">
        <v>353</v>
      </c>
    </row>
    <row r="27" spans="1:9" ht="18" x14ac:dyDescent="0.25">
      <c r="A27" s="585" t="s">
        <v>56</v>
      </c>
      <c r="B27" s="563" t="s">
        <v>333</v>
      </c>
      <c r="C27" s="582" t="s">
        <v>39</v>
      </c>
      <c r="D27" s="565">
        <v>1.25</v>
      </c>
      <c r="E27" s="566"/>
      <c r="F27" s="566"/>
      <c r="G27" s="567">
        <v>0.91</v>
      </c>
      <c r="H27" s="568"/>
      <c r="I27" s="569" t="s">
        <v>354</v>
      </c>
    </row>
    <row r="28" spans="1:9" ht="16.5" x14ac:dyDescent="0.25">
      <c r="A28" s="585" t="s">
        <v>355</v>
      </c>
      <c r="B28" s="563"/>
      <c r="C28" s="586" t="s">
        <v>356</v>
      </c>
      <c r="D28" s="565"/>
      <c r="E28" s="566"/>
      <c r="F28" s="566"/>
      <c r="G28" s="567">
        <v>0.92</v>
      </c>
      <c r="H28" s="568"/>
      <c r="I28" s="569" t="s">
        <v>357</v>
      </c>
    </row>
    <row r="29" spans="1:9" ht="16.5" x14ac:dyDescent="0.25">
      <c r="A29" s="585" t="s">
        <v>358</v>
      </c>
      <c r="B29" s="563"/>
      <c r="C29" s="586" t="s">
        <v>359</v>
      </c>
      <c r="D29" s="565"/>
      <c r="E29" s="566"/>
      <c r="F29" s="566"/>
      <c r="G29" s="567">
        <v>0.88</v>
      </c>
      <c r="H29" s="568"/>
      <c r="I29" s="569" t="s">
        <v>357</v>
      </c>
    </row>
    <row r="30" spans="1:9" ht="16.5" x14ac:dyDescent="0.25">
      <c r="A30" s="585" t="s">
        <v>360</v>
      </c>
      <c r="B30" s="563"/>
      <c r="C30" s="586" t="s">
        <v>361</v>
      </c>
      <c r="D30" s="565"/>
      <c r="E30" s="566"/>
      <c r="F30" s="566"/>
      <c r="G30" s="567">
        <v>0.77</v>
      </c>
      <c r="H30" s="568"/>
      <c r="I30" s="569" t="s">
        <v>362</v>
      </c>
    </row>
    <row r="31" spans="1:9" ht="16.5" x14ac:dyDescent="0.25">
      <c r="A31" s="585" t="s">
        <v>363</v>
      </c>
      <c r="B31" s="563"/>
      <c r="C31" s="586" t="s">
        <v>364</v>
      </c>
      <c r="D31" s="565"/>
      <c r="E31" s="566"/>
      <c r="F31" s="566"/>
      <c r="G31" s="567">
        <v>0.88</v>
      </c>
      <c r="H31" s="568"/>
      <c r="I31" s="569" t="s">
        <v>357</v>
      </c>
    </row>
    <row r="32" spans="1:9" ht="16.5" x14ac:dyDescent="0.25">
      <c r="A32" s="585" t="s">
        <v>365</v>
      </c>
      <c r="B32" s="563"/>
      <c r="C32" s="586" t="s">
        <v>366</v>
      </c>
      <c r="D32" s="565"/>
      <c r="E32" s="566"/>
      <c r="F32" s="566"/>
      <c r="G32" s="567">
        <v>1.06</v>
      </c>
      <c r="H32" s="568"/>
      <c r="I32" s="569" t="s">
        <v>357</v>
      </c>
    </row>
    <row r="33" spans="1:9" ht="18" x14ac:dyDescent="0.25">
      <c r="A33" s="585" t="s">
        <v>59</v>
      </c>
      <c r="B33" s="563" t="s">
        <v>333</v>
      </c>
      <c r="C33" s="571" t="s">
        <v>367</v>
      </c>
      <c r="D33" s="565">
        <v>1.48</v>
      </c>
      <c r="E33" s="566"/>
      <c r="F33" s="566"/>
      <c r="G33" s="567">
        <v>1.08</v>
      </c>
      <c r="H33" s="568"/>
      <c r="I33" s="569" t="s">
        <v>368</v>
      </c>
    </row>
    <row r="34" spans="1:9" ht="18" x14ac:dyDescent="0.25">
      <c r="A34" s="585" t="s">
        <v>63</v>
      </c>
      <c r="B34" s="563" t="s">
        <v>333</v>
      </c>
      <c r="C34" s="582" t="s">
        <v>36</v>
      </c>
      <c r="D34" s="565">
        <v>1.54</v>
      </c>
      <c r="E34" s="566"/>
      <c r="F34" s="587"/>
      <c r="G34" s="567">
        <v>1.1200000000000001</v>
      </c>
      <c r="H34" s="573"/>
      <c r="I34" s="569" t="s">
        <v>369</v>
      </c>
    </row>
    <row r="35" spans="1:9" ht="18" x14ac:dyDescent="0.25">
      <c r="A35" s="585" t="s">
        <v>65</v>
      </c>
      <c r="B35" s="563" t="s">
        <v>333</v>
      </c>
      <c r="C35" s="582" t="s">
        <v>39</v>
      </c>
      <c r="D35" s="565">
        <v>1.33</v>
      </c>
      <c r="E35" s="566"/>
      <c r="F35" s="587"/>
      <c r="G35" s="567">
        <v>0.91</v>
      </c>
      <c r="H35" s="573"/>
      <c r="I35" s="569" t="s">
        <v>370</v>
      </c>
    </row>
    <row r="36" spans="1:9" ht="18" x14ac:dyDescent="0.15">
      <c r="A36" s="585" t="s">
        <v>66</v>
      </c>
      <c r="B36" s="563" t="s">
        <v>333</v>
      </c>
      <c r="C36" s="571" t="s">
        <v>67</v>
      </c>
      <c r="D36" s="565">
        <v>1.33</v>
      </c>
      <c r="E36" s="566"/>
      <c r="F36" s="587"/>
      <c r="G36" s="567">
        <v>1.07</v>
      </c>
      <c r="H36" s="588"/>
      <c r="I36" s="589"/>
    </row>
    <row r="37" spans="1:9" ht="18" x14ac:dyDescent="0.25">
      <c r="A37" s="585" t="s">
        <v>68</v>
      </c>
      <c r="B37" s="563" t="s">
        <v>333</v>
      </c>
      <c r="C37" s="582" t="s">
        <v>36</v>
      </c>
      <c r="D37" s="565">
        <v>1.43</v>
      </c>
      <c r="E37" s="566"/>
      <c r="F37" s="587"/>
      <c r="G37" s="567">
        <v>1.1200000000000001</v>
      </c>
      <c r="H37" s="588"/>
      <c r="I37" s="569" t="s">
        <v>371</v>
      </c>
    </row>
    <row r="38" spans="1:9" ht="18.75" thickBot="1" x14ac:dyDescent="0.3">
      <c r="A38" s="590" t="s">
        <v>70</v>
      </c>
      <c r="B38" s="591" t="s">
        <v>333</v>
      </c>
      <c r="C38" s="592" t="s">
        <v>39</v>
      </c>
      <c r="D38" s="593">
        <v>1.25</v>
      </c>
      <c r="E38" s="594"/>
      <c r="F38" s="595"/>
      <c r="G38" s="596">
        <v>0.91</v>
      </c>
      <c r="H38" s="597"/>
      <c r="I38" s="569" t="s">
        <v>372</v>
      </c>
    </row>
    <row r="39" spans="1:9" ht="16.5" x14ac:dyDescent="0.15">
      <c r="A39" s="598">
        <v>2</v>
      </c>
      <c r="B39" s="556" t="s">
        <v>373</v>
      </c>
      <c r="C39" s="599" t="s">
        <v>74</v>
      </c>
      <c r="D39" s="600">
        <v>6</v>
      </c>
      <c r="E39" s="559"/>
      <c r="F39" s="601"/>
      <c r="G39" s="602">
        <v>5.35</v>
      </c>
      <c r="H39" s="603"/>
      <c r="I39" s="589" t="s">
        <v>374</v>
      </c>
    </row>
    <row r="40" spans="1:9" ht="18" x14ac:dyDescent="0.15">
      <c r="A40" s="604" t="s">
        <v>375</v>
      </c>
      <c r="B40" s="577" t="s">
        <v>376</v>
      </c>
      <c r="C40" s="605" t="s">
        <v>76</v>
      </c>
      <c r="D40" s="606"/>
      <c r="E40" s="566"/>
      <c r="F40" s="607"/>
      <c r="G40" s="608"/>
      <c r="H40" s="576"/>
      <c r="I40" s="589"/>
    </row>
    <row r="41" spans="1:9" ht="18" x14ac:dyDescent="0.25">
      <c r="A41" s="555" t="s">
        <v>78</v>
      </c>
      <c r="B41" s="577" t="s">
        <v>376</v>
      </c>
      <c r="C41" s="609" t="s">
        <v>79</v>
      </c>
      <c r="D41" s="610">
        <v>1.6</v>
      </c>
      <c r="E41" s="566"/>
      <c r="F41" s="611"/>
      <c r="G41" s="612" t="s">
        <v>377</v>
      </c>
      <c r="H41" s="567">
        <f>2.41/2</f>
        <v>1.2050000000000001</v>
      </c>
      <c r="I41" s="569" t="s">
        <v>378</v>
      </c>
    </row>
    <row r="42" spans="1:9" ht="16.5" x14ac:dyDescent="0.25">
      <c r="A42" s="555"/>
      <c r="B42" s="613"/>
      <c r="C42" s="605"/>
      <c r="D42" s="614"/>
      <c r="E42" s="566"/>
      <c r="F42" s="607"/>
      <c r="G42" s="612" t="s">
        <v>379</v>
      </c>
      <c r="H42" s="615">
        <f>2.01/1.79</f>
        <v>1.1229050279329607</v>
      </c>
      <c r="I42" s="569" t="s">
        <v>380</v>
      </c>
    </row>
    <row r="43" spans="1:9" ht="16.5" x14ac:dyDescent="0.25">
      <c r="A43" s="555"/>
      <c r="B43" s="578"/>
      <c r="C43" s="616"/>
      <c r="D43" s="617"/>
      <c r="E43" s="566"/>
      <c r="F43" s="618"/>
      <c r="G43" s="612" t="s">
        <v>381</v>
      </c>
      <c r="H43" s="612"/>
      <c r="I43" s="569"/>
    </row>
    <row r="44" spans="1:9" ht="18" x14ac:dyDescent="0.25">
      <c r="A44" s="585" t="s">
        <v>80</v>
      </c>
      <c r="B44" s="619" t="s">
        <v>376</v>
      </c>
      <c r="C44" s="609" t="s">
        <v>382</v>
      </c>
      <c r="D44" s="614">
        <v>1.5</v>
      </c>
      <c r="E44" s="566"/>
      <c r="F44" s="620"/>
      <c r="G44" s="567" t="s">
        <v>383</v>
      </c>
      <c r="H44" s="621"/>
      <c r="I44" s="569" t="s">
        <v>384</v>
      </c>
    </row>
    <row r="45" spans="1:9" ht="16.5" x14ac:dyDescent="0.25">
      <c r="A45" s="598"/>
      <c r="B45" s="556"/>
      <c r="C45" s="616"/>
      <c r="D45" s="617"/>
      <c r="E45" s="622"/>
      <c r="F45" s="618"/>
      <c r="G45" s="576" t="s">
        <v>385</v>
      </c>
      <c r="H45" s="623">
        <f>1000/(420*1.15)</f>
        <v>2.0703933747412009</v>
      </c>
      <c r="I45" s="569" t="s">
        <v>386</v>
      </c>
    </row>
    <row r="46" spans="1:9" ht="16.5" x14ac:dyDescent="0.25">
      <c r="A46" s="624" t="s">
        <v>192</v>
      </c>
      <c r="B46" s="563" t="s">
        <v>387</v>
      </c>
      <c r="C46" s="625" t="s">
        <v>82</v>
      </c>
      <c r="D46" s="617"/>
      <c r="E46" s="622"/>
      <c r="F46" s="618"/>
      <c r="G46" s="576"/>
      <c r="H46" s="623"/>
      <c r="I46" s="569" t="s">
        <v>388</v>
      </c>
    </row>
    <row r="47" spans="1:9" ht="16.5" x14ac:dyDescent="0.25">
      <c r="A47" s="585" t="s">
        <v>83</v>
      </c>
      <c r="B47" s="578" t="s">
        <v>373</v>
      </c>
      <c r="C47" s="605" t="s">
        <v>84</v>
      </c>
      <c r="D47" s="626"/>
      <c r="E47" s="627"/>
      <c r="F47" s="628"/>
      <c r="G47" s="567"/>
      <c r="H47" s="629"/>
      <c r="I47" s="569"/>
    </row>
    <row r="48" spans="1:9" ht="16.5" x14ac:dyDescent="0.25">
      <c r="A48" s="585" t="s">
        <v>85</v>
      </c>
      <c r="B48" s="630" t="s">
        <v>373</v>
      </c>
      <c r="C48" s="564" t="s">
        <v>86</v>
      </c>
      <c r="D48" s="626"/>
      <c r="E48" s="627"/>
      <c r="F48" s="628"/>
      <c r="G48" s="567">
        <v>1.51</v>
      </c>
      <c r="H48" s="629">
        <v>1.44</v>
      </c>
      <c r="I48" s="569" t="s">
        <v>389</v>
      </c>
    </row>
    <row r="49" spans="1:9" ht="17.25" thickBot="1" x14ac:dyDescent="0.3">
      <c r="A49" s="585" t="s">
        <v>87</v>
      </c>
      <c r="B49" s="631" t="s">
        <v>373</v>
      </c>
      <c r="C49" s="632" t="s">
        <v>88</v>
      </c>
      <c r="D49" s="633"/>
      <c r="E49" s="594"/>
      <c r="F49" s="634"/>
      <c r="G49" s="608">
        <v>1.31</v>
      </c>
      <c r="H49" s="635">
        <v>2.29</v>
      </c>
      <c r="I49" s="569" t="s">
        <v>390</v>
      </c>
    </row>
    <row r="50" spans="1:9" ht="18" x14ac:dyDescent="0.15">
      <c r="A50" s="636" t="s">
        <v>89</v>
      </c>
      <c r="B50" s="637" t="s">
        <v>376</v>
      </c>
      <c r="C50" s="557" t="s">
        <v>391</v>
      </c>
      <c r="D50" s="638"/>
      <c r="E50" s="559"/>
      <c r="F50" s="639" t="s">
        <v>392</v>
      </c>
      <c r="G50" s="603"/>
      <c r="H50" s="603"/>
      <c r="I50" s="589"/>
    </row>
    <row r="51" spans="1:9" ht="18" x14ac:dyDescent="0.25">
      <c r="A51" s="555" t="s">
        <v>91</v>
      </c>
      <c r="B51" s="577" t="s">
        <v>376</v>
      </c>
      <c r="C51" s="564" t="s">
        <v>36</v>
      </c>
      <c r="D51" s="572">
        <v>1.82</v>
      </c>
      <c r="E51" s="566"/>
      <c r="F51" s="640"/>
      <c r="G51" s="576" t="s">
        <v>393</v>
      </c>
      <c r="H51" s="567" t="s">
        <v>394</v>
      </c>
      <c r="I51" s="569" t="s">
        <v>395</v>
      </c>
    </row>
    <row r="52" spans="1:9" ht="16.5" x14ac:dyDescent="0.25">
      <c r="A52" s="555"/>
      <c r="B52" s="613"/>
      <c r="C52" s="564"/>
      <c r="D52" s="641"/>
      <c r="E52" s="566"/>
      <c r="F52" s="620"/>
      <c r="G52" s="576" t="s">
        <v>396</v>
      </c>
      <c r="H52" s="567" t="s">
        <v>397</v>
      </c>
      <c r="I52" s="569" t="s">
        <v>398</v>
      </c>
    </row>
    <row r="53" spans="1:9" ht="16.5" x14ac:dyDescent="0.25">
      <c r="A53" s="555"/>
      <c r="B53" s="613"/>
      <c r="C53" s="642"/>
      <c r="D53" s="575"/>
      <c r="E53" s="566"/>
      <c r="F53" s="618"/>
      <c r="G53" s="576"/>
      <c r="H53" s="567" t="s">
        <v>399</v>
      </c>
      <c r="I53" s="569"/>
    </row>
    <row r="54" spans="1:9" ht="16.5" x14ac:dyDescent="0.25">
      <c r="A54" s="555" t="s">
        <v>400</v>
      </c>
      <c r="B54" s="613"/>
      <c r="C54" s="571" t="s">
        <v>401</v>
      </c>
      <c r="D54" s="641"/>
      <c r="E54" s="566"/>
      <c r="F54" s="620"/>
      <c r="G54" s="576">
        <v>2.16</v>
      </c>
      <c r="H54" s="567"/>
      <c r="I54" s="569" t="s">
        <v>402</v>
      </c>
    </row>
    <row r="55" spans="1:9" ht="16.5" x14ac:dyDescent="0.25">
      <c r="A55" s="555" t="s">
        <v>403</v>
      </c>
      <c r="B55" s="578"/>
      <c r="C55" s="643" t="s">
        <v>347</v>
      </c>
      <c r="D55" s="641"/>
      <c r="E55" s="566"/>
      <c r="F55" s="620"/>
      <c r="G55" s="576">
        <v>1.72</v>
      </c>
      <c r="H55" s="567"/>
      <c r="I55" s="569" t="s">
        <v>402</v>
      </c>
    </row>
    <row r="56" spans="1:9" ht="18" x14ac:dyDescent="0.25">
      <c r="A56" s="555" t="s">
        <v>93</v>
      </c>
      <c r="B56" s="613" t="s">
        <v>376</v>
      </c>
      <c r="C56" s="564" t="s">
        <v>39</v>
      </c>
      <c r="D56" s="572">
        <v>1.43</v>
      </c>
      <c r="E56" s="566"/>
      <c r="F56" s="640"/>
      <c r="G56" s="576" t="s">
        <v>404</v>
      </c>
      <c r="H56" s="567" t="s">
        <v>405</v>
      </c>
      <c r="I56" s="569" t="s">
        <v>406</v>
      </c>
    </row>
    <row r="57" spans="1:9" ht="16.5" x14ac:dyDescent="0.25">
      <c r="A57" s="555"/>
      <c r="B57" s="613"/>
      <c r="C57" s="564"/>
      <c r="D57" s="641"/>
      <c r="E57" s="566"/>
      <c r="F57" s="620"/>
      <c r="G57" s="608" t="s">
        <v>407</v>
      </c>
      <c r="H57" s="612" t="s">
        <v>408</v>
      </c>
      <c r="I57" s="569" t="s">
        <v>409</v>
      </c>
    </row>
    <row r="58" spans="1:9" ht="16.5" x14ac:dyDescent="0.25">
      <c r="A58" s="555"/>
      <c r="B58" s="613"/>
      <c r="C58" s="564"/>
      <c r="D58" s="641"/>
      <c r="E58" s="566"/>
      <c r="F58" s="620"/>
      <c r="G58" s="644"/>
      <c r="H58" s="612" t="s">
        <v>410</v>
      </c>
      <c r="I58" s="569"/>
    </row>
    <row r="59" spans="1:9" ht="16.5" x14ac:dyDescent="0.25">
      <c r="A59" s="555" t="s">
        <v>411</v>
      </c>
      <c r="B59" s="613"/>
      <c r="C59" s="571" t="s">
        <v>412</v>
      </c>
      <c r="D59" s="606"/>
      <c r="E59" s="566"/>
      <c r="F59" s="607"/>
      <c r="G59" s="644">
        <v>1.47</v>
      </c>
      <c r="H59" s="612"/>
      <c r="I59" s="569" t="s">
        <v>413</v>
      </c>
    </row>
    <row r="60" spans="1:9" ht="16.5" x14ac:dyDescent="0.25">
      <c r="A60" s="555" t="s">
        <v>414</v>
      </c>
      <c r="B60" s="613"/>
      <c r="C60" s="571" t="s">
        <v>356</v>
      </c>
      <c r="D60" s="606"/>
      <c r="E60" s="566"/>
      <c r="F60" s="607"/>
      <c r="G60" s="644">
        <v>1.42</v>
      </c>
      <c r="H60" s="612"/>
      <c r="I60" s="569" t="s">
        <v>415</v>
      </c>
    </row>
    <row r="61" spans="1:9" ht="16.5" x14ac:dyDescent="0.25">
      <c r="A61" s="555" t="s">
        <v>416</v>
      </c>
      <c r="B61" s="613"/>
      <c r="C61" s="571" t="s">
        <v>359</v>
      </c>
      <c r="D61" s="606"/>
      <c r="E61" s="566"/>
      <c r="F61" s="607"/>
      <c r="G61" s="644">
        <v>1.47</v>
      </c>
      <c r="H61" s="612"/>
      <c r="I61" s="569" t="s">
        <v>415</v>
      </c>
    </row>
    <row r="62" spans="1:9" ht="16.5" x14ac:dyDescent="0.25">
      <c r="A62" s="555" t="s">
        <v>417</v>
      </c>
      <c r="B62" s="613"/>
      <c r="C62" s="571" t="s">
        <v>418</v>
      </c>
      <c r="D62" s="606"/>
      <c r="E62" s="566"/>
      <c r="F62" s="607"/>
      <c r="G62" s="644">
        <v>1.62</v>
      </c>
      <c r="H62" s="612"/>
      <c r="I62" s="569" t="s">
        <v>419</v>
      </c>
    </row>
    <row r="63" spans="1:9" ht="16.5" x14ac:dyDescent="0.25">
      <c r="A63" s="555" t="s">
        <v>420</v>
      </c>
      <c r="B63" s="613"/>
      <c r="C63" s="571" t="s">
        <v>421</v>
      </c>
      <c r="D63" s="606"/>
      <c r="E63" s="566"/>
      <c r="F63" s="607"/>
      <c r="G63" s="644">
        <v>1.35</v>
      </c>
      <c r="H63" s="612"/>
      <c r="I63" s="569" t="s">
        <v>422</v>
      </c>
    </row>
    <row r="64" spans="1:9" ht="16.5" x14ac:dyDescent="0.25">
      <c r="A64" s="555" t="s">
        <v>423</v>
      </c>
      <c r="B64" s="613"/>
      <c r="C64" s="571" t="s">
        <v>364</v>
      </c>
      <c r="D64" s="606"/>
      <c r="E64" s="566"/>
      <c r="F64" s="607"/>
      <c r="G64" s="644">
        <v>1.38</v>
      </c>
      <c r="H64" s="612"/>
      <c r="I64" s="569" t="s">
        <v>415</v>
      </c>
    </row>
    <row r="65" spans="1:9" ht="16.5" x14ac:dyDescent="0.25">
      <c r="A65" s="555" t="s">
        <v>424</v>
      </c>
      <c r="B65" s="578"/>
      <c r="C65" s="643" t="s">
        <v>366</v>
      </c>
      <c r="D65" s="579"/>
      <c r="E65" s="622"/>
      <c r="F65" s="645"/>
      <c r="G65" s="644">
        <v>2.29</v>
      </c>
      <c r="H65" s="612"/>
      <c r="I65" s="569" t="s">
        <v>415</v>
      </c>
    </row>
    <row r="66" spans="1:9" ht="18.75" thickBot="1" x14ac:dyDescent="0.2">
      <c r="A66" s="646" t="s">
        <v>94</v>
      </c>
      <c r="B66" s="647" t="s">
        <v>376</v>
      </c>
      <c r="C66" s="648" t="s">
        <v>349</v>
      </c>
      <c r="D66" s="649"/>
      <c r="E66" s="650"/>
      <c r="F66" s="651"/>
      <c r="G66" s="652">
        <v>1.38</v>
      </c>
      <c r="H66" s="596"/>
      <c r="I66" s="589" t="s">
        <v>425</v>
      </c>
    </row>
    <row r="67" spans="1:9" ht="18" x14ac:dyDescent="0.15">
      <c r="A67" s="555" t="s">
        <v>95</v>
      </c>
      <c r="B67" s="556" t="s">
        <v>376</v>
      </c>
      <c r="C67" s="605" t="s">
        <v>96</v>
      </c>
      <c r="D67" s="579">
        <v>1.33</v>
      </c>
      <c r="E67" s="645">
        <v>2.5000000000000001E-3</v>
      </c>
      <c r="F67" s="645" t="s">
        <v>426</v>
      </c>
      <c r="G67" s="576"/>
      <c r="H67" s="576"/>
      <c r="I67" s="589"/>
    </row>
    <row r="68" spans="1:9" ht="18" x14ac:dyDescent="0.25">
      <c r="A68" s="555" t="s">
        <v>97</v>
      </c>
      <c r="B68" s="577" t="s">
        <v>376</v>
      </c>
      <c r="C68" s="564" t="s">
        <v>36</v>
      </c>
      <c r="D68" s="653"/>
      <c r="E68" s="654">
        <v>3.0000000000000001E-3</v>
      </c>
      <c r="F68" s="640"/>
      <c r="G68" s="576" t="s">
        <v>427</v>
      </c>
      <c r="H68" s="567" t="s">
        <v>428</v>
      </c>
      <c r="I68" s="569" t="s">
        <v>429</v>
      </c>
    </row>
    <row r="69" spans="1:9" ht="16.5" x14ac:dyDescent="0.25">
      <c r="A69" s="555"/>
      <c r="B69" s="578"/>
      <c r="C69" s="643"/>
      <c r="D69" s="579"/>
      <c r="E69" s="655"/>
      <c r="F69" s="618"/>
      <c r="G69" s="576" t="s">
        <v>430</v>
      </c>
      <c r="H69" s="567" t="s">
        <v>431</v>
      </c>
      <c r="I69" s="569" t="s">
        <v>432</v>
      </c>
    </row>
    <row r="70" spans="1:9" ht="18" x14ac:dyDescent="0.25">
      <c r="A70" s="555" t="s">
        <v>98</v>
      </c>
      <c r="B70" s="613" t="s">
        <v>376</v>
      </c>
      <c r="C70" s="564" t="s">
        <v>39</v>
      </c>
      <c r="D70" s="572"/>
      <c r="E70" s="656">
        <v>1E-3</v>
      </c>
      <c r="F70" s="640"/>
      <c r="G70" s="576" t="s">
        <v>404</v>
      </c>
      <c r="H70" s="567" t="s">
        <v>428</v>
      </c>
      <c r="I70" s="569" t="s">
        <v>433</v>
      </c>
    </row>
    <row r="71" spans="1:9" ht="16.5" x14ac:dyDescent="0.25">
      <c r="A71" s="555"/>
      <c r="B71" s="578"/>
      <c r="C71" s="643"/>
      <c r="D71" s="575"/>
      <c r="E71" s="657"/>
      <c r="F71" s="618"/>
      <c r="G71" s="658" t="s">
        <v>434</v>
      </c>
      <c r="H71" s="567" t="s">
        <v>431</v>
      </c>
      <c r="I71" s="569" t="s">
        <v>435</v>
      </c>
    </row>
    <row r="72" spans="1:9" ht="18.75" thickBot="1" x14ac:dyDescent="0.2">
      <c r="A72" s="555" t="s">
        <v>99</v>
      </c>
      <c r="B72" s="563" t="s">
        <v>376</v>
      </c>
      <c r="C72" s="643" t="s">
        <v>349</v>
      </c>
      <c r="D72" s="606"/>
      <c r="E72" s="659"/>
      <c r="F72" s="607"/>
      <c r="G72" s="608"/>
      <c r="H72" s="567"/>
      <c r="I72" s="589"/>
    </row>
    <row r="73" spans="1:9" ht="18" x14ac:dyDescent="0.15">
      <c r="A73" s="636" t="s">
        <v>100</v>
      </c>
      <c r="B73" s="637" t="s">
        <v>376</v>
      </c>
      <c r="C73" s="599" t="s">
        <v>101</v>
      </c>
      <c r="D73" s="660"/>
      <c r="E73" s="661"/>
      <c r="F73" s="639">
        <v>1.6</v>
      </c>
      <c r="G73" s="603"/>
      <c r="H73" s="662"/>
      <c r="I73" s="589"/>
    </row>
    <row r="74" spans="1:9" ht="18" x14ac:dyDescent="0.15">
      <c r="A74" s="555" t="s">
        <v>102</v>
      </c>
      <c r="B74" s="563" t="s">
        <v>376</v>
      </c>
      <c r="C74" s="564" t="s">
        <v>103</v>
      </c>
      <c r="D74" s="653">
        <v>1.54</v>
      </c>
      <c r="E74" s="663">
        <v>0.105</v>
      </c>
      <c r="F74" s="663" t="s">
        <v>436</v>
      </c>
      <c r="G74" s="612"/>
      <c r="H74" s="567"/>
      <c r="I74" s="589"/>
    </row>
    <row r="75" spans="1:9" ht="18" x14ac:dyDescent="0.15">
      <c r="A75" s="555" t="s">
        <v>437</v>
      </c>
      <c r="B75" s="563" t="s">
        <v>376</v>
      </c>
      <c r="C75" s="571" t="s">
        <v>36</v>
      </c>
      <c r="D75" s="565"/>
      <c r="E75" s="628" t="s">
        <v>438</v>
      </c>
      <c r="F75" s="664"/>
      <c r="G75" s="567">
        <v>1.69</v>
      </c>
      <c r="H75" s="567">
        <v>2.12</v>
      </c>
      <c r="I75" s="665" t="s">
        <v>439</v>
      </c>
    </row>
    <row r="76" spans="1:9" ht="18" x14ac:dyDescent="0.15">
      <c r="A76" s="555" t="s">
        <v>105</v>
      </c>
      <c r="B76" s="563" t="s">
        <v>376</v>
      </c>
      <c r="C76" s="571" t="s">
        <v>39</v>
      </c>
      <c r="D76" s="579"/>
      <c r="E76" s="645" t="s">
        <v>440</v>
      </c>
      <c r="F76" s="645"/>
      <c r="G76" s="576">
        <v>1.54</v>
      </c>
      <c r="H76" s="567">
        <v>1.92</v>
      </c>
      <c r="I76" s="666" t="s">
        <v>441</v>
      </c>
    </row>
    <row r="77" spans="1:9" ht="18" x14ac:dyDescent="0.15">
      <c r="A77" s="555" t="s">
        <v>106</v>
      </c>
      <c r="B77" s="563" t="s">
        <v>376</v>
      </c>
      <c r="C77" s="667" t="s">
        <v>349</v>
      </c>
      <c r="D77" s="668"/>
      <c r="E77" s="669"/>
      <c r="F77" s="670"/>
      <c r="G77" s="608"/>
      <c r="H77" s="567"/>
      <c r="I77" s="589"/>
    </row>
    <row r="78" spans="1:9" ht="18" x14ac:dyDescent="0.15">
      <c r="A78" s="555" t="s">
        <v>107</v>
      </c>
      <c r="B78" s="563" t="s">
        <v>376</v>
      </c>
      <c r="C78" s="671" t="s">
        <v>442</v>
      </c>
      <c r="D78" s="565">
        <v>1.54</v>
      </c>
      <c r="E78" s="672"/>
      <c r="F78" s="673"/>
      <c r="G78" s="567"/>
      <c r="H78" s="567"/>
      <c r="I78" s="589"/>
    </row>
    <row r="79" spans="1:9" ht="18" x14ac:dyDescent="0.15">
      <c r="A79" s="555" t="s">
        <v>443</v>
      </c>
      <c r="B79" s="563" t="s">
        <v>376</v>
      </c>
      <c r="C79" s="671" t="s">
        <v>444</v>
      </c>
      <c r="D79" s="579"/>
      <c r="E79" s="674" t="s">
        <v>445</v>
      </c>
      <c r="F79" s="674"/>
      <c r="G79" s="644">
        <v>1.53</v>
      </c>
      <c r="H79" s="581">
        <v>1.5</v>
      </c>
      <c r="I79" s="589"/>
    </row>
    <row r="80" spans="1:9" ht="18" x14ac:dyDescent="0.15">
      <c r="A80" s="555" t="s">
        <v>109</v>
      </c>
      <c r="B80" s="563" t="s">
        <v>376</v>
      </c>
      <c r="C80" s="675" t="s">
        <v>446</v>
      </c>
      <c r="D80" s="606"/>
      <c r="E80" s="676" t="s">
        <v>445</v>
      </c>
      <c r="F80" s="676"/>
      <c r="G80" s="608">
        <v>1.67</v>
      </c>
      <c r="H80" s="567">
        <v>1.63</v>
      </c>
      <c r="I80" s="589"/>
    </row>
    <row r="81" spans="1:9" ht="18" x14ac:dyDescent="0.15">
      <c r="A81" s="555" t="s">
        <v>111</v>
      </c>
      <c r="B81" s="563" t="s">
        <v>376</v>
      </c>
      <c r="C81" s="564" t="s">
        <v>112</v>
      </c>
      <c r="D81" s="677"/>
      <c r="E81" s="678"/>
      <c r="F81" s="664"/>
      <c r="G81" s="567"/>
      <c r="H81" s="567"/>
      <c r="I81" s="589"/>
    </row>
    <row r="82" spans="1:9" ht="18" x14ac:dyDescent="0.15">
      <c r="A82" s="555" t="s">
        <v>113</v>
      </c>
      <c r="B82" s="563" t="s">
        <v>376</v>
      </c>
      <c r="C82" s="571" t="s">
        <v>114</v>
      </c>
      <c r="D82" s="606">
        <v>1.0529999999999999</v>
      </c>
      <c r="E82" s="607">
        <v>5.0000000000000001E-3</v>
      </c>
      <c r="F82" s="607"/>
      <c r="G82" s="608">
        <v>1.06</v>
      </c>
      <c r="H82" s="567">
        <v>1.93</v>
      </c>
      <c r="I82" s="589" t="s">
        <v>447</v>
      </c>
    </row>
    <row r="83" spans="1:9" ht="18" x14ac:dyDescent="0.15">
      <c r="A83" s="555" t="s">
        <v>115</v>
      </c>
      <c r="B83" s="563" t="s">
        <v>376</v>
      </c>
      <c r="C83" s="571" t="s">
        <v>116</v>
      </c>
      <c r="D83" s="565">
        <v>2</v>
      </c>
      <c r="E83" s="664">
        <v>1.6E-2</v>
      </c>
      <c r="F83" s="664"/>
      <c r="G83" s="567">
        <v>1.37</v>
      </c>
      <c r="H83" s="581">
        <v>1.7</v>
      </c>
      <c r="I83" s="589" t="s">
        <v>447</v>
      </c>
    </row>
    <row r="84" spans="1:9" ht="18.75" thickBot="1" x14ac:dyDescent="0.2">
      <c r="A84" s="555" t="s">
        <v>117</v>
      </c>
      <c r="B84" s="619" t="s">
        <v>376</v>
      </c>
      <c r="C84" s="648" t="s">
        <v>448</v>
      </c>
      <c r="D84" s="679">
        <v>4</v>
      </c>
      <c r="E84" s="680">
        <v>2.5000000000000001E-2</v>
      </c>
      <c r="F84" s="680"/>
      <c r="G84" s="652">
        <v>3.44</v>
      </c>
      <c r="H84" s="596">
        <v>0.71</v>
      </c>
      <c r="I84" s="589" t="s">
        <v>449</v>
      </c>
    </row>
    <row r="85" spans="1:9" ht="16.5" x14ac:dyDescent="0.15">
      <c r="A85" s="681" t="s">
        <v>119</v>
      </c>
      <c r="B85" s="637" t="s">
        <v>373</v>
      </c>
      <c r="C85" s="557" t="s">
        <v>120</v>
      </c>
      <c r="D85" s="682"/>
      <c r="E85" s="683"/>
      <c r="F85" s="684">
        <v>3.37</v>
      </c>
      <c r="G85" s="685"/>
      <c r="H85" s="603">
        <v>3.86</v>
      </c>
      <c r="I85" s="589"/>
    </row>
    <row r="86" spans="1:9" ht="16.5" x14ac:dyDescent="0.15">
      <c r="A86" s="585" t="s">
        <v>121</v>
      </c>
      <c r="B86" s="563" t="s">
        <v>373</v>
      </c>
      <c r="C86" s="642" t="s">
        <v>450</v>
      </c>
      <c r="D86" s="686"/>
      <c r="E86" s="566"/>
      <c r="F86" s="664"/>
      <c r="G86" s="687"/>
      <c r="H86" s="581">
        <v>2.6</v>
      </c>
      <c r="I86" s="589" t="s">
        <v>451</v>
      </c>
    </row>
    <row r="87" spans="1:9" ht="16.5" x14ac:dyDescent="0.15">
      <c r="A87" s="585" t="s">
        <v>452</v>
      </c>
      <c r="B87" s="563" t="s">
        <v>373</v>
      </c>
      <c r="C87" s="688" t="s">
        <v>453</v>
      </c>
      <c r="D87" s="686"/>
      <c r="E87" s="566"/>
      <c r="F87" s="607"/>
      <c r="G87" s="687"/>
      <c r="H87" s="635">
        <v>4.9000000000000004</v>
      </c>
      <c r="I87" s="689"/>
    </row>
    <row r="88" spans="1:9" ht="16.5" x14ac:dyDescent="0.15">
      <c r="A88" s="585" t="s">
        <v>125</v>
      </c>
      <c r="B88" s="563" t="s">
        <v>373</v>
      </c>
      <c r="C88" s="571" t="s">
        <v>454</v>
      </c>
      <c r="D88" s="686"/>
      <c r="E88" s="566"/>
      <c r="F88" s="664"/>
      <c r="G88" s="687"/>
      <c r="H88" s="581">
        <v>4.57</v>
      </c>
      <c r="I88" s="589" t="s">
        <v>455</v>
      </c>
    </row>
    <row r="89" spans="1:9" ht="16.5" x14ac:dyDescent="0.15">
      <c r="A89" s="585" t="s">
        <v>127</v>
      </c>
      <c r="B89" s="563" t="s">
        <v>373</v>
      </c>
      <c r="C89" s="582" t="s">
        <v>456</v>
      </c>
      <c r="D89" s="686"/>
      <c r="E89" s="566"/>
      <c r="F89" s="607"/>
      <c r="G89" s="687"/>
      <c r="H89" s="581">
        <v>4.5</v>
      </c>
      <c r="I89" s="589" t="s">
        <v>457</v>
      </c>
    </row>
    <row r="90" spans="1:9" ht="16.5" x14ac:dyDescent="0.15">
      <c r="A90" s="585" t="s">
        <v>129</v>
      </c>
      <c r="B90" s="563" t="s">
        <v>373</v>
      </c>
      <c r="C90" s="643" t="s">
        <v>458</v>
      </c>
      <c r="D90" s="686"/>
      <c r="E90" s="566"/>
      <c r="F90" s="664"/>
      <c r="G90" s="687"/>
      <c r="H90" s="581">
        <v>4.83</v>
      </c>
      <c r="I90" s="589" t="s">
        <v>459</v>
      </c>
    </row>
    <row r="91" spans="1:9" ht="17.25" thickBot="1" x14ac:dyDescent="0.2">
      <c r="A91" s="590" t="s">
        <v>131</v>
      </c>
      <c r="B91" s="591" t="s">
        <v>373</v>
      </c>
      <c r="C91" s="632" t="s">
        <v>132</v>
      </c>
      <c r="D91" s="690"/>
      <c r="E91" s="594"/>
      <c r="F91" s="691"/>
      <c r="G91" s="692"/>
      <c r="H91" s="693">
        <v>5.65</v>
      </c>
      <c r="I91" s="589" t="s">
        <v>457</v>
      </c>
    </row>
    <row r="92" spans="1:9" ht="16.5" x14ac:dyDescent="0.15">
      <c r="A92" s="585" t="s">
        <v>133</v>
      </c>
      <c r="B92" s="556" t="s">
        <v>373</v>
      </c>
      <c r="C92" s="605" t="s">
        <v>134</v>
      </c>
      <c r="D92" s="686"/>
      <c r="E92" s="566"/>
      <c r="F92" s="645"/>
      <c r="G92" s="687"/>
      <c r="H92" s="576"/>
      <c r="I92" s="589"/>
    </row>
    <row r="93" spans="1:9" ht="16.5" x14ac:dyDescent="0.15">
      <c r="A93" s="555" t="s">
        <v>135</v>
      </c>
      <c r="B93" s="563" t="s">
        <v>373</v>
      </c>
      <c r="C93" s="564" t="s">
        <v>136</v>
      </c>
      <c r="D93" s="686"/>
      <c r="E93" s="566"/>
      <c r="F93" s="664"/>
      <c r="G93" s="687"/>
      <c r="H93" s="567"/>
      <c r="I93" s="589"/>
    </row>
    <row r="94" spans="1:9" ht="16.5" x14ac:dyDescent="0.15">
      <c r="A94" s="694" t="s">
        <v>137</v>
      </c>
      <c r="B94" s="563" t="s">
        <v>373</v>
      </c>
      <c r="C94" s="642" t="s">
        <v>138</v>
      </c>
      <c r="D94" s="686"/>
      <c r="E94" s="566"/>
      <c r="F94" s="664"/>
      <c r="G94" s="687"/>
      <c r="H94" s="567"/>
      <c r="I94" s="589"/>
    </row>
    <row r="95" spans="1:9" ht="17.25" thickBot="1" x14ac:dyDescent="0.2">
      <c r="A95" s="585" t="s">
        <v>139</v>
      </c>
      <c r="B95" s="619" t="s">
        <v>373</v>
      </c>
      <c r="C95" s="695" t="s">
        <v>140</v>
      </c>
      <c r="D95" s="690"/>
      <c r="E95" s="594"/>
      <c r="F95" s="680"/>
      <c r="G95" s="696"/>
      <c r="H95" s="596" t="s">
        <v>460</v>
      </c>
      <c r="I95" s="589"/>
    </row>
    <row r="96" spans="1:9" ht="16.5" x14ac:dyDescent="0.15">
      <c r="A96" s="681" t="s">
        <v>141</v>
      </c>
      <c r="B96" s="637" t="s">
        <v>373</v>
      </c>
      <c r="C96" s="599" t="s">
        <v>142</v>
      </c>
      <c r="D96" s="682"/>
      <c r="E96" s="683"/>
      <c r="F96" s="697">
        <v>3.37</v>
      </c>
      <c r="G96" s="685"/>
      <c r="H96" s="603">
        <v>3.6</v>
      </c>
      <c r="I96" s="589"/>
    </row>
    <row r="97" spans="1:9" ht="16.5" x14ac:dyDescent="0.15">
      <c r="A97" s="585" t="s">
        <v>144</v>
      </c>
      <c r="B97" s="563" t="s">
        <v>373</v>
      </c>
      <c r="C97" s="642" t="s">
        <v>145</v>
      </c>
      <c r="D97" s="698"/>
      <c r="E97" s="699"/>
      <c r="F97" s="700"/>
      <c r="G97" s="687"/>
      <c r="H97" s="567"/>
      <c r="I97" s="589"/>
    </row>
    <row r="98" spans="1:9" ht="16.5" x14ac:dyDescent="0.15">
      <c r="A98" s="585" t="s">
        <v>146</v>
      </c>
      <c r="B98" s="563" t="s">
        <v>373</v>
      </c>
      <c r="C98" s="571" t="s">
        <v>147</v>
      </c>
      <c r="D98" s="698"/>
      <c r="E98" s="699"/>
      <c r="F98" s="701"/>
      <c r="G98" s="687"/>
      <c r="H98" s="581">
        <v>2.8</v>
      </c>
      <c r="I98" s="589" t="s">
        <v>457</v>
      </c>
    </row>
    <row r="99" spans="1:9" ht="16.5" x14ac:dyDescent="0.15">
      <c r="A99" s="585" t="s">
        <v>148</v>
      </c>
      <c r="B99" s="702" t="s">
        <v>373</v>
      </c>
      <c r="C99" s="703" t="s">
        <v>149</v>
      </c>
      <c r="D99" s="698"/>
      <c r="E99" s="699"/>
      <c r="F99" s="701"/>
      <c r="G99" s="687"/>
      <c r="H99" s="581">
        <v>3.5</v>
      </c>
      <c r="I99" s="589" t="s">
        <v>457</v>
      </c>
    </row>
    <row r="100" spans="1:9" ht="16.5" x14ac:dyDescent="0.15">
      <c r="A100" s="585" t="s">
        <v>150</v>
      </c>
      <c r="B100" s="563" t="s">
        <v>373</v>
      </c>
      <c r="C100" s="571" t="s">
        <v>151</v>
      </c>
      <c r="D100" s="698"/>
      <c r="E100" s="699"/>
      <c r="F100" s="701"/>
      <c r="G100" s="687"/>
      <c r="H100" s="581"/>
      <c r="I100" s="589"/>
    </row>
    <row r="101" spans="1:9" ht="16.5" x14ac:dyDescent="0.15">
      <c r="A101" s="585" t="s">
        <v>152</v>
      </c>
      <c r="B101" s="563" t="s">
        <v>373</v>
      </c>
      <c r="C101" s="643" t="s">
        <v>153</v>
      </c>
      <c r="D101" s="698"/>
      <c r="E101" s="699"/>
      <c r="F101" s="701"/>
      <c r="G101" s="687"/>
      <c r="H101" s="581">
        <v>3.95</v>
      </c>
      <c r="I101" s="589" t="s">
        <v>457</v>
      </c>
    </row>
    <row r="102" spans="1:9" ht="16.5" x14ac:dyDescent="0.15">
      <c r="A102" s="555" t="s">
        <v>461</v>
      </c>
      <c r="B102" s="563" t="s">
        <v>373</v>
      </c>
      <c r="C102" s="688" t="s">
        <v>462</v>
      </c>
      <c r="D102" s="698"/>
      <c r="E102" s="699"/>
      <c r="F102" s="701"/>
      <c r="G102" s="687"/>
      <c r="H102" s="581">
        <v>4.9000000000000004</v>
      </c>
      <c r="I102" s="589" t="s">
        <v>457</v>
      </c>
    </row>
    <row r="103" spans="1:9" ht="16.5" x14ac:dyDescent="0.15">
      <c r="A103" s="585" t="s">
        <v>463</v>
      </c>
      <c r="B103" s="563" t="s">
        <v>373</v>
      </c>
      <c r="C103" s="688" t="s">
        <v>155</v>
      </c>
      <c r="D103" s="698"/>
      <c r="E103" s="699"/>
      <c r="F103" s="701"/>
      <c r="G103" s="687"/>
      <c r="H103" s="581">
        <v>3.25</v>
      </c>
      <c r="I103" s="589" t="s">
        <v>457</v>
      </c>
    </row>
    <row r="104" spans="1:9" ht="16.5" x14ac:dyDescent="0.15">
      <c r="A104" s="585" t="s">
        <v>157</v>
      </c>
      <c r="B104" s="563" t="s">
        <v>373</v>
      </c>
      <c r="C104" s="571" t="s">
        <v>158</v>
      </c>
      <c r="D104" s="698"/>
      <c r="E104" s="699"/>
      <c r="F104" s="701"/>
      <c r="G104" s="687"/>
      <c r="H104" s="581">
        <v>4.2</v>
      </c>
      <c r="I104" s="589" t="s">
        <v>457</v>
      </c>
    </row>
    <row r="105" spans="1:9" ht="16.5" x14ac:dyDescent="0.15">
      <c r="A105" s="585" t="s">
        <v>159</v>
      </c>
      <c r="B105" s="563" t="s">
        <v>373</v>
      </c>
      <c r="C105" s="571" t="s">
        <v>160</v>
      </c>
      <c r="D105" s="698"/>
      <c r="E105" s="699"/>
      <c r="F105" s="701"/>
      <c r="G105" s="687"/>
      <c r="H105" s="581">
        <v>4</v>
      </c>
      <c r="I105" s="589" t="s">
        <v>457</v>
      </c>
    </row>
    <row r="106" spans="1:9" ht="16.5" x14ac:dyDescent="0.15">
      <c r="A106" s="585" t="s">
        <v>161</v>
      </c>
      <c r="B106" s="563" t="s">
        <v>373</v>
      </c>
      <c r="C106" s="571" t="s">
        <v>162</v>
      </c>
      <c r="D106" s="698"/>
      <c r="E106" s="699"/>
      <c r="F106" s="701"/>
      <c r="G106" s="687"/>
      <c r="H106" s="581">
        <v>4.0999999999999996</v>
      </c>
      <c r="I106" s="589" t="s">
        <v>457</v>
      </c>
    </row>
    <row r="107" spans="1:9" ht="16.5" x14ac:dyDescent="0.15">
      <c r="A107" s="585" t="s">
        <v>163</v>
      </c>
      <c r="B107" s="563" t="s">
        <v>373</v>
      </c>
      <c r="C107" s="643" t="s">
        <v>164</v>
      </c>
      <c r="D107" s="698"/>
      <c r="E107" s="699"/>
      <c r="F107" s="701"/>
      <c r="G107" s="687"/>
      <c r="H107" s="581">
        <v>4</v>
      </c>
      <c r="I107" s="589" t="s">
        <v>457</v>
      </c>
    </row>
    <row r="108" spans="1:9" ht="17.25" thickBot="1" x14ac:dyDescent="0.2">
      <c r="A108" s="590" t="s">
        <v>464</v>
      </c>
      <c r="B108" s="704" t="s">
        <v>373</v>
      </c>
      <c r="C108" s="632" t="s">
        <v>465</v>
      </c>
      <c r="D108" s="705"/>
      <c r="E108" s="650"/>
      <c r="F108" s="706"/>
      <c r="G108" s="707"/>
      <c r="H108" s="581">
        <v>3.48</v>
      </c>
      <c r="I108" s="589" t="s">
        <v>457</v>
      </c>
    </row>
    <row r="109" spans="1:9" x14ac:dyDescent="0.25">
      <c r="A109" s="708" t="s">
        <v>466</v>
      </c>
      <c r="B109" s="709"/>
      <c r="C109" s="709"/>
      <c r="D109" s="708"/>
      <c r="E109" s="708"/>
      <c r="F109" s="708"/>
      <c r="G109" s="709"/>
    </row>
    <row r="110" spans="1:9" x14ac:dyDescent="0.25">
      <c r="A110" s="710" t="s">
        <v>467</v>
      </c>
      <c r="B110" s="711"/>
      <c r="E110" s="1377" t="s">
        <v>468</v>
      </c>
      <c r="F110" s="1377"/>
      <c r="G110" s="709"/>
    </row>
    <row r="111" spans="1:9" x14ac:dyDescent="0.25">
      <c r="A111" s="709" t="s">
        <v>469</v>
      </c>
      <c r="B111" s="709"/>
      <c r="E111" s="712" t="s">
        <v>18</v>
      </c>
      <c r="F111" s="713" t="s">
        <v>470</v>
      </c>
      <c r="G111" s="712" t="s">
        <v>470</v>
      </c>
      <c r="H111" s="714"/>
    </row>
    <row r="112" spans="1:9" ht="18.75" x14ac:dyDescent="0.25">
      <c r="A112" s="709" t="s">
        <v>471</v>
      </c>
      <c r="B112" s="656"/>
      <c r="E112" s="715" t="s">
        <v>472</v>
      </c>
      <c r="F112" s="716" t="s">
        <v>473</v>
      </c>
      <c r="G112" s="717"/>
      <c r="H112" s="718"/>
      <c r="I112" s="719"/>
    </row>
    <row r="113" spans="1:9" ht="18.75" x14ac:dyDescent="0.25">
      <c r="A113" s="656" t="s">
        <v>474</v>
      </c>
      <c r="B113" s="656"/>
      <c r="C113" s="720"/>
      <c r="D113" s="720"/>
      <c r="E113" s="715" t="s">
        <v>475</v>
      </c>
      <c r="F113" s="721">
        <v>2.36</v>
      </c>
      <c r="G113" s="722">
        <v>1.69</v>
      </c>
      <c r="H113" s="540" t="s">
        <v>476</v>
      </c>
      <c r="I113" s="720"/>
    </row>
    <row r="114" spans="1:9" x14ac:dyDescent="0.25">
      <c r="A114" s="656" t="s">
        <v>477</v>
      </c>
      <c r="B114" s="656"/>
      <c r="E114" s="715" t="s">
        <v>478</v>
      </c>
      <c r="F114" s="721">
        <v>0.29499999999999998</v>
      </c>
      <c r="G114" s="723"/>
      <c r="H114" s="542"/>
      <c r="I114" s="656"/>
    </row>
    <row r="115" spans="1:9" x14ac:dyDescent="0.25">
      <c r="E115" s="724" t="s">
        <v>479</v>
      </c>
      <c r="F115" s="725">
        <v>3.625</v>
      </c>
      <c r="G115" s="726">
        <v>2.4300000000000002</v>
      </c>
    </row>
    <row r="116" spans="1:9" x14ac:dyDescent="0.25">
      <c r="A116" s="727" t="s">
        <v>480</v>
      </c>
      <c r="E116" s="715" t="s">
        <v>481</v>
      </c>
      <c r="F116" s="728">
        <v>2.5499999999999998</v>
      </c>
      <c r="G116" s="729">
        <v>2.4300000000000002</v>
      </c>
    </row>
    <row r="117" spans="1:9" x14ac:dyDescent="0.25">
      <c r="A117" s="527" t="s">
        <v>482</v>
      </c>
      <c r="E117" s="715" t="s">
        <v>483</v>
      </c>
      <c r="F117" s="728">
        <v>2.12</v>
      </c>
      <c r="G117" s="729">
        <v>2.4300000000000002</v>
      </c>
    </row>
    <row r="118" spans="1:9" x14ac:dyDescent="0.25">
      <c r="A118" s="527" t="s">
        <v>484</v>
      </c>
      <c r="E118" s="715" t="s">
        <v>485</v>
      </c>
      <c r="F118" s="728">
        <v>2.8320000000000001E-2</v>
      </c>
      <c r="G118" s="729"/>
    </row>
    <row r="119" spans="1:9" x14ac:dyDescent="0.25">
      <c r="A119" s="527" t="s">
        <v>486</v>
      </c>
      <c r="E119" s="724" t="s">
        <v>487</v>
      </c>
      <c r="F119" s="725">
        <v>1.8409999999999999E-2</v>
      </c>
      <c r="G119" s="726"/>
    </row>
    <row r="120" spans="1:9" x14ac:dyDescent="0.25">
      <c r="A120" s="527" t="s">
        <v>488</v>
      </c>
      <c r="E120" s="724" t="s">
        <v>489</v>
      </c>
      <c r="F120" s="725">
        <v>2.83</v>
      </c>
      <c r="G120" s="726"/>
    </row>
    <row r="121" spans="1:9" x14ac:dyDescent="0.25">
      <c r="A121" s="527" t="s">
        <v>490</v>
      </c>
      <c r="E121" s="715" t="s">
        <v>491</v>
      </c>
      <c r="F121" s="728">
        <v>6.1163999999999996</v>
      </c>
      <c r="G121" s="729"/>
    </row>
    <row r="122" spans="1:9" x14ac:dyDescent="0.25">
      <c r="A122" s="730" t="s">
        <v>492</v>
      </c>
      <c r="E122" s="724" t="s">
        <v>493</v>
      </c>
      <c r="F122" s="725">
        <v>2.2200000000000001E-2</v>
      </c>
      <c r="G122" s="726"/>
    </row>
    <row r="123" spans="1:9" x14ac:dyDescent="0.25">
      <c r="E123" s="715" t="s">
        <v>494</v>
      </c>
      <c r="F123" s="728">
        <v>1.8500000000000001E-3</v>
      </c>
      <c r="G123" s="729"/>
    </row>
    <row r="124" spans="1:9" x14ac:dyDescent="0.25">
      <c r="A124" s="527" t="s">
        <v>495</v>
      </c>
      <c r="E124" s="724" t="s">
        <v>496</v>
      </c>
      <c r="F124" s="725">
        <f>50*F122</f>
        <v>1.1100000000000001</v>
      </c>
      <c r="G124" s="726"/>
    </row>
    <row r="125" spans="1:9" x14ac:dyDescent="0.25">
      <c r="A125" s="527" t="s">
        <v>497</v>
      </c>
      <c r="E125" s="715" t="s">
        <v>498</v>
      </c>
      <c r="F125" s="728">
        <v>4.6719999999999997</v>
      </c>
      <c r="G125" s="729"/>
    </row>
    <row r="126" spans="1:9" x14ac:dyDescent="0.25">
      <c r="A126" s="731" t="s">
        <v>499</v>
      </c>
      <c r="E126" s="715" t="s">
        <v>500</v>
      </c>
      <c r="F126" s="728">
        <v>1</v>
      </c>
      <c r="G126" s="729">
        <v>0.67</v>
      </c>
    </row>
    <row r="127" spans="1:9" x14ac:dyDescent="0.25">
      <c r="A127" s="731" t="s">
        <v>501</v>
      </c>
      <c r="E127" s="715" t="s">
        <v>502</v>
      </c>
      <c r="F127" s="728">
        <v>0.72</v>
      </c>
      <c r="G127" s="729">
        <v>0.67</v>
      </c>
    </row>
    <row r="128" spans="1:9" x14ac:dyDescent="0.25">
      <c r="A128" s="731" t="s">
        <v>503</v>
      </c>
      <c r="E128" s="715" t="s">
        <v>504</v>
      </c>
      <c r="F128" s="728">
        <v>0.65</v>
      </c>
      <c r="G128" s="729">
        <v>0.67</v>
      </c>
    </row>
    <row r="129" spans="1:6" x14ac:dyDescent="0.25">
      <c r="A129" s="732" t="s">
        <v>505</v>
      </c>
      <c r="E129" s="733"/>
      <c r="F129" s="730"/>
    </row>
    <row r="130" spans="1:6" x14ac:dyDescent="0.25">
      <c r="A130" s="527" t="s">
        <v>506</v>
      </c>
    </row>
    <row r="131" spans="1:6" x14ac:dyDescent="0.25">
      <c r="A131" s="734" t="s">
        <v>507</v>
      </c>
    </row>
    <row r="132" spans="1:6" x14ac:dyDescent="0.25">
      <c r="A132" s="735" t="s">
        <v>508</v>
      </c>
    </row>
    <row r="133" spans="1:6" x14ac:dyDescent="0.25">
      <c r="A133" s="735" t="s">
        <v>509</v>
      </c>
    </row>
    <row r="134" spans="1:6" x14ac:dyDescent="0.25">
      <c r="A134" s="735" t="s">
        <v>510</v>
      </c>
    </row>
    <row r="135" spans="1:6" x14ac:dyDescent="0.25">
      <c r="A135" s="735"/>
    </row>
  </sheetData>
  <mergeCells count="10">
    <mergeCell ref="D11:D12"/>
    <mergeCell ref="E11:E12"/>
    <mergeCell ref="G11:G12"/>
    <mergeCell ref="E110:F110"/>
    <mergeCell ref="D2:G3"/>
    <mergeCell ref="D4:G4"/>
    <mergeCell ref="D5:G5"/>
    <mergeCell ref="D7:G8"/>
    <mergeCell ref="D9:F9"/>
    <mergeCell ref="G9:H9"/>
  </mergeCells>
  <pageMargins left="0.7" right="0.7" top="0.75" bottom="0.75" header="0.3" footer="0.3"/>
  <pageSetup paperSize="9" scale="3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0"/>
  <sheetViews>
    <sheetView workbookViewId="0"/>
  </sheetViews>
  <sheetFormatPr defaultColWidth="9" defaultRowHeight="15.75" x14ac:dyDescent="0.25"/>
  <cols>
    <col min="1" max="1" width="10" style="994" customWidth="1"/>
    <col min="2" max="2" width="78.25" style="994" customWidth="1"/>
    <col min="3" max="3" width="82.375" style="994" customWidth="1"/>
    <col min="4" max="16384" width="9" style="994"/>
  </cols>
  <sheetData>
    <row r="1" spans="1:3" ht="16.5" thickBot="1" x14ac:dyDescent="0.3">
      <c r="A1" s="992" t="s">
        <v>0</v>
      </c>
      <c r="B1" s="993"/>
    </row>
    <row r="2" spans="1:3" x14ac:dyDescent="0.25">
      <c r="A2" s="995"/>
      <c r="B2" s="996" t="s">
        <v>0</v>
      </c>
      <c r="C2" s="997"/>
    </row>
    <row r="3" spans="1:3" x14ac:dyDescent="0.25">
      <c r="A3" s="998"/>
      <c r="B3" s="999" t="s">
        <v>0</v>
      </c>
      <c r="C3" s="1000"/>
    </row>
    <row r="4" spans="1:3" ht="18" customHeight="1" x14ac:dyDescent="0.25">
      <c r="A4" s="998"/>
      <c r="B4" s="999" t="s">
        <v>0</v>
      </c>
      <c r="C4" s="1393" t="s">
        <v>511</v>
      </c>
    </row>
    <row r="5" spans="1:3" ht="18" customHeight="1" x14ac:dyDescent="0.25">
      <c r="A5" s="998"/>
      <c r="B5" s="999"/>
      <c r="C5" s="1394"/>
    </row>
    <row r="6" spans="1:3" ht="18.75" x14ac:dyDescent="0.3">
      <c r="A6" s="998"/>
      <c r="B6" s="999"/>
      <c r="C6" s="1001" t="s">
        <v>9</v>
      </c>
    </row>
    <row r="7" spans="1:3" ht="18.75" x14ac:dyDescent="0.3">
      <c r="A7" s="998"/>
      <c r="B7" s="999"/>
      <c r="C7" s="1001" t="s">
        <v>14</v>
      </c>
    </row>
    <row r="8" spans="1:3" ht="18.75" x14ac:dyDescent="0.25">
      <c r="A8" s="998"/>
      <c r="B8" s="999"/>
      <c r="C8" s="1002" t="s">
        <v>512</v>
      </c>
    </row>
    <row r="9" spans="1:3" x14ac:dyDescent="0.25">
      <c r="A9" s="1003"/>
      <c r="B9" s="1004"/>
      <c r="C9" s="1005"/>
    </row>
    <row r="10" spans="1:3" ht="18" customHeight="1" x14ac:dyDescent="0.25">
      <c r="A10" s="1006" t="s">
        <v>0</v>
      </c>
      <c r="B10" s="1007"/>
      <c r="C10" s="1395" t="s">
        <v>513</v>
      </c>
    </row>
    <row r="11" spans="1:3" ht="18" customHeight="1" x14ac:dyDescent="0.25">
      <c r="A11" s="1008" t="s">
        <v>17</v>
      </c>
      <c r="B11" s="1009" t="s">
        <v>17</v>
      </c>
      <c r="C11" s="1396"/>
    </row>
    <row r="12" spans="1:3" ht="18" customHeight="1" x14ac:dyDescent="0.25">
      <c r="A12" s="1008" t="s">
        <v>21</v>
      </c>
      <c r="B12" s="1009"/>
      <c r="C12" s="1396"/>
    </row>
    <row r="13" spans="1:3" ht="18" customHeight="1" x14ac:dyDescent="0.25">
      <c r="A13" s="1010" t="s">
        <v>0</v>
      </c>
      <c r="B13" s="1011"/>
      <c r="C13" s="1397"/>
    </row>
    <row r="14" spans="1:3" ht="18" customHeight="1" x14ac:dyDescent="0.25">
      <c r="A14" s="1398" t="s">
        <v>26</v>
      </c>
      <c r="B14" s="1399"/>
      <c r="C14" s="1400"/>
    </row>
    <row r="15" spans="1:3" ht="18" customHeight="1" x14ac:dyDescent="0.25">
      <c r="A15" s="1012">
        <v>1</v>
      </c>
      <c r="B15" s="1013" t="s">
        <v>29</v>
      </c>
      <c r="C15" s="1014" t="s">
        <v>514</v>
      </c>
    </row>
    <row r="16" spans="1:3" ht="18" customHeight="1" x14ac:dyDescent="0.25">
      <c r="A16" s="914">
        <v>1.1000000000000001</v>
      </c>
      <c r="B16" s="1015" t="s">
        <v>33</v>
      </c>
      <c r="C16" s="1014" t="s">
        <v>515</v>
      </c>
    </row>
    <row r="17" spans="1:3" ht="18" customHeight="1" x14ac:dyDescent="0.25">
      <c r="A17" s="914" t="s">
        <v>35</v>
      </c>
      <c r="B17" s="1016" t="s">
        <v>36</v>
      </c>
      <c r="C17" s="1017" t="s">
        <v>516</v>
      </c>
    </row>
    <row r="18" spans="1:3" ht="18" customHeight="1" x14ac:dyDescent="0.25">
      <c r="A18" s="914" t="s">
        <v>38</v>
      </c>
      <c r="B18" s="18" t="s">
        <v>39</v>
      </c>
      <c r="C18" s="1017" t="s">
        <v>517</v>
      </c>
    </row>
    <row r="19" spans="1:3" ht="18" customHeight="1" x14ac:dyDescent="0.25">
      <c r="A19" s="1012">
        <v>1.2</v>
      </c>
      <c r="B19" s="15" t="s">
        <v>41</v>
      </c>
      <c r="C19" s="1017" t="s">
        <v>518</v>
      </c>
    </row>
    <row r="20" spans="1:3" ht="18" customHeight="1" x14ac:dyDescent="0.25">
      <c r="A20" s="1012" t="s">
        <v>43</v>
      </c>
      <c r="B20" s="16" t="s">
        <v>36</v>
      </c>
      <c r="C20" s="1014" t="s">
        <v>519</v>
      </c>
    </row>
    <row r="21" spans="1:3" s="1018" customFormat="1" ht="18" customHeight="1" x14ac:dyDescent="0.15">
      <c r="A21" s="1012" t="s">
        <v>45</v>
      </c>
      <c r="B21" s="16" t="s">
        <v>39</v>
      </c>
      <c r="C21" s="1017" t="s">
        <v>520</v>
      </c>
    </row>
    <row r="22" spans="1:3" s="1018" customFormat="1" ht="18" customHeight="1" x14ac:dyDescent="0.15">
      <c r="A22" s="1012" t="s">
        <v>47</v>
      </c>
      <c r="B22" s="28" t="s">
        <v>48</v>
      </c>
      <c r="C22" s="1019" t="s">
        <v>521</v>
      </c>
    </row>
    <row r="23" spans="1:3" s="1018" customFormat="1" ht="18" customHeight="1" x14ac:dyDescent="0.15">
      <c r="A23" s="1020" t="s">
        <v>50</v>
      </c>
      <c r="B23" s="16" t="s">
        <v>51</v>
      </c>
      <c r="C23" s="1021" t="s">
        <v>522</v>
      </c>
    </row>
    <row r="24" spans="1:3" s="1018" customFormat="1" ht="18" customHeight="1" x14ac:dyDescent="0.15">
      <c r="A24" s="1020" t="s">
        <v>54</v>
      </c>
      <c r="B24" s="17" t="s">
        <v>36</v>
      </c>
      <c r="C24" s="1019" t="s">
        <v>523</v>
      </c>
    </row>
    <row r="25" spans="1:3" s="1018" customFormat="1" ht="18" customHeight="1" x14ac:dyDescent="0.15">
      <c r="A25" s="1020" t="s">
        <v>56</v>
      </c>
      <c r="B25" s="28" t="s">
        <v>39</v>
      </c>
      <c r="C25" s="1019" t="s">
        <v>524</v>
      </c>
    </row>
    <row r="26" spans="1:3" s="1018" customFormat="1" ht="30" x14ac:dyDescent="0.15">
      <c r="A26" s="1022" t="s">
        <v>59</v>
      </c>
      <c r="B26" s="1023" t="s">
        <v>60</v>
      </c>
      <c r="C26" s="1019" t="s">
        <v>522</v>
      </c>
    </row>
    <row r="27" spans="1:3" s="1018" customFormat="1" ht="18" customHeight="1" x14ac:dyDescent="0.15">
      <c r="A27" s="1020" t="s">
        <v>63</v>
      </c>
      <c r="B27" s="17" t="s">
        <v>36</v>
      </c>
      <c r="C27" s="1021" t="s">
        <v>523</v>
      </c>
    </row>
    <row r="28" spans="1:3" s="1018" customFormat="1" ht="18" customHeight="1" x14ac:dyDescent="0.15">
      <c r="A28" s="1020" t="s">
        <v>65</v>
      </c>
      <c r="B28" s="28" t="s">
        <v>39</v>
      </c>
      <c r="C28" s="1019" t="s">
        <v>524</v>
      </c>
    </row>
    <row r="29" spans="1:3" s="1018" customFormat="1" ht="18" customHeight="1" x14ac:dyDescent="0.15">
      <c r="A29" s="1020" t="s">
        <v>66</v>
      </c>
      <c r="B29" s="16" t="s">
        <v>67</v>
      </c>
      <c r="C29" s="1019" t="s">
        <v>522</v>
      </c>
    </row>
    <row r="30" spans="1:3" s="1018" customFormat="1" ht="18" customHeight="1" x14ac:dyDescent="0.15">
      <c r="A30" s="1020" t="s">
        <v>68</v>
      </c>
      <c r="B30" s="17" t="s">
        <v>36</v>
      </c>
      <c r="C30" s="1019" t="s">
        <v>523</v>
      </c>
    </row>
    <row r="31" spans="1:3" s="1018" customFormat="1" ht="18" customHeight="1" x14ac:dyDescent="0.15">
      <c r="A31" s="1024" t="s">
        <v>70</v>
      </c>
      <c r="B31" s="28" t="s">
        <v>39</v>
      </c>
      <c r="C31" s="1019" t="s">
        <v>524</v>
      </c>
    </row>
    <row r="32" spans="1:3" ht="18" customHeight="1" x14ac:dyDescent="0.25">
      <c r="A32" s="1398" t="s">
        <v>525</v>
      </c>
      <c r="B32" s="1399"/>
      <c r="C32" s="1400"/>
    </row>
    <row r="33" spans="1:3" s="1018" customFormat="1" ht="18" customHeight="1" x14ac:dyDescent="0.15">
      <c r="A33" s="1025">
        <v>2</v>
      </c>
      <c r="B33" s="1026" t="s">
        <v>74</v>
      </c>
      <c r="C33" s="1021" t="s">
        <v>526</v>
      </c>
    </row>
    <row r="34" spans="1:3" s="1018" customFormat="1" ht="18" customHeight="1" x14ac:dyDescent="0.15">
      <c r="A34" s="1027">
        <v>3</v>
      </c>
      <c r="B34" s="1028" t="s">
        <v>76</v>
      </c>
      <c r="C34" s="1021" t="s">
        <v>527</v>
      </c>
    </row>
    <row r="35" spans="1:3" s="1018" customFormat="1" ht="18" customHeight="1" x14ac:dyDescent="0.15">
      <c r="A35" s="1012" t="s">
        <v>78</v>
      </c>
      <c r="B35" s="15" t="s">
        <v>79</v>
      </c>
      <c r="C35" s="1019" t="s">
        <v>528</v>
      </c>
    </row>
    <row r="36" spans="1:3" s="1018" customFormat="1" ht="18" customHeight="1" x14ac:dyDescent="0.15">
      <c r="A36" s="1012" t="s">
        <v>80</v>
      </c>
      <c r="B36" s="15" t="s">
        <v>81</v>
      </c>
      <c r="C36" s="1021" t="s">
        <v>529</v>
      </c>
    </row>
    <row r="37" spans="1:3" s="1018" customFormat="1" ht="18" customHeight="1" x14ac:dyDescent="0.15">
      <c r="A37" s="1027">
        <v>4</v>
      </c>
      <c r="B37" s="1028" t="s">
        <v>82</v>
      </c>
      <c r="C37" s="1021" t="s">
        <v>529</v>
      </c>
    </row>
    <row r="38" spans="1:3" s="1018" customFormat="1" ht="18" customHeight="1" x14ac:dyDescent="0.15">
      <c r="A38" s="1027" t="s">
        <v>83</v>
      </c>
      <c r="B38" s="1028" t="s">
        <v>84</v>
      </c>
      <c r="C38" s="1014" t="s">
        <v>530</v>
      </c>
    </row>
    <row r="39" spans="1:3" s="1018" customFormat="1" ht="18" customHeight="1" x14ac:dyDescent="0.15">
      <c r="A39" s="1012" t="s">
        <v>85</v>
      </c>
      <c r="B39" s="15" t="s">
        <v>86</v>
      </c>
      <c r="C39" s="1029" t="s">
        <v>531</v>
      </c>
    </row>
    <row r="40" spans="1:3" s="1018" customFormat="1" ht="18" customHeight="1" x14ac:dyDescent="0.15">
      <c r="A40" s="1012" t="s">
        <v>87</v>
      </c>
      <c r="B40" s="15" t="s">
        <v>88</v>
      </c>
      <c r="C40" s="1029" t="s">
        <v>532</v>
      </c>
    </row>
    <row r="41" spans="1:3" s="1018" customFormat="1" ht="18" customHeight="1" x14ac:dyDescent="0.15">
      <c r="A41" s="1027" t="s">
        <v>89</v>
      </c>
      <c r="B41" s="1028" t="s">
        <v>90</v>
      </c>
      <c r="C41" s="1014" t="s">
        <v>533</v>
      </c>
    </row>
    <row r="42" spans="1:3" s="1018" customFormat="1" ht="18" customHeight="1" x14ac:dyDescent="0.15">
      <c r="A42" s="1012" t="s">
        <v>91</v>
      </c>
      <c r="B42" s="15" t="s">
        <v>36</v>
      </c>
      <c r="C42" s="1029" t="s">
        <v>534</v>
      </c>
    </row>
    <row r="43" spans="1:3" s="1018" customFormat="1" ht="18" customHeight="1" x14ac:dyDescent="0.15">
      <c r="A43" s="1012" t="s">
        <v>93</v>
      </c>
      <c r="B43" s="15" t="s">
        <v>39</v>
      </c>
      <c r="C43" s="1029" t="s">
        <v>535</v>
      </c>
    </row>
    <row r="44" spans="1:3" s="1018" customFormat="1" ht="18" customHeight="1" x14ac:dyDescent="0.15">
      <c r="A44" s="1030" t="s">
        <v>94</v>
      </c>
      <c r="B44" s="18" t="s">
        <v>48</v>
      </c>
      <c r="C44" s="1019" t="s">
        <v>536</v>
      </c>
    </row>
    <row r="45" spans="1:3" s="1018" customFormat="1" ht="18" customHeight="1" x14ac:dyDescent="0.15">
      <c r="A45" s="1012" t="s">
        <v>95</v>
      </c>
      <c r="B45" s="14" t="s">
        <v>96</v>
      </c>
      <c r="C45" s="1014" t="s">
        <v>537</v>
      </c>
    </row>
    <row r="46" spans="1:3" s="1018" customFormat="1" ht="18" customHeight="1" x14ac:dyDescent="0.15">
      <c r="A46" s="1012" t="s">
        <v>97</v>
      </c>
      <c r="B46" s="16" t="s">
        <v>36</v>
      </c>
      <c r="C46" s="1014" t="s">
        <v>538</v>
      </c>
    </row>
    <row r="47" spans="1:3" s="1018" customFormat="1" ht="18" customHeight="1" x14ac:dyDescent="0.15">
      <c r="A47" s="1012" t="s">
        <v>98</v>
      </c>
      <c r="B47" s="16" t="s">
        <v>39</v>
      </c>
      <c r="C47" s="1017" t="s">
        <v>539</v>
      </c>
    </row>
    <row r="48" spans="1:3" s="1018" customFormat="1" ht="18" customHeight="1" x14ac:dyDescent="0.15">
      <c r="A48" s="1030" t="s">
        <v>99</v>
      </c>
      <c r="B48" s="1031" t="s">
        <v>48</v>
      </c>
      <c r="C48" s="1019" t="s">
        <v>540</v>
      </c>
    </row>
    <row r="49" spans="1:3" s="1018" customFormat="1" ht="18" customHeight="1" x14ac:dyDescent="0.15">
      <c r="A49" s="1012" t="s">
        <v>100</v>
      </c>
      <c r="B49" s="1032" t="s">
        <v>101</v>
      </c>
      <c r="C49" s="1033" t="s">
        <v>541</v>
      </c>
    </row>
    <row r="50" spans="1:3" s="1018" customFormat="1" ht="18" customHeight="1" x14ac:dyDescent="0.15">
      <c r="A50" s="1012" t="s">
        <v>102</v>
      </c>
      <c r="B50" s="15" t="s">
        <v>103</v>
      </c>
      <c r="C50" s="1033" t="s">
        <v>542</v>
      </c>
    </row>
    <row r="51" spans="1:3" s="1018" customFormat="1" ht="18" customHeight="1" x14ac:dyDescent="0.15">
      <c r="A51" s="1012" t="s">
        <v>104</v>
      </c>
      <c r="B51" s="16" t="s">
        <v>36</v>
      </c>
      <c r="C51" s="1034" t="s">
        <v>543</v>
      </c>
    </row>
    <row r="52" spans="1:3" s="1018" customFormat="1" ht="18" customHeight="1" x14ac:dyDescent="0.15">
      <c r="A52" s="1012" t="s">
        <v>105</v>
      </c>
      <c r="B52" s="16" t="s">
        <v>39</v>
      </c>
      <c r="C52" s="1035" t="s">
        <v>544</v>
      </c>
    </row>
    <row r="53" spans="1:3" s="1018" customFormat="1" ht="18" customHeight="1" x14ac:dyDescent="0.15">
      <c r="A53" s="1022" t="s">
        <v>106</v>
      </c>
      <c r="B53" s="1036" t="s">
        <v>48</v>
      </c>
      <c r="C53" s="1021" t="s">
        <v>545</v>
      </c>
    </row>
    <row r="54" spans="1:3" s="1018" customFormat="1" ht="18" customHeight="1" x14ac:dyDescent="0.15">
      <c r="A54" s="1012" t="s">
        <v>107</v>
      </c>
      <c r="B54" s="507" t="s">
        <v>546</v>
      </c>
      <c r="C54" s="1014" t="s">
        <v>547</v>
      </c>
    </row>
    <row r="55" spans="1:3" s="1018" customFormat="1" ht="18" customHeight="1" x14ac:dyDescent="0.15">
      <c r="A55" s="1012" t="s">
        <v>109</v>
      </c>
      <c r="B55" s="1037" t="s">
        <v>110</v>
      </c>
      <c r="C55" s="1017" t="s">
        <v>548</v>
      </c>
    </row>
    <row r="56" spans="1:3" s="1018" customFormat="1" ht="18" customHeight="1" x14ac:dyDescent="0.15">
      <c r="A56" s="1012" t="s">
        <v>111</v>
      </c>
      <c r="B56" s="15" t="s">
        <v>112</v>
      </c>
      <c r="C56" s="1014" t="s">
        <v>549</v>
      </c>
    </row>
    <row r="57" spans="1:3" s="1018" customFormat="1" ht="18" customHeight="1" x14ac:dyDescent="0.15">
      <c r="A57" s="1012" t="s">
        <v>113</v>
      </c>
      <c r="B57" s="16" t="s">
        <v>114</v>
      </c>
      <c r="C57" s="1038" t="s">
        <v>550</v>
      </c>
    </row>
    <row r="58" spans="1:3" s="1018" customFormat="1" ht="18" customHeight="1" x14ac:dyDescent="0.15">
      <c r="A58" s="1012" t="s">
        <v>115</v>
      </c>
      <c r="B58" s="16" t="s">
        <v>116</v>
      </c>
      <c r="C58" s="1014" t="s">
        <v>551</v>
      </c>
    </row>
    <row r="59" spans="1:3" s="1018" customFormat="1" ht="18" customHeight="1" x14ac:dyDescent="0.15">
      <c r="A59" s="1030" t="s">
        <v>117</v>
      </c>
      <c r="B59" s="18" t="s">
        <v>118</v>
      </c>
      <c r="C59" s="1017" t="s">
        <v>552</v>
      </c>
    </row>
    <row r="60" spans="1:3" s="1018" customFormat="1" ht="18" customHeight="1" x14ac:dyDescent="0.15">
      <c r="A60" s="1020" t="s">
        <v>119</v>
      </c>
      <c r="B60" s="1026" t="s">
        <v>120</v>
      </c>
      <c r="C60" s="1039" t="s">
        <v>553</v>
      </c>
    </row>
    <row r="61" spans="1:3" s="1018" customFormat="1" ht="18" customHeight="1" x14ac:dyDescent="0.15">
      <c r="A61" s="1020" t="s">
        <v>121</v>
      </c>
      <c r="B61" s="19" t="s">
        <v>122</v>
      </c>
      <c r="C61" s="1021" t="s">
        <v>554</v>
      </c>
    </row>
    <row r="62" spans="1:3" s="1018" customFormat="1" ht="18" customHeight="1" x14ac:dyDescent="0.15">
      <c r="A62" s="1020" t="s">
        <v>123</v>
      </c>
      <c r="B62" s="15" t="s">
        <v>124</v>
      </c>
      <c r="C62" s="1038" t="s">
        <v>555</v>
      </c>
    </row>
    <row r="63" spans="1:3" s="1018" customFormat="1" ht="18" customHeight="1" x14ac:dyDescent="0.15">
      <c r="A63" s="1020" t="s">
        <v>125</v>
      </c>
      <c r="B63" s="16" t="s">
        <v>126</v>
      </c>
      <c r="C63" s="1021" t="s">
        <v>556</v>
      </c>
    </row>
    <row r="64" spans="1:3" s="1018" customFormat="1" ht="18" customHeight="1" x14ac:dyDescent="0.15">
      <c r="A64" s="1020" t="s">
        <v>127</v>
      </c>
      <c r="B64" s="17" t="s">
        <v>128</v>
      </c>
      <c r="C64" s="1021" t="s">
        <v>556</v>
      </c>
    </row>
    <row r="65" spans="1:3" s="1018" customFormat="1" ht="18" customHeight="1" x14ac:dyDescent="0.15">
      <c r="A65" s="1020" t="s">
        <v>129</v>
      </c>
      <c r="B65" s="18" t="s">
        <v>130</v>
      </c>
      <c r="C65" s="1019" t="s">
        <v>556</v>
      </c>
    </row>
    <row r="66" spans="1:3" s="1018" customFormat="1" ht="18" customHeight="1" x14ac:dyDescent="0.15">
      <c r="A66" s="1024" t="s">
        <v>131</v>
      </c>
      <c r="B66" s="19" t="s">
        <v>132</v>
      </c>
      <c r="C66" s="1017" t="s">
        <v>557</v>
      </c>
    </row>
    <row r="67" spans="1:3" s="1018" customFormat="1" ht="18" customHeight="1" x14ac:dyDescent="0.15">
      <c r="A67" s="1040" t="s">
        <v>133</v>
      </c>
      <c r="B67" s="1041" t="s">
        <v>134</v>
      </c>
      <c r="C67" s="1039" t="s">
        <v>554</v>
      </c>
    </row>
    <row r="68" spans="1:3" s="1018" customFormat="1" ht="18" customHeight="1" x14ac:dyDescent="0.15">
      <c r="A68" s="1012" t="s">
        <v>135</v>
      </c>
      <c r="B68" s="1042" t="s">
        <v>136</v>
      </c>
      <c r="C68" s="1039" t="s">
        <v>554</v>
      </c>
    </row>
    <row r="69" spans="1:3" s="1018" customFormat="1" ht="18" customHeight="1" x14ac:dyDescent="0.15">
      <c r="A69" s="1030" t="s">
        <v>137</v>
      </c>
      <c r="B69" s="19" t="s">
        <v>138</v>
      </c>
      <c r="C69" s="1039" t="s">
        <v>554</v>
      </c>
    </row>
    <row r="70" spans="1:3" s="1018" customFormat="1" ht="18" customHeight="1" x14ac:dyDescent="0.15">
      <c r="A70" s="1024" t="s">
        <v>139</v>
      </c>
      <c r="B70" s="20" t="s">
        <v>140</v>
      </c>
      <c r="C70" s="1033" t="s">
        <v>558</v>
      </c>
    </row>
    <row r="71" spans="1:3" s="1018" customFormat="1" ht="18" customHeight="1" x14ac:dyDescent="0.15">
      <c r="A71" s="1022" t="s">
        <v>141</v>
      </c>
      <c r="B71" s="1043" t="s">
        <v>142</v>
      </c>
      <c r="C71" s="1033" t="s">
        <v>559</v>
      </c>
    </row>
    <row r="72" spans="1:3" s="1018" customFormat="1" ht="18" customHeight="1" x14ac:dyDescent="0.15">
      <c r="A72" s="1022" t="s">
        <v>144</v>
      </c>
      <c r="B72" s="1044" t="s">
        <v>145</v>
      </c>
      <c r="C72" s="1033" t="s">
        <v>560</v>
      </c>
    </row>
    <row r="73" spans="1:3" s="1018" customFormat="1" ht="18" customHeight="1" x14ac:dyDescent="0.15">
      <c r="A73" s="1022" t="s">
        <v>146</v>
      </c>
      <c r="B73" s="16" t="s">
        <v>147</v>
      </c>
      <c r="C73" s="1033" t="s">
        <v>561</v>
      </c>
    </row>
    <row r="74" spans="1:3" s="1018" customFormat="1" ht="18" customHeight="1" x14ac:dyDescent="0.15">
      <c r="A74" s="1022" t="s">
        <v>148</v>
      </c>
      <c r="B74" s="31" t="s">
        <v>149</v>
      </c>
      <c r="C74" s="1039" t="s">
        <v>562</v>
      </c>
    </row>
    <row r="75" spans="1:3" s="1018" customFormat="1" ht="18" customHeight="1" x14ac:dyDescent="0.15">
      <c r="A75" s="1022" t="s">
        <v>150</v>
      </c>
      <c r="B75" s="16" t="s">
        <v>151</v>
      </c>
      <c r="C75" s="1039" t="s">
        <v>563</v>
      </c>
    </row>
    <row r="76" spans="1:3" s="1018" customFormat="1" ht="18" customHeight="1" x14ac:dyDescent="0.15">
      <c r="A76" s="1022" t="s">
        <v>152</v>
      </c>
      <c r="B76" s="18" t="s">
        <v>153</v>
      </c>
      <c r="C76" s="1039" t="s">
        <v>564</v>
      </c>
    </row>
    <row r="77" spans="1:3" s="1018" customFormat="1" ht="18" customHeight="1" x14ac:dyDescent="0.15">
      <c r="A77" s="1045">
        <v>12.2</v>
      </c>
      <c r="B77" s="290" t="s">
        <v>154</v>
      </c>
      <c r="C77" s="1033" t="s">
        <v>565</v>
      </c>
    </row>
    <row r="78" spans="1:3" s="1018" customFormat="1" ht="18" customHeight="1" x14ac:dyDescent="0.15">
      <c r="A78" s="1022">
        <v>12.3</v>
      </c>
      <c r="B78" s="1044" t="s">
        <v>155</v>
      </c>
      <c r="C78" s="1039" t="s">
        <v>566</v>
      </c>
    </row>
    <row r="79" spans="1:3" s="1018" customFormat="1" ht="18" customHeight="1" x14ac:dyDescent="0.15">
      <c r="A79" s="1022" t="s">
        <v>157</v>
      </c>
      <c r="B79" s="1046" t="s">
        <v>158</v>
      </c>
      <c r="C79" s="1033" t="s">
        <v>567</v>
      </c>
    </row>
    <row r="80" spans="1:3" s="1018" customFormat="1" ht="18" customHeight="1" x14ac:dyDescent="0.15">
      <c r="A80" s="1022" t="s">
        <v>159</v>
      </c>
      <c r="B80" s="1046" t="s">
        <v>160</v>
      </c>
      <c r="C80" s="1039" t="s">
        <v>568</v>
      </c>
    </row>
    <row r="81" spans="1:3" s="1018" customFormat="1" ht="18" customHeight="1" x14ac:dyDescent="0.15">
      <c r="A81" s="1022" t="s">
        <v>161</v>
      </c>
      <c r="B81" s="1046" t="s">
        <v>162</v>
      </c>
      <c r="C81" s="1039" t="s">
        <v>569</v>
      </c>
    </row>
    <row r="82" spans="1:3" s="1018" customFormat="1" ht="18" customHeight="1" x14ac:dyDescent="0.15">
      <c r="A82" s="1022" t="s">
        <v>163</v>
      </c>
      <c r="B82" s="18" t="s">
        <v>164</v>
      </c>
      <c r="C82" s="1039" t="s">
        <v>570</v>
      </c>
    </row>
    <row r="83" spans="1:3" s="1018" customFormat="1" ht="18" customHeight="1" thickBot="1" x14ac:dyDescent="0.2">
      <c r="A83" s="1047">
        <v>12.4</v>
      </c>
      <c r="B83" s="1048" t="s">
        <v>571</v>
      </c>
      <c r="C83" s="1049" t="s">
        <v>572</v>
      </c>
    </row>
    <row r="84" spans="1:3" ht="18" customHeight="1" x14ac:dyDescent="0.25">
      <c r="A84" s="1050"/>
      <c r="B84" s="1051"/>
      <c r="C84" s="1052"/>
    </row>
    <row r="85" spans="1:3" ht="18" customHeight="1" x14ac:dyDescent="0.25">
      <c r="A85" s="1053" t="s">
        <v>467</v>
      </c>
      <c r="B85" s="1051"/>
      <c r="C85" s="1052"/>
    </row>
    <row r="86" spans="1:3" ht="18" customHeight="1" x14ac:dyDescent="0.25">
      <c r="A86" s="1391" t="s">
        <v>573</v>
      </c>
      <c r="B86" s="1401"/>
      <c r="C86" s="1401"/>
    </row>
    <row r="87" spans="1:3" ht="18.75" x14ac:dyDescent="0.25">
      <c r="A87" s="1391" t="s">
        <v>574</v>
      </c>
      <c r="B87" s="1402"/>
      <c r="C87" s="1402"/>
    </row>
    <row r="88" spans="1:3" ht="41.25" customHeight="1" x14ac:dyDescent="0.25">
      <c r="A88" s="1391" t="s">
        <v>575</v>
      </c>
      <c r="B88" s="1391"/>
      <c r="C88" s="1391"/>
    </row>
    <row r="89" spans="1:3" s="1054" customFormat="1" ht="18" customHeight="1" x14ac:dyDescent="0.15">
      <c r="A89" s="1392"/>
      <c r="B89" s="1392"/>
      <c r="C89" s="1392"/>
    </row>
    <row r="90" spans="1:3" ht="18.600000000000001" customHeight="1" x14ac:dyDescent="0.25"/>
  </sheetData>
  <mergeCells count="8">
    <mergeCell ref="A88:C88"/>
    <mergeCell ref="A89:C89"/>
    <mergeCell ref="C4:C5"/>
    <mergeCell ref="C10:C13"/>
    <mergeCell ref="A14:C14"/>
    <mergeCell ref="A32:C32"/>
    <mergeCell ref="A86:C86"/>
    <mergeCell ref="A87:C8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247b320a-10fd-4c85-93bc-332cc366a8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F13A7AAB71FF4E96650CFAE4CB3C00" ma:contentTypeVersion="16" ma:contentTypeDescription="Create a new document." ma:contentTypeScope="" ma:versionID="01c7c8a3226b274e65917e37b5540e63">
  <xsd:schema xmlns:xsd="http://www.w3.org/2001/XMLSchema" xmlns:xs="http://www.w3.org/2001/XMLSchema" xmlns:p="http://schemas.microsoft.com/office/2006/metadata/properties" xmlns:ns2="247b320a-10fd-4c85-93bc-332cc366a8d9" xmlns:ns3="66073966-ae8e-4b5b-b7e0-a4f858c07b7b" xmlns:ns4="985ec44e-1bab-4c0b-9df0-6ba128686fc9" targetNamespace="http://schemas.microsoft.com/office/2006/metadata/properties" ma:root="true" ma:fieldsID="8df092ba6b784b83ff4bbfb0ac9441bf" ns2:_="" ns3:_="" ns4:_="">
    <xsd:import namespace="247b320a-10fd-4c85-93bc-332cc366a8d9"/>
    <xsd:import namespace="66073966-ae8e-4b5b-b7e0-a4f858c07b7b"/>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7b320a-10fd-4c85-93bc-332cc366a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073966-ae8e-4b5b-b7e0-a4f858c07b7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26a3491-f13b-45c7-84ca-43fda9eb3bcc}" ma:internalName="TaxCatchAll" ma:showField="CatchAllData" ma:web="66073966-ae8e-4b5b-b7e0-a4f858c07b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828D1C-8E31-4550-9EFC-187303720241}">
  <ds:schemaRefs>
    <ds:schemaRef ds:uri="http://schemas.microsoft.com/sharepoint/v3/contenttype/forms"/>
  </ds:schemaRefs>
</ds:datastoreItem>
</file>

<file path=customXml/itemProps2.xml><?xml version="1.0" encoding="utf-8"?>
<ds:datastoreItem xmlns:ds="http://schemas.openxmlformats.org/officeDocument/2006/customXml" ds:itemID="{C3787C79-F741-4A30-AD23-08A7676F32F4}">
  <ds:schemaRefs>
    <ds:schemaRef ds:uri="http://schemas.microsoft.com/office/2006/metadata/properties"/>
    <ds:schemaRef ds:uri="http://schemas.microsoft.com/office/infopath/2007/PartnerControls"/>
    <ds:schemaRef ds:uri="985ec44e-1bab-4c0b-9df0-6ba128686fc9"/>
    <ds:schemaRef ds:uri="247b320a-10fd-4c85-93bc-332cc366a8d9"/>
  </ds:schemaRefs>
</ds:datastoreItem>
</file>

<file path=customXml/itemProps3.xml><?xml version="1.0" encoding="utf-8"?>
<ds:datastoreItem xmlns:ds="http://schemas.openxmlformats.org/officeDocument/2006/customXml" ds:itemID="{E7EF67FC-BF51-4B12-8AE9-DA11DCB7C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7b320a-10fd-4c85-93bc-332cc366a8d9"/>
    <ds:schemaRef ds:uri="66073966-ae8e-4b5b-b7e0-a4f858c07b7b"/>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Manual</vt:lpstr>
      <vt:lpstr>JQ1|Primary Products|Production</vt:lpstr>
      <vt:lpstr>JQ2 | Primary Products | Trade</vt:lpstr>
      <vt:lpstr>JQ3 | Secondary Products| Trade</vt:lpstr>
      <vt:lpstr>ITTO1 | Estimates</vt:lpstr>
      <vt:lpstr>ITTO2 | Species | Trade</vt:lpstr>
      <vt:lpstr>ECE-EU | Species | Trade</vt:lpstr>
      <vt:lpstr>conversion factors</vt:lpstr>
      <vt:lpstr>Annex1 | JQ1-Corres.</vt:lpstr>
      <vt:lpstr>Annex2 | JQ2-Corres.</vt:lpstr>
      <vt:lpstr>Annex3 | JQ3-Corres.</vt:lpstr>
      <vt:lpstr>Annex4 |JQ2-JQ3-Corres.</vt:lpstr>
      <vt:lpstr>Manual!OLE_LINK3</vt:lpstr>
      <vt:lpstr>'Annex2 | JQ2-Corres.'!Print_Area</vt:lpstr>
      <vt:lpstr>'ECE-EU | Species | Trade'!Print_Area</vt:lpstr>
      <vt:lpstr>'ITTO1 | Estimates'!Print_Area</vt:lpstr>
      <vt:lpstr>'ITTO2 | Species | Trade'!Print_Area</vt:lpstr>
      <vt:lpstr>'JQ2 | Primary Products | Trade'!Print_Area</vt:lpstr>
      <vt:lpstr>'JQ3 | Secondary Products| Trade'!Print_Area</vt:lpstr>
    </vt:vector>
  </TitlesOfParts>
  <Manager/>
  <Company>FAO of The UN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Subashini Narasimhan</cp:lastModifiedBy>
  <cp:revision/>
  <dcterms:created xsi:type="dcterms:W3CDTF">1998-09-16T16:39:33Z</dcterms:created>
  <dcterms:modified xsi:type="dcterms:W3CDTF">2022-11-04T15:46:47Z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0x01010024F13A7AAB71FF4E96650CFAE4CB3C00</vt:lpwstr>
  </property>
  <property fmtid="{D5CDD505-2E9C-101B-9397-08002B2CF9AE}" pid="3" name="TaxKeyword">
    <vt:lpwstr/>
  </property>
  <property fmtid="{D5CDD505-2E9C-101B-9397-08002B2CF9AE}" pid="4" name="MediaServiceImageTags">
    <vt:lpwstr/>
  </property>
</Properties>
</file>