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15" documentId="8_{2F77C587-23A8-4FD8-B971-BBDF4191FC59}" xr6:coauthVersionLast="47" xr6:coauthVersionMax="47" xr10:uidLastSave="{B9DEE68F-2CCE-4E50-AB89-323E3A2255A7}"/>
  <bookViews>
    <workbookView xWindow="-120" yWindow="-120" windowWidth="29040" windowHeight="15840" tabRatio="787" firstSheet="5" activeTab="12" xr2:uid="{00000000-000D-0000-FFFF-FFFF00000000}"/>
  </bookViews>
  <sheets>
    <sheet name="Manual" sheetId="54" r:id="rId1"/>
    <sheet name="JQ1|Primary Products|Production" sheetId="1" r:id="rId2"/>
    <sheet name="JQ2 | Primary Products | Trade" sheetId="2" r:id="rId3"/>
    <sheet name="JQ3 | Secondary Products| Trade" sheetId="23" r:id="rId4"/>
    <sheet name="ECE-EU | Species | Trade" sheetId="51" r:id="rId5"/>
    <sheet name="ITTO1 | Estimates" sheetId="10" r:id="rId6"/>
    <sheet name="ITTO2 | Species | Trade" sheetId="11" r:id="rId7"/>
    <sheet name="ITTO3 | Miscellaneous" sheetId="26" r:id="rId8"/>
    <sheet name="conversion factors" sheetId="55" r:id="rId9"/>
    <sheet name="Annex1 | JQ1-Corres." sheetId="52" r:id="rId10"/>
    <sheet name="Annex2 | JQ2-Corres." sheetId="49" r:id="rId11"/>
    <sheet name="Annex3 | JQ3-Corres." sheetId="50" r:id="rId12"/>
    <sheet name="Annex4 |JQ2-JQ3-Corres." sheetId="53" r:id="rId13"/>
  </sheets>
  <definedNames>
    <definedName name="_xlnm._FilterDatabase" localSheetId="12" hidden="1">'Annex4 |JQ2-JQ3-Corres.'!$A$1:$D$1268</definedName>
    <definedName name="OLE_LINK3" localSheetId="0">Manual!$A$218</definedName>
    <definedName name="_xlnm.Print_Area" localSheetId="9">'Annex1 | JQ1-Corres.'!$A$1:$C$88</definedName>
    <definedName name="_xlnm.Print_Area" localSheetId="10">'Annex2 | JQ2-Corres.'!$A$2:$E$78</definedName>
    <definedName name="_xlnm.Print_Area" localSheetId="4">'ECE-EU | Species | Trade'!$A$2:$AQ$43</definedName>
    <definedName name="_xlnm.Print_Area" localSheetId="5">'ITTO1 | Estimates'!$A$1:$H$34</definedName>
    <definedName name="_xlnm.Print_Area" localSheetId="6">'ITTO2 | Species | Trade'!$A$1:$L$59</definedName>
    <definedName name="_xlnm.Print_Area" localSheetId="7">'ITTO3 | Miscellaneous'!$A$1:$N$50</definedName>
    <definedName name="_xlnm.Print_Area" localSheetId="1">'JQ1|Primary Products|Production'!$A$1:$M$84</definedName>
    <definedName name="_xlnm.Print_Area" localSheetId="2">'JQ2 | Primary Products | Trade'!$A$2:$AH$72</definedName>
    <definedName name="_xlnm.Print_Area" localSheetId="3">'JQ3 | Secondary Products| Trade'!$A$2:$P$34</definedName>
    <definedName name="_xlnm.Print_Titles" localSheetId="9">'Annex1 | JQ1-Corres.'!$1:$13</definedName>
    <definedName name="_xlnm.Print_Titles" localSheetId="1">'JQ1|Primary Products|Production'!$1:$11</definedName>
    <definedName name="Z_E59B5840_EF58_11D3_B672_B1E0953C1B26_.wvu.PrintArea" localSheetId="1" hidden="1">'JQ1|Primary Products|Production'!$A$1:$F$81</definedName>
    <definedName name="Z_E59B5840_EF58_11D3_B672_B1E0953C1B26_.wvu.PrintArea" localSheetId="2" hidden="1">'JQ2 | Primary Products | Trade'!$A$2:$O$70</definedName>
    <definedName name="Z_E59B5840_EF58_11D3_B672_B1E0953C1B26_.wvu.PrintTitles" localSheetId="1" hidden="1">'JQ1|Primary Products|Production'!$1:$11</definedName>
    <definedName name="Z_E59B5840_EF58_11D3_B672_B1E0953C1B26_.wvu.Rows" localSheetId="1" hidden="1">'JQ1|Primary Products|Production'!#REF!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9" i="23" l="1"/>
  <c r="N16" i="23"/>
  <c r="L13" i="51" l="1"/>
  <c r="Z20" i="2" l="1"/>
  <c r="Y20" i="2"/>
  <c r="W20" i="2"/>
  <c r="AG15" i="2"/>
  <c r="X15" i="2"/>
  <c r="W15" i="2"/>
  <c r="Z12" i="2"/>
  <c r="Y12" i="2"/>
  <c r="W12" i="2"/>
  <c r="AG11" i="2"/>
  <c r="X11" i="2"/>
  <c r="W11" i="2"/>
  <c r="R11" i="2"/>
  <c r="S11" i="2"/>
  <c r="U11" i="2"/>
  <c r="V11" i="2"/>
  <c r="Z11" i="2"/>
  <c r="AA11" i="2"/>
  <c r="AB11" i="2"/>
  <c r="AD11" i="2"/>
  <c r="AE11" i="2"/>
  <c r="R12" i="2"/>
  <c r="S12" i="2"/>
  <c r="U12" i="2"/>
  <c r="V12" i="2"/>
  <c r="X12" i="2"/>
  <c r="AA12" i="2"/>
  <c r="AB12" i="2"/>
  <c r="AD12" i="2"/>
  <c r="AE12" i="2"/>
  <c r="AH12" i="2"/>
  <c r="R13" i="2"/>
  <c r="S13" i="2"/>
  <c r="AD13" i="2"/>
  <c r="AE13" i="2"/>
  <c r="AG13" i="2"/>
  <c r="AH13" i="2"/>
  <c r="R14" i="2"/>
  <c r="S14" i="2"/>
  <c r="AD14" i="2"/>
  <c r="AE14" i="2"/>
  <c r="AG14" i="2"/>
  <c r="AH14" i="2"/>
  <c r="R15" i="2"/>
  <c r="S15" i="2"/>
  <c r="U15" i="2"/>
  <c r="V15" i="2"/>
  <c r="Z15" i="2"/>
  <c r="AA15" i="2"/>
  <c r="AB15" i="2"/>
  <c r="AD15" i="2"/>
  <c r="AE15" i="2"/>
  <c r="R16" i="2"/>
  <c r="S16" i="2"/>
  <c r="AD16" i="2"/>
  <c r="AE16" i="2"/>
  <c r="AG16" i="2"/>
  <c r="AH16" i="2"/>
  <c r="R17" i="2"/>
  <c r="S17" i="2"/>
  <c r="AD17" i="2"/>
  <c r="AE17" i="2"/>
  <c r="AG17" i="2"/>
  <c r="AH17" i="2"/>
  <c r="R18" i="2"/>
  <c r="S18" i="2"/>
  <c r="U18" i="2"/>
  <c r="V18" i="2"/>
  <c r="W18" i="2"/>
  <c r="X18" i="2"/>
  <c r="Y18" i="2"/>
  <c r="Z18" i="2"/>
  <c r="AA18" i="2"/>
  <c r="AB18" i="2"/>
  <c r="AD18" i="2"/>
  <c r="AE18" i="2"/>
  <c r="AG18" i="2"/>
  <c r="AH18" i="2"/>
  <c r="R19" i="2"/>
  <c r="S19" i="2"/>
  <c r="AD19" i="2"/>
  <c r="AE19" i="2"/>
  <c r="AG19" i="2"/>
  <c r="AH19" i="2"/>
  <c r="R20" i="2"/>
  <c r="S20" i="2"/>
  <c r="U20" i="2"/>
  <c r="V20" i="2"/>
  <c r="X20" i="2"/>
  <c r="AA20" i="2"/>
  <c r="AB20" i="2"/>
  <c r="AD20" i="2"/>
  <c r="AE20" i="2"/>
  <c r="AH20" i="2"/>
  <c r="R21" i="2"/>
  <c r="S21" i="2"/>
  <c r="AD21" i="2"/>
  <c r="AE21" i="2"/>
  <c r="AG21" i="2"/>
  <c r="AH21" i="2"/>
  <c r="R22" i="2"/>
  <c r="S22" i="2"/>
  <c r="AD22" i="2"/>
  <c r="AE22" i="2"/>
  <c r="AG22" i="2"/>
  <c r="AH22" i="2"/>
  <c r="AH15" i="2" l="1"/>
  <c r="AH11" i="2"/>
  <c r="AG20" i="2"/>
  <c r="Y15" i="2"/>
  <c r="AG12" i="2"/>
  <c r="Y11" i="2"/>
  <c r="F124" i="55"/>
  <c r="H45" i="55"/>
  <c r="H42" i="55"/>
  <c r="H41" i="55"/>
  <c r="D26" i="55"/>
  <c r="D24" i="55"/>
  <c r="AQ33" i="51" l="1"/>
  <c r="AP33" i="51"/>
  <c r="AO33" i="51"/>
  <c r="AN33" i="51"/>
  <c r="AM33" i="51"/>
  <c r="AL33" i="51"/>
  <c r="AK33" i="51"/>
  <c r="AJ33" i="51"/>
  <c r="AQ30" i="51"/>
  <c r="AP30" i="51"/>
  <c r="AO30" i="51"/>
  <c r="AN30" i="51"/>
  <c r="AM30" i="51"/>
  <c r="AL30" i="51"/>
  <c r="AK30" i="51"/>
  <c r="AJ30" i="51"/>
  <c r="AQ22" i="51"/>
  <c r="AP22" i="51"/>
  <c r="AO22" i="51"/>
  <c r="AN22" i="51"/>
  <c r="AM22" i="51"/>
  <c r="AL22" i="51"/>
  <c r="AK22" i="51"/>
  <c r="AJ22" i="51"/>
  <c r="AQ15" i="51"/>
  <c r="AP15" i="51"/>
  <c r="AO15" i="51"/>
  <c r="AN15" i="51"/>
  <c r="AM15" i="51"/>
  <c r="AL15" i="51"/>
  <c r="AK15" i="51"/>
  <c r="AJ15" i="51"/>
  <c r="M19" i="1" l="1"/>
  <c r="L19" i="1"/>
  <c r="L21" i="1" l="1"/>
  <c r="AJ25" i="51" l="1"/>
  <c r="AJ16" i="51"/>
  <c r="AJ19" i="51"/>
  <c r="U21" i="1"/>
  <c r="T21" i="1"/>
  <c r="U20" i="1"/>
  <c r="T20" i="1"/>
  <c r="U19" i="1"/>
  <c r="T19" i="1"/>
  <c r="U18" i="1"/>
  <c r="T18" i="1"/>
  <c r="U17" i="1"/>
  <c r="T17" i="1"/>
  <c r="U16" i="1"/>
  <c r="T16" i="1"/>
  <c r="U15" i="1"/>
  <c r="T15" i="1"/>
  <c r="U14" i="1"/>
  <c r="T14" i="1"/>
  <c r="V15" i="1"/>
  <c r="T11" i="1"/>
  <c r="U13" i="1"/>
  <c r="T13" i="1"/>
  <c r="U12" i="1"/>
  <c r="T12" i="1"/>
  <c r="P16" i="23"/>
  <c r="O16" i="23"/>
  <c r="M16" i="23"/>
  <c r="AH52" i="2"/>
  <c r="AG52" i="2"/>
  <c r="AH51" i="2"/>
  <c r="AG51" i="2"/>
  <c r="AH50" i="2"/>
  <c r="AG50" i="2"/>
  <c r="AH47" i="2"/>
  <c r="AG47" i="2"/>
  <c r="AG37" i="2"/>
  <c r="AH37" i="2"/>
  <c r="AG38" i="2"/>
  <c r="AH38" i="2"/>
  <c r="AG39" i="2"/>
  <c r="AH39" i="2"/>
  <c r="AH36" i="2"/>
  <c r="AG36" i="2"/>
  <c r="AH34" i="2"/>
  <c r="AG34" i="2"/>
  <c r="AH33" i="2"/>
  <c r="AG33" i="2"/>
  <c r="AH32" i="2"/>
  <c r="AG32" i="2"/>
  <c r="AH31" i="2"/>
  <c r="AG31" i="2"/>
  <c r="AB64" i="2"/>
  <c r="AA64" i="2"/>
  <c r="Z64" i="2"/>
  <c r="Y64" i="2"/>
  <c r="X64" i="2"/>
  <c r="W64" i="2"/>
  <c r="V64" i="2"/>
  <c r="U64" i="2"/>
  <c r="AB58" i="2"/>
  <c r="AA58" i="2"/>
  <c r="Z58" i="2"/>
  <c r="Y58" i="2"/>
  <c r="X58" i="2"/>
  <c r="W58" i="2"/>
  <c r="V58" i="2"/>
  <c r="U58" i="2"/>
  <c r="AB57" i="2"/>
  <c r="AA57" i="2"/>
  <c r="Z57" i="2"/>
  <c r="Y57" i="2"/>
  <c r="X57" i="2"/>
  <c r="W57" i="2"/>
  <c r="V57" i="2"/>
  <c r="U57" i="2"/>
  <c r="AB53" i="2"/>
  <c r="AA53" i="2"/>
  <c r="Z53" i="2"/>
  <c r="Y53" i="2"/>
  <c r="X53" i="2"/>
  <c r="W53" i="2"/>
  <c r="V53" i="2"/>
  <c r="U53" i="2"/>
  <c r="AB42" i="2"/>
  <c r="AA42" i="2"/>
  <c r="Z42" i="2"/>
  <c r="Y42" i="2"/>
  <c r="X42" i="2"/>
  <c r="W42" i="2"/>
  <c r="V42" i="2"/>
  <c r="U42" i="2"/>
  <c r="AB36" i="2"/>
  <c r="AA36" i="2"/>
  <c r="Z36" i="2"/>
  <c r="Y36" i="2"/>
  <c r="X36" i="2"/>
  <c r="W36" i="2"/>
  <c r="V36" i="2"/>
  <c r="U36" i="2"/>
  <c r="AB35" i="2"/>
  <c r="AA35" i="2"/>
  <c r="Z35" i="2"/>
  <c r="Y35" i="2"/>
  <c r="X35" i="2"/>
  <c r="W35" i="2"/>
  <c r="V35" i="2"/>
  <c r="U35" i="2"/>
  <c r="AB31" i="2"/>
  <c r="AA31" i="2"/>
  <c r="Z31" i="2"/>
  <c r="Y31" i="2"/>
  <c r="X31" i="2"/>
  <c r="W31" i="2"/>
  <c r="V31" i="2"/>
  <c r="U31" i="2"/>
  <c r="AB27" i="2"/>
  <c r="AA27" i="2"/>
  <c r="Z27" i="2"/>
  <c r="Y27" i="2"/>
  <c r="X27" i="2"/>
  <c r="W27" i="2"/>
  <c r="V27" i="2"/>
  <c r="U27" i="2"/>
  <c r="AB24" i="2"/>
  <c r="AA24" i="2"/>
  <c r="Z24" i="2"/>
  <c r="Y24" i="2"/>
  <c r="X24" i="2"/>
  <c r="W24" i="2"/>
  <c r="V24" i="2"/>
  <c r="U24" i="2"/>
  <c r="M76" i="1"/>
  <c r="L76" i="1"/>
  <c r="M70" i="1"/>
  <c r="L70" i="1"/>
  <c r="M69" i="1"/>
  <c r="L69" i="1"/>
  <c r="M65" i="1"/>
  <c r="L65" i="1"/>
  <c r="M60" i="1"/>
  <c r="L60" i="1"/>
  <c r="M58" i="1"/>
  <c r="L58" i="1"/>
  <c r="M54" i="1"/>
  <c r="L54" i="1"/>
  <c r="M47" i="1"/>
  <c r="M48" i="1"/>
  <c r="L48" i="1"/>
  <c r="L47" i="1"/>
  <c r="M43" i="1"/>
  <c r="L43" i="1"/>
  <c r="M39" i="1"/>
  <c r="L39" i="1"/>
  <c r="M36" i="1"/>
  <c r="L36" i="1"/>
  <c r="M32" i="1"/>
  <c r="L32" i="1"/>
  <c r="M21" i="1"/>
  <c r="M24" i="1"/>
  <c r="M27" i="1"/>
  <c r="L27" i="1"/>
  <c r="L24" i="1"/>
  <c r="M18" i="1"/>
  <c r="L18" i="1"/>
  <c r="M17" i="1"/>
  <c r="L17" i="1"/>
  <c r="L14" i="1"/>
  <c r="L13" i="1"/>
  <c r="V17" i="1" l="1"/>
  <c r="T22" i="1"/>
  <c r="T23" i="1" s="1"/>
  <c r="U22" i="1"/>
  <c r="V16" i="1"/>
  <c r="V20" i="1"/>
  <c r="V18" i="1"/>
  <c r="V21" i="1"/>
  <c r="V19" i="1"/>
  <c r="V14" i="1"/>
  <c r="M14" i="1"/>
  <c r="M13" i="1"/>
  <c r="T24" i="1" l="1"/>
  <c r="V22" i="1"/>
  <c r="AH23" i="2"/>
  <c r="AG23" i="2"/>
  <c r="AE23" i="2"/>
  <c r="AD23" i="2"/>
  <c r="S23" i="2"/>
  <c r="R23" i="2"/>
  <c r="I43" i="1"/>
  <c r="J43" i="1"/>
  <c r="I44" i="1"/>
  <c r="J44" i="1"/>
  <c r="I45" i="1"/>
  <c r="J45" i="1"/>
  <c r="I46" i="1"/>
  <c r="J46" i="1"/>
  <c r="J35" i="1"/>
  <c r="I35" i="1"/>
  <c r="J19" i="1"/>
  <c r="I19" i="1"/>
  <c r="J13" i="51"/>
  <c r="P13" i="51" s="1"/>
  <c r="AP13" i="51" s="1"/>
  <c r="G14" i="11"/>
  <c r="K14" i="11" s="1"/>
  <c r="E14" i="23"/>
  <c r="H14" i="23" s="1"/>
  <c r="P14" i="23" s="1"/>
  <c r="H9" i="2"/>
  <c r="N9" i="2" s="1"/>
  <c r="AA9" i="2" s="1"/>
  <c r="F10" i="1"/>
  <c r="M10" i="1" s="1"/>
  <c r="V12" i="1"/>
  <c r="U11" i="1"/>
  <c r="U24" i="1" s="1"/>
  <c r="T10" i="1"/>
  <c r="N13" i="51"/>
  <c r="AN13" i="51" s="1"/>
  <c r="I14" i="11"/>
  <c r="G14" i="23"/>
  <c r="O14" i="23" s="1"/>
  <c r="L9" i="2"/>
  <c r="AG9" i="2" s="1"/>
  <c r="AG25" i="2"/>
  <c r="M31" i="23"/>
  <c r="P31" i="23"/>
  <c r="O31" i="23"/>
  <c r="N31" i="23"/>
  <c r="AH26" i="2"/>
  <c r="AG26" i="2"/>
  <c r="AH25" i="2"/>
  <c r="AH24" i="2"/>
  <c r="AG24" i="2"/>
  <c r="AE26" i="2"/>
  <c r="AD26" i="2"/>
  <c r="S26" i="2"/>
  <c r="R26" i="2"/>
  <c r="AE25" i="2"/>
  <c r="AD25" i="2"/>
  <c r="S25" i="2"/>
  <c r="R25" i="2"/>
  <c r="J38" i="1"/>
  <c r="I38" i="1"/>
  <c r="J37" i="1"/>
  <c r="I37" i="1"/>
  <c r="J34" i="1"/>
  <c r="J33" i="1"/>
  <c r="I34" i="1"/>
  <c r="I33" i="1"/>
  <c r="AJ13" i="51"/>
  <c r="AQ25" i="51"/>
  <c r="AP25" i="51"/>
  <c r="AO25" i="51"/>
  <c r="AN25" i="51"/>
  <c r="AM25" i="51"/>
  <c r="AL25" i="51"/>
  <c r="AK25" i="51"/>
  <c r="AQ19" i="51"/>
  <c r="AP19" i="51"/>
  <c r="AO19" i="51"/>
  <c r="AN19" i="51"/>
  <c r="AM19" i="51"/>
  <c r="AL19" i="51"/>
  <c r="AK19" i="51"/>
  <c r="AQ16" i="51"/>
  <c r="AP16" i="51"/>
  <c r="AO16" i="51"/>
  <c r="AN16" i="51"/>
  <c r="AM16" i="51"/>
  <c r="AL16" i="51"/>
  <c r="AK16" i="51"/>
  <c r="L21" i="23"/>
  <c r="L25" i="23"/>
  <c r="K21" i="23"/>
  <c r="K25" i="23"/>
  <c r="P19" i="23"/>
  <c r="O19" i="23"/>
  <c r="M19" i="23"/>
  <c r="AB41" i="2"/>
  <c r="AA41" i="2"/>
  <c r="Z41" i="2"/>
  <c r="Y41" i="2"/>
  <c r="X41" i="2"/>
  <c r="W41" i="2"/>
  <c r="V41" i="2"/>
  <c r="U41" i="2"/>
  <c r="AB39" i="2"/>
  <c r="AA39" i="2"/>
  <c r="Z39" i="2"/>
  <c r="Y39" i="2"/>
  <c r="X39" i="2"/>
  <c r="W39" i="2"/>
  <c r="V39" i="2"/>
  <c r="U39" i="2"/>
  <c r="AB34" i="2"/>
  <c r="AA34" i="2"/>
  <c r="Z34" i="2"/>
  <c r="Y34" i="2"/>
  <c r="X34" i="2"/>
  <c r="W34" i="2"/>
  <c r="V34" i="2"/>
  <c r="U34" i="2"/>
  <c r="AB30" i="2"/>
  <c r="AA30" i="2"/>
  <c r="Z30" i="2"/>
  <c r="Y30" i="2"/>
  <c r="X30" i="2"/>
  <c r="W30" i="2"/>
  <c r="V30" i="2"/>
  <c r="U30" i="2"/>
  <c r="M53" i="1"/>
  <c r="L53" i="1"/>
  <c r="M51" i="1"/>
  <c r="L51" i="1"/>
  <c r="M42" i="1"/>
  <c r="L42" i="1"/>
  <c r="N2" i="23"/>
  <c r="M14" i="23"/>
  <c r="U9" i="2"/>
  <c r="L1" i="1"/>
  <c r="I13" i="1"/>
  <c r="J30" i="1"/>
  <c r="J12" i="1"/>
  <c r="J10" i="1"/>
  <c r="K1" i="1"/>
  <c r="M11" i="1"/>
  <c r="L11" i="1"/>
  <c r="L10" i="1"/>
  <c r="K10" i="1"/>
  <c r="J14" i="1"/>
  <c r="J15" i="1"/>
  <c r="J16" i="1"/>
  <c r="J17" i="1"/>
  <c r="J18" i="1"/>
  <c r="J20" i="1"/>
  <c r="J21" i="1"/>
  <c r="J22" i="1"/>
  <c r="J23" i="1"/>
  <c r="J24" i="1"/>
  <c r="J25" i="1"/>
  <c r="J26" i="1"/>
  <c r="J27" i="1"/>
  <c r="J28" i="1"/>
  <c r="J29" i="1"/>
  <c r="J31" i="1"/>
  <c r="J32" i="1"/>
  <c r="J36" i="1"/>
  <c r="J39" i="1"/>
  <c r="J40" i="1"/>
  <c r="J41" i="1"/>
  <c r="J42"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13" i="1"/>
  <c r="I78" i="1"/>
  <c r="I79" i="1"/>
  <c r="I80" i="1"/>
  <c r="I81" i="1"/>
  <c r="I73" i="1"/>
  <c r="I74" i="1"/>
  <c r="I75" i="1"/>
  <c r="I76" i="1"/>
  <c r="I77" i="1"/>
  <c r="I68" i="1"/>
  <c r="I69" i="1"/>
  <c r="I70" i="1"/>
  <c r="I71" i="1"/>
  <c r="I72" i="1"/>
  <c r="I64" i="1"/>
  <c r="I65" i="1"/>
  <c r="I66" i="1"/>
  <c r="I67" i="1"/>
  <c r="I59" i="1"/>
  <c r="I60" i="1"/>
  <c r="I61" i="1"/>
  <c r="I62" i="1"/>
  <c r="I63" i="1"/>
  <c r="I14" i="1"/>
  <c r="I15" i="1"/>
  <c r="I16" i="1"/>
  <c r="I17" i="1"/>
  <c r="I18" i="1"/>
  <c r="I20" i="1"/>
  <c r="I21" i="1"/>
  <c r="I22" i="1"/>
  <c r="I23" i="1"/>
  <c r="I24" i="1"/>
  <c r="I25" i="1"/>
  <c r="I26" i="1"/>
  <c r="I27" i="1"/>
  <c r="I28" i="1"/>
  <c r="I29" i="1"/>
  <c r="I31" i="1"/>
  <c r="I32" i="1"/>
  <c r="I36" i="1"/>
  <c r="I39" i="1"/>
  <c r="I40" i="1"/>
  <c r="I41" i="1"/>
  <c r="I42" i="1"/>
  <c r="I47" i="1"/>
  <c r="I48" i="1"/>
  <c r="I49" i="1"/>
  <c r="I50" i="1"/>
  <c r="I51" i="1"/>
  <c r="I52" i="1"/>
  <c r="I53" i="1"/>
  <c r="I54" i="1"/>
  <c r="I55" i="1"/>
  <c r="I56" i="1"/>
  <c r="I57" i="1"/>
  <c r="I58" i="1"/>
  <c r="AH28" i="2"/>
  <c r="AH29" i="2"/>
  <c r="AH30" i="2"/>
  <c r="AH35" i="2"/>
  <c r="AH40" i="2"/>
  <c r="AH41" i="2"/>
  <c r="AH42" i="2"/>
  <c r="AH43" i="2"/>
  <c r="AH44" i="2"/>
  <c r="AH45" i="2"/>
  <c r="AH53" i="2"/>
  <c r="AH54" i="2"/>
  <c r="AH55" i="2"/>
  <c r="AH56" i="2"/>
  <c r="AH57" i="2"/>
  <c r="AH58" i="2"/>
  <c r="AH59" i="2"/>
  <c r="AH60" i="2"/>
  <c r="AH61" i="2"/>
  <c r="AH62" i="2"/>
  <c r="AH63" i="2"/>
  <c r="AH64" i="2"/>
  <c r="AH65" i="2"/>
  <c r="AH66" i="2"/>
  <c r="AH67" i="2"/>
  <c r="AH68" i="2"/>
  <c r="AH69" i="2"/>
  <c r="AH27" i="2"/>
  <c r="AG30" i="2"/>
  <c r="AG35" i="2"/>
  <c r="AG40" i="2"/>
  <c r="AG41" i="2"/>
  <c r="AG42" i="2"/>
  <c r="AG43" i="2"/>
  <c r="AG44" i="2"/>
  <c r="AG45" i="2"/>
  <c r="AG53" i="2"/>
  <c r="AG54" i="2"/>
  <c r="AG55" i="2"/>
  <c r="AG56" i="2"/>
  <c r="AG57" i="2"/>
  <c r="AG58" i="2"/>
  <c r="AG59" i="2"/>
  <c r="AG60" i="2"/>
  <c r="AG61" i="2"/>
  <c r="AG62" i="2"/>
  <c r="AG63" i="2"/>
  <c r="AG64" i="2"/>
  <c r="AG65" i="2"/>
  <c r="AG66" i="2"/>
  <c r="AG67" i="2"/>
  <c r="AG68" i="2"/>
  <c r="AG69" i="2"/>
  <c r="AG27" i="2"/>
  <c r="AG28" i="2"/>
  <c r="AG29" i="2"/>
  <c r="AD8" i="2"/>
  <c r="AD9" i="2"/>
  <c r="AD10" i="2"/>
  <c r="AE24" i="2"/>
  <c r="AE27" i="2"/>
  <c r="AE28" i="2"/>
  <c r="AE29" i="2"/>
  <c r="AE30" i="2"/>
  <c r="AE35" i="2"/>
  <c r="AE31" i="2"/>
  <c r="AE32" i="2"/>
  <c r="AE33" i="2"/>
  <c r="AE34"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D24" i="2"/>
  <c r="AD27" i="2"/>
  <c r="AD28" i="2"/>
  <c r="AD29" i="2"/>
  <c r="AD30" i="2"/>
  <c r="AD35" i="2"/>
  <c r="AD31" i="2"/>
  <c r="AD32" i="2"/>
  <c r="AD33" i="2"/>
  <c r="AD34"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H6" i="2"/>
  <c r="AG6" i="2"/>
  <c r="R8" i="2"/>
  <c r="R9" i="2"/>
  <c r="R10" i="2"/>
  <c r="Y6" i="2"/>
  <c r="X6" i="2"/>
  <c r="AA10" i="2"/>
  <c r="AB10" i="2"/>
  <c r="Z10" i="2"/>
  <c r="Y8" i="2"/>
  <c r="Y10" i="2"/>
  <c r="U8" i="2"/>
  <c r="X10" i="2"/>
  <c r="W10" i="2"/>
  <c r="V10" i="2"/>
  <c r="U10" i="2"/>
  <c r="S24" i="2"/>
  <c r="S27" i="2"/>
  <c r="S28" i="2"/>
  <c r="S29" i="2"/>
  <c r="S30" i="2"/>
  <c r="S35" i="2"/>
  <c r="S31" i="2"/>
  <c r="S32" i="2"/>
  <c r="S33" i="2"/>
  <c r="S34"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R24" i="2"/>
  <c r="R27" i="2"/>
  <c r="R28" i="2"/>
  <c r="R29" i="2"/>
  <c r="R30" i="2"/>
  <c r="R35" i="2"/>
  <c r="R31" i="2"/>
  <c r="R32" i="2"/>
  <c r="R33" i="2"/>
  <c r="R34"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L13" i="23"/>
  <c r="K15" i="23"/>
  <c r="L15" i="23"/>
  <c r="L34" i="23"/>
  <c r="K34" i="23"/>
  <c r="L33" i="23"/>
  <c r="K33" i="23"/>
  <c r="L32" i="23"/>
  <c r="K32" i="23"/>
  <c r="L31" i="23"/>
  <c r="K31" i="23"/>
  <c r="L30" i="23"/>
  <c r="K30" i="23"/>
  <c r="L29" i="23"/>
  <c r="K29" i="23"/>
  <c r="L28" i="23"/>
  <c r="K28" i="23"/>
  <c r="L27" i="23"/>
  <c r="K27" i="23"/>
  <c r="L26" i="23"/>
  <c r="K26" i="23"/>
  <c r="L24" i="23"/>
  <c r="K24" i="23"/>
  <c r="L23" i="23"/>
  <c r="K23" i="23"/>
  <c r="L22" i="23"/>
  <c r="K22" i="23"/>
  <c r="L20" i="23"/>
  <c r="K20" i="23"/>
  <c r="L19" i="23"/>
  <c r="K19" i="23"/>
  <c r="L18" i="23"/>
  <c r="K18" i="23"/>
  <c r="L17" i="23"/>
  <c r="K17" i="23"/>
  <c r="L16" i="23"/>
  <c r="K16" i="23"/>
  <c r="O13" i="23"/>
  <c r="M13" i="23"/>
  <c r="AL13" i="51" l="1"/>
  <c r="U23" i="1"/>
  <c r="V23" i="1" s="1"/>
  <c r="N14" i="23"/>
  <c r="AH9" i="2"/>
  <c r="Y9" i="2"/>
  <c r="W9" i="2"/>
  <c r="V13" i="1"/>
  <c r="V11" i="1"/>
  <c r="U10" i="1"/>
  <c r="U46" i="2" l="1"/>
  <c r="U48" i="2"/>
  <c r="AG48" i="2"/>
  <c r="V48" i="2"/>
  <c r="X46" i="2"/>
  <c r="AB48" i="2"/>
  <c r="V46" i="2"/>
  <c r="AA48" i="2"/>
  <c r="X48" i="2"/>
  <c r="W46" i="2"/>
  <c r="AH46" i="2"/>
  <c r="AG49" i="2"/>
  <c r="AH49" i="2"/>
  <c r="W48" i="2"/>
  <c r="AH48" i="2"/>
  <c r="Z48" i="2"/>
  <c r="Z46" i="2"/>
  <c r="Y48" i="2"/>
  <c r="AB46" i="2"/>
  <c r="AA46" i="2"/>
  <c r="Y46" i="2"/>
  <c r="AG4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100-000001000000}">
      <text>
        <r>
          <rPr>
            <b/>
            <sz val="8"/>
            <color indexed="81"/>
            <rFont val="Tahoma"/>
            <family val="2"/>
          </rPr>
          <t>McCusker 14/6/07:</t>
        </r>
        <r>
          <rPr>
            <sz val="8"/>
            <color indexed="81"/>
            <rFont val="Tahoma"/>
            <family val="2"/>
          </rPr>
          <t xml:space="preserve">
minus 1.2.3 (other ind. RW)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 McCusker</author>
  </authors>
  <commentList>
    <comment ref="E82" authorId="0" shapeId="0" xr:uid="{00000000-0006-0000-0800-000001000000}">
      <text>
        <r>
          <rPr>
            <b/>
            <sz val="8"/>
            <color indexed="81"/>
            <rFont val="Tahoma"/>
            <family val="2"/>
          </rPr>
          <t>Alex McCusker:</t>
        </r>
        <r>
          <rPr>
            <sz val="8"/>
            <color indexed="81"/>
            <rFont val="Tahoma"/>
            <family val="2"/>
          </rPr>
          <t xml:space="preserve">
0.003 per Conversion Factors Study</t>
        </r>
      </text>
    </comment>
  </commentList>
</comments>
</file>

<file path=xl/sharedStrings.xml><?xml version="1.0" encoding="utf-8"?>
<sst xmlns="http://schemas.openxmlformats.org/spreadsheetml/2006/main" count="4603" uniqueCount="830">
  <si>
    <t xml:space="preserve"> </t>
  </si>
  <si>
    <t xml:space="preserve"> Quantity</t>
  </si>
  <si>
    <t>I M P O R T</t>
  </si>
  <si>
    <t>Coniferous</t>
  </si>
  <si>
    <t>Non-Coniferous</t>
  </si>
  <si>
    <t>E X P O R T</t>
  </si>
  <si>
    <t>Code</t>
  </si>
  <si>
    <t>Quantity</t>
  </si>
  <si>
    <t>Unit</t>
  </si>
  <si>
    <t>Date:</t>
  </si>
  <si>
    <t>Official Address (in full):</t>
  </si>
  <si>
    <t>Telephone:</t>
  </si>
  <si>
    <t>Fax:</t>
  </si>
  <si>
    <t>E-mail:</t>
  </si>
  <si>
    <t>Name of Official responsible for reply:</t>
  </si>
  <si>
    <t>Product</t>
  </si>
  <si>
    <t xml:space="preserve">  PRODUCTION</t>
  </si>
  <si>
    <t>1.2.1</t>
  </si>
  <si>
    <t>1.2.1.C</t>
  </si>
  <si>
    <t>1.1.C</t>
  </si>
  <si>
    <t>1.2.C</t>
  </si>
  <si>
    <t>1.2.2</t>
  </si>
  <si>
    <t>1.2.2.C</t>
  </si>
  <si>
    <t>1.2.3</t>
  </si>
  <si>
    <t>1.2.3.C</t>
  </si>
  <si>
    <t>code</t>
  </si>
  <si>
    <t>Notes:</t>
  </si>
  <si>
    <t>Removals and Production</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</si>
  <si>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</si>
  <si>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</si>
  <si>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</si>
  <si>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</si>
  <si>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</si>
  <si>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</si>
  <si>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</si>
  <si>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</si>
  <si>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</si>
  <si>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</si>
  <si>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</si>
  <si>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</si>
  <si>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</si>
  <si>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</si>
  <si>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</si>
  <si>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</si>
  <si>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</si>
  <si>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</si>
  <si>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</si>
  <si>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</si>
  <si>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</si>
  <si>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</si>
  <si>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</si>
  <si>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</si>
  <si>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</si>
  <si>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</si>
  <si>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</si>
  <si>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</si>
  <si>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1.1.NC</t>
  </si>
  <si>
    <t>1.2.NC</t>
  </si>
  <si>
    <t>1.2.1.NC</t>
  </si>
  <si>
    <t>1.2.2.NC</t>
  </si>
  <si>
    <t>1.2.3.NC</t>
  </si>
  <si>
    <t>WOOD CHIPS AND PARTICLES</t>
  </si>
  <si>
    <t>Production</t>
  </si>
  <si>
    <t>Plywood</t>
  </si>
  <si>
    <t>Country:</t>
  </si>
  <si>
    <t xml:space="preserve">Country:                                                               </t>
  </si>
  <si>
    <t>Trade in Tropical Species</t>
  </si>
  <si>
    <t>Classifications</t>
  </si>
  <si>
    <t>Miscellaneous Items</t>
  </si>
  <si>
    <t xml:space="preserve">Telephone:  </t>
  </si>
  <si>
    <t>(use additional paper if necessary)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</si>
  <si>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</si>
  <si>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</si>
  <si>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the extent of foreign involvement in your timber sector (e.g. number and nationalities of concessionaires/mill (joint) owners, area of forest allocated, scale of investment, etc.).</t>
  </si>
  <si>
    <t>of which: Tropical</t>
  </si>
  <si>
    <t>Non-coniferous</t>
  </si>
  <si>
    <t>OTHER PAPER AND PAPERBOARD N.E.S.</t>
  </si>
  <si>
    <t>1.2.NC.T</t>
  </si>
  <si>
    <t>Value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</si>
  <si>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</si>
  <si>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</si>
  <si>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</si>
  <si>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</si>
  <si>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</si>
  <si>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 xml:space="preserve">  </t>
  </si>
  <si>
    <t xml:space="preserve">_____________________  </t>
  </si>
  <si>
    <t>12.6.1</t>
  </si>
  <si>
    <t>12.6.2</t>
  </si>
  <si>
    <t>12.6.3</t>
  </si>
  <si>
    <t xml:space="preserve">                                                                                                                                                                                                                                                               </t>
  </si>
  <si>
    <t>Current import tariff</t>
  </si>
  <si>
    <t>Logs</t>
  </si>
  <si>
    <t>Tropical:</t>
  </si>
  <si>
    <t>Sawn</t>
  </si>
  <si>
    <t>Veneer</t>
  </si>
  <si>
    <t>Non-Tropical:</t>
  </si>
  <si>
    <t>Comments (if any):</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</si>
  <si>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</si>
  <si>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</si>
  <si>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Apparent Consumption</t>
  </si>
  <si>
    <t>Please indicate the current extent of forest plantations in your country (ha), annual establishment rate (ha/yr) and proportion of industrial roundwood production from plantations.</t>
  </si>
  <si>
    <r>
      <t>Specify Currency and Unit of Value</t>
    </r>
    <r>
      <rPr>
        <b/>
        <sz val="10"/>
        <color indexed="10"/>
        <rFont val="Univers"/>
        <family val="2"/>
      </rPr>
      <t xml:space="preserve"> (e.g.:1000 US $)</t>
    </r>
    <r>
      <rPr>
        <b/>
        <sz val="16"/>
        <color indexed="10"/>
        <rFont val="Univers"/>
        <family val="2"/>
      </rPr>
      <t>:</t>
    </r>
  </si>
  <si>
    <t xml:space="preserve">Plywood, Tropical </t>
  </si>
  <si>
    <t xml:space="preserve">Veneer Sheets, Tropical </t>
  </si>
  <si>
    <r>
      <t xml:space="preserve">Specify Currency and Unit of Value </t>
    </r>
    <r>
      <rPr>
        <b/>
        <sz val="10"/>
        <color indexed="10"/>
        <rFont val="Univers"/>
        <family val="2"/>
      </rPr>
      <t>(e.g.:1000 US $)</t>
    </r>
    <r>
      <rPr>
        <b/>
        <sz val="16"/>
        <color indexed="10"/>
        <rFont val="Univers"/>
        <family val="2"/>
      </rPr>
      <t>:</t>
    </r>
  </si>
  <si>
    <t xml:space="preserve">Sawnwood, Coniferous </t>
  </si>
  <si>
    <t>Sawnwood, Non-coniferous</t>
  </si>
  <si>
    <t>HS2002</t>
  </si>
  <si>
    <t>Scientific Name</t>
  </si>
  <si>
    <t>Local/Trade Name</t>
  </si>
  <si>
    <t>___________________________</t>
  </si>
  <si>
    <t>Note: List the major species traded in each category. Use additional sheet if more species to be explicitly reported. For tropical plywood, identify by face veneer if composed of more than one species.</t>
  </si>
  <si>
    <t>Classification</t>
  </si>
  <si>
    <t>HS2007</t>
  </si>
  <si>
    <t xml:space="preserve">OTHER FIBREBOARD </t>
  </si>
  <si>
    <t>CARTONBOARD</t>
  </si>
  <si>
    <t xml:space="preserve">C l a s s i f i c a t i o n s </t>
  </si>
  <si>
    <t xml:space="preserve">C l a s s i f i c a t i o n s  </t>
  </si>
  <si>
    <t>Checks</t>
  </si>
  <si>
    <t>- looks to see if JQ2 and this sheet the same</t>
  </si>
  <si>
    <t>- checks the sum when they should be equal</t>
  </si>
  <si>
    <t>DISCREPANCIES - please note cells with notes and review data</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</si>
  <si>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</si>
  <si>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</si>
  <si>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</si>
  <si>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</si>
  <si>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 xml:space="preserve">Specify Currency and Unit of Value </t>
    </r>
    <r>
      <rPr>
        <b/>
        <sz val="10"/>
        <color indexed="10"/>
        <rFont val="Univers"/>
        <family val="2"/>
      </rPr>
      <t>(e.g.:1000 national currency)</t>
    </r>
    <r>
      <rPr>
        <b/>
        <sz val="16"/>
        <color indexed="10"/>
        <rFont val="Univers"/>
        <family val="2"/>
      </rPr>
      <t>:</t>
    </r>
  </si>
  <si>
    <r>
      <t>1000 m</t>
    </r>
    <r>
      <rPr>
        <vertAlign val="superscript"/>
        <sz val="12"/>
        <rFont val="Univers"/>
        <family val="2"/>
      </rPr>
      <t>3</t>
    </r>
  </si>
  <si>
    <r>
      <t>1000 m</t>
    </r>
    <r>
      <rPr>
        <vertAlign val="superscript"/>
        <sz val="10"/>
        <rFont val="Univers"/>
        <family val="2"/>
      </rPr>
      <t>3</t>
    </r>
    <r>
      <rPr>
        <sz val="10"/>
        <rFont val="Univers"/>
        <family val="2"/>
      </rPr>
      <t>ub</t>
    </r>
  </si>
  <si>
    <r>
      <t>1000 m</t>
    </r>
    <r>
      <rPr>
        <vertAlign val="superscript"/>
        <sz val="11"/>
        <rFont val="Univers"/>
        <family val="2"/>
      </rPr>
      <t>3</t>
    </r>
    <r>
      <rPr>
        <sz val="11"/>
        <rFont val="Univers"/>
        <family val="2"/>
      </rPr>
      <t>ub</t>
    </r>
  </si>
  <si>
    <r>
      <t>1000 m</t>
    </r>
    <r>
      <rPr>
        <vertAlign val="superscript"/>
        <sz val="12"/>
        <rFont val="Univers"/>
        <family val="2"/>
      </rPr>
      <t>3</t>
    </r>
    <r>
      <rPr>
        <sz val="12"/>
        <rFont val="Univers"/>
        <family val="2"/>
      </rPr>
      <t>ub</t>
    </r>
  </si>
  <si>
    <t>WOOD FUEL (INCLUDING WOOD FOR CHARCOAL)</t>
  </si>
  <si>
    <t>3.1</t>
  </si>
  <si>
    <t>3.2</t>
  </si>
  <si>
    <t>WOOD CHIPS, PARTICLES AND RESIDUES</t>
  </si>
  <si>
    <t>WOOD RESIDUES (INCLUDING WOOD FOR AGGLOMERATES)</t>
  </si>
  <si>
    <t>WOOD PELLETS</t>
  </si>
  <si>
    <t>WOOD PELLETS AND OTHER AGGLOMERATES</t>
  </si>
  <si>
    <t>OTHER AGGLOMERATES</t>
  </si>
  <si>
    <t>CHEMICAL WOOD PULP</t>
  </si>
  <si>
    <t>SECONDARY WOOD PRODUCTS</t>
  </si>
  <si>
    <t>FURTHER PROCESSED SAWNWOOD</t>
  </si>
  <si>
    <t>WOODEN WRAPPING AND PACKAGING MATERIAL</t>
  </si>
  <si>
    <t>WOOD PRODUCTS FOR DOMESTIC/DECORATIVE USE</t>
  </si>
  <si>
    <t>OTHER MANUFACTURED WOOD PRODUCTS</t>
  </si>
  <si>
    <t>BUILDER’S JOINERY AND CARPENTRY OF WOOD</t>
  </si>
  <si>
    <t>WOODEN FURNITURE</t>
  </si>
  <si>
    <t>SECONDARY PAPER PRODUCTS</t>
  </si>
  <si>
    <t>COMPOSITE PAPER AND PAPERBOARD</t>
  </si>
  <si>
    <t>SPECIAL COATED PAPER AND PULP PRODUCTS</t>
  </si>
  <si>
    <t>HOUSEHOLD AND SANITARY PAPER, READY FOR USE</t>
  </si>
  <si>
    <t>PACKAGING CARTONS, BOXES ETC.</t>
  </si>
  <si>
    <t>OTHER ARTICLES OF PAPER AND PAPERBOARD, READY FOR USE</t>
  </si>
  <si>
    <t>of which: PRINTING AND WRITING PAPER, READY FOR USE</t>
  </si>
  <si>
    <t>of which: ARTICLES, MOULDED OR PRESSED FROM PULP</t>
  </si>
  <si>
    <t>of which: FILTER PAPER AND PAPERBOARD, READY FOR USE</t>
  </si>
  <si>
    <t>Trade in Roundwood and Sawnwood by species</t>
  </si>
  <si>
    <t>HS2012</t>
  </si>
  <si>
    <t>Please provide details of any relevant forest law enforcement activities (e.g. legislation, fines, arrests, etc.) in your country in the past year.</t>
  </si>
  <si>
    <t>HOUSEHOLD AND SANITARY PAPERS</t>
  </si>
  <si>
    <t>OTHER PAPER AND PAPERBOARD N.E.S. (NOT ELSEWHERE SPECIFIED)</t>
  </si>
  <si>
    <t>4401.10</t>
  </si>
  <si>
    <t>4402.90</t>
  </si>
  <si>
    <r>
      <rPr>
        <b/>
        <sz val="11"/>
        <rFont val="Univers"/>
        <family val="2"/>
      </rPr>
      <t xml:space="preserve">4401.21/22 </t>
    </r>
    <r>
      <rPr>
        <b/>
        <sz val="11"/>
        <color indexed="10"/>
        <rFont val="Univers"/>
        <family val="2"/>
      </rPr>
      <t xml:space="preserve"> ex4401.39</t>
    </r>
  </si>
  <si>
    <t>4401.21/22</t>
  </si>
  <si>
    <t>ex4401.39</t>
  </si>
  <si>
    <t>4408.10</t>
  </si>
  <si>
    <t>4408.31/39/90</t>
  </si>
  <si>
    <t>4412.31/32/39/94/99</t>
  </si>
  <si>
    <r>
      <rPr>
        <b/>
        <sz val="11"/>
        <rFont val="Univers"/>
        <family val="2"/>
      </rPr>
      <t xml:space="preserve">4408.31/39 </t>
    </r>
    <r>
      <rPr>
        <b/>
        <sz val="11"/>
        <color indexed="10"/>
        <rFont val="Univers"/>
        <family val="2"/>
      </rPr>
      <t xml:space="preserve"> ex4408.90</t>
    </r>
  </si>
  <si>
    <r>
      <rPr>
        <b/>
        <sz val="11"/>
        <rFont val="Univers"/>
        <family val="2"/>
      </rPr>
      <t xml:space="preserve">4412.39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</si>
  <si>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</si>
  <si>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ex4412.32  ex4412.94  ex4412.99</t>
    </r>
  </si>
  <si>
    <t>44.10</t>
  </si>
  <si>
    <t>4410.12</t>
  </si>
  <si>
    <t>4411.92</t>
  </si>
  <si>
    <t>47.01/02/03/04/05</t>
  </si>
  <si>
    <t>4703.21/29</t>
  </si>
  <si>
    <t>4706.10/30/91/92/93</t>
  </si>
  <si>
    <t>4706.20</t>
  </si>
  <si>
    <t>48.01  4802.10/20/54/55/56/57/58/61/62/69  48.09  4810.13/14/19/22/29</t>
  </si>
  <si>
    <t>4802.61/62/69</t>
  </si>
  <si>
    <t>4802.10/20/54/55/56/57/58</t>
  </si>
  <si>
    <t xml:space="preserve">4804.11/19/21/29/31/39/42/49/51/52/59  4805.11/12/19/24/25/30/91/92/93  4806.10/20/40  48.08  4810.31/32/39/92/99  4811.51/59 </t>
  </si>
  <si>
    <t>4804.11/19  4805.11/12/19/24/25/91</t>
  </si>
  <si>
    <t>4804.42/49/51/52/59  4805.92  4810.32/39/92  4811.51/59</t>
  </si>
  <si>
    <t>4804.21/29/31/39  4805.30  4806.10/20/40  48.08  4810.31/99</t>
  </si>
  <si>
    <t>031</t>
  </si>
  <si>
    <t>0313</t>
  </si>
  <si>
    <t>0311  0312</t>
  </si>
  <si>
    <t>0311</t>
  </si>
  <si>
    <t>0312</t>
  </si>
  <si>
    <t>PRODUCTION</t>
  </si>
  <si>
    <t>3151</t>
  </si>
  <si>
    <t>3141  3142</t>
  </si>
  <si>
    <t>3143</t>
  </si>
  <si>
    <t>3144</t>
  </si>
  <si>
    <t>ex32113</t>
  </si>
  <si>
    <t>32111</t>
  </si>
  <si>
    <t>32112</t>
  </si>
  <si>
    <t>ex32112</t>
  </si>
  <si>
    <r>
      <rPr>
        <b/>
        <sz val="11"/>
        <rFont val="Univers"/>
        <family val="2"/>
      </rPr>
      <t xml:space="preserve">32111  32112  </t>
    </r>
    <r>
      <rPr>
        <b/>
        <sz val="11"/>
        <color indexed="10"/>
        <rFont val="Univers"/>
        <family val="2"/>
      </rPr>
      <t>ex32113</t>
    </r>
  </si>
  <si>
    <t>3924</t>
  </si>
  <si>
    <t>32121</t>
  </si>
  <si>
    <t>ex32122  ex32129</t>
  </si>
  <si>
    <t>ex32143  ex32149</t>
  </si>
  <si>
    <r>
      <rPr>
        <b/>
        <sz val="11"/>
        <rFont val="Univers"/>
        <family val="2"/>
      </rPr>
      <t>32122</t>
    </r>
    <r>
      <rPr>
        <b/>
        <sz val="11"/>
        <color indexed="10"/>
        <rFont val="Univers"/>
        <family val="2"/>
      </rPr>
      <t xml:space="preserve">  ex32129</t>
    </r>
  </si>
  <si>
    <t>32131</t>
  </si>
  <si>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</si>
  <si>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</si>
  <si>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</si>
  <si>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</si>
  <si>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</si>
  <si>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3212  </t>
    </r>
    <r>
      <rPr>
        <b/>
        <sz val="11"/>
        <color indexed="10"/>
        <rFont val="Univers"/>
        <family val="2"/>
      </rPr>
      <t>ex32143  ex32149</t>
    </r>
  </si>
  <si>
    <r>
      <t xml:space="preserve">ex32149  ex32133  ex32136  ex32137  </t>
    </r>
    <r>
      <rPr>
        <b/>
        <sz val="11"/>
        <rFont val="Univers"/>
        <family val="2"/>
      </rPr>
      <t>32198</t>
    </r>
    <r>
      <rPr>
        <b/>
        <sz val="11"/>
        <color indexed="10"/>
        <rFont val="Univers"/>
        <family val="2"/>
      </rPr>
      <t xml:space="preserve">  ex32199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</si>
  <si>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</si>
  <si>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4409.10/29</t>
  </si>
  <si>
    <t>4409.10</t>
  </si>
  <si>
    <t>4409.29</t>
  </si>
  <si>
    <t>ex4409.29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</si>
  <si>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</si>
  <si>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 xml:space="preserve">4811.10/41/49/60/90 </t>
  </si>
  <si>
    <t>ex4823.90</t>
  </si>
  <si>
    <t>4823.70</t>
  </si>
  <si>
    <t>4823.20</t>
  </si>
  <si>
    <t>Nomenclature</t>
  </si>
  <si>
    <t>440110</t>
  </si>
  <si>
    <t>440320</t>
  </si>
  <si>
    <t>440341</t>
  </si>
  <si>
    <t>440349</t>
  </si>
  <si>
    <t>440391</t>
  </si>
  <si>
    <t>440392</t>
  </si>
  <si>
    <t>440399</t>
  </si>
  <si>
    <t>1.1</t>
  </si>
  <si>
    <t>1.2.C</t>
    <phoneticPr fontId="5"/>
  </si>
  <si>
    <t>1.2.NC.T</t>
    <phoneticPr fontId="5"/>
  </si>
  <si>
    <t>Only some part of it</t>
    <phoneticPr fontId="5"/>
  </si>
  <si>
    <t>2</t>
  </si>
  <si>
    <t>440290</t>
  </si>
  <si>
    <t>440121</t>
  </si>
  <si>
    <t>440122</t>
  </si>
  <si>
    <t>3.1</t>
    <phoneticPr fontId="5"/>
  </si>
  <si>
    <t>3.2</t>
    <phoneticPr fontId="5"/>
  </si>
  <si>
    <t>440139</t>
  </si>
  <si>
    <t>440131</t>
  </si>
  <si>
    <t>440130</t>
  </si>
  <si>
    <t>440721</t>
  </si>
  <si>
    <t>440722</t>
  </si>
  <si>
    <t>440725</t>
  </si>
  <si>
    <t>440726</t>
  </si>
  <si>
    <t>440727</t>
  </si>
  <si>
    <t>440728</t>
  </si>
  <si>
    <t>440729</t>
  </si>
  <si>
    <t>440791</t>
  </si>
  <si>
    <t>440792</t>
  </si>
  <si>
    <t>440793</t>
  </si>
  <si>
    <t>440794</t>
  </si>
  <si>
    <t>440795</t>
  </si>
  <si>
    <t>440799</t>
  </si>
  <si>
    <t>440810</t>
  </si>
  <si>
    <t>440831</t>
  </si>
  <si>
    <t>440839</t>
  </si>
  <si>
    <t>440890</t>
  </si>
  <si>
    <t>4410</t>
  </si>
  <si>
    <t>441012</t>
  </si>
  <si>
    <t>441112</t>
  </si>
  <si>
    <t>441113</t>
  </si>
  <si>
    <t>441114</t>
  </si>
  <si>
    <t>441192</t>
  </si>
  <si>
    <t>441193</t>
  </si>
  <si>
    <t>441194</t>
  </si>
  <si>
    <t>441231</t>
  </si>
  <si>
    <t>441232</t>
  </si>
  <si>
    <t>441239</t>
  </si>
  <si>
    <t>441294</t>
  </si>
  <si>
    <t>441299</t>
  </si>
  <si>
    <t>4701</t>
  </si>
  <si>
    <t>470321</t>
  </si>
  <si>
    <t>470329</t>
  </si>
  <si>
    <t>4705</t>
  </si>
  <si>
    <t>4702</t>
  </si>
  <si>
    <t>470610</t>
  </si>
  <si>
    <t>470620</t>
  </si>
  <si>
    <t>470630</t>
  </si>
  <si>
    <t>470691</t>
  </si>
  <si>
    <t>470692</t>
  </si>
  <si>
    <t>470693</t>
  </si>
  <si>
    <t>8.1</t>
  </si>
  <si>
    <t>8.2</t>
  </si>
  <si>
    <t>9</t>
  </si>
  <si>
    <t>4707</t>
  </si>
  <si>
    <t>4801</t>
  </si>
  <si>
    <t>480210</t>
  </si>
  <si>
    <t>480220</t>
  </si>
  <si>
    <t>480254</t>
  </si>
  <si>
    <t>480255</t>
  </si>
  <si>
    <t>480256</t>
  </si>
  <si>
    <t>480257</t>
  </si>
  <si>
    <t>480258</t>
  </si>
  <si>
    <t>480261</t>
  </si>
  <si>
    <t>480262</t>
  </si>
  <si>
    <t>480269</t>
  </si>
  <si>
    <t>4803</t>
  </si>
  <si>
    <t>480593</t>
  </si>
  <si>
    <t>4808</t>
  </si>
  <si>
    <t>481013</t>
  </si>
  <si>
    <t>481014</t>
  </si>
  <si>
    <t>481019</t>
  </si>
  <si>
    <t>481022</t>
  </si>
  <si>
    <t>481029</t>
  </si>
  <si>
    <t>481151</t>
  </si>
  <si>
    <t>481159</t>
  </si>
  <si>
    <t>4812</t>
  </si>
  <si>
    <t>4813</t>
  </si>
  <si>
    <t>10.2</t>
  </si>
  <si>
    <t> 480429</t>
  </si>
  <si>
    <t> 480431</t>
  </si>
  <si>
    <t>440910</t>
  </si>
  <si>
    <t>440929</t>
  </si>
  <si>
    <t/>
  </si>
  <si>
    <t>4414</t>
  </si>
  <si>
    <t>4419</t>
  </si>
  <si>
    <t>4417</t>
  </si>
  <si>
    <t>4807</t>
  </si>
  <si>
    <t>12.1</t>
  </si>
  <si>
    <t> 480262</t>
  </si>
  <si>
    <t> 480269</t>
  </si>
  <si>
    <t> 481099</t>
  </si>
  <si>
    <t>12.6</t>
  </si>
  <si>
    <t>Only some part of it</t>
  </si>
  <si>
    <t>482390</t>
  </si>
  <si>
    <t>482370</t>
  </si>
  <si>
    <t>482320</t>
  </si>
  <si>
    <t>JQ Product code</t>
  </si>
  <si>
    <t>HS Code</t>
  </si>
  <si>
    <t>Remarks on HS codes</t>
  </si>
  <si>
    <r>
      <rPr>
        <b/>
        <sz val="11"/>
        <rFont val="Univers"/>
        <family val="2"/>
      </rPr>
      <t xml:space="preserve">4401.31  </t>
    </r>
    <r>
      <rPr>
        <b/>
        <sz val="11"/>
        <color indexed="10"/>
        <rFont val="Univers"/>
        <family val="2"/>
      </rPr>
      <t>ex4401.39</t>
    </r>
  </si>
  <si>
    <t>INDUSTRIAL ROUNDWOOD</t>
  </si>
  <si>
    <t>ROUNDWOOD (WOOD IN THE ROUGH)</t>
  </si>
  <si>
    <t>MEDIUM/HIGH DENSITY FIBREBOARD (MDF/HDF)</t>
  </si>
  <si>
    <t>Industrial Roundwood, Tropical</t>
  </si>
  <si>
    <t>Industrial Roundwood, Coniferous</t>
  </si>
  <si>
    <t>Industrial Roundwood, Non-Coniferous</t>
  </si>
  <si>
    <t>03131</t>
  </si>
  <si>
    <t>03132</t>
  </si>
  <si>
    <t>ex03110  ex03120</t>
  </si>
  <si>
    <t>ex03110</t>
  </si>
  <si>
    <t>ex03120</t>
  </si>
  <si>
    <t>ex34510</t>
  </si>
  <si>
    <t>ex31230</t>
  </si>
  <si>
    <t>39281  39282</t>
  </si>
  <si>
    <t>39281</t>
  </si>
  <si>
    <t>39282</t>
  </si>
  <si>
    <t>31511</t>
  </si>
  <si>
    <t>31512</t>
  </si>
  <si>
    <t>ex31512</t>
  </si>
  <si>
    <t>31411  31421</t>
  </si>
  <si>
    <t>31412  31422</t>
  </si>
  <si>
    <t>ex31412  ex31422</t>
  </si>
  <si>
    <t>31432</t>
  </si>
  <si>
    <t>31442</t>
  </si>
  <si>
    <t>31441</t>
  </si>
  <si>
    <t>31449</t>
  </si>
  <si>
    <t>In CPC, if only 3 or 4 digits are shown, then all sub-codes at lower degrees of aggregation are included (for example, 0313 includes 03131 and 03132).</t>
  </si>
  <si>
    <t>REMOVALS OF ROUNDWOOD (WOOD IN THE ROUGH)</t>
  </si>
  <si>
    <t>% change</t>
  </si>
  <si>
    <t>m3 of wood in m3 or mt of product</t>
  </si>
  <si>
    <t>Roundwood</t>
  </si>
  <si>
    <t>Industrial roundwood availability</t>
  </si>
  <si>
    <t>Solid wood equivalent</t>
  </si>
  <si>
    <t>plywood production</t>
  </si>
  <si>
    <t>mechanical/semi-chemical pulp production</t>
  </si>
  <si>
    <t>chemical pulp production</t>
  </si>
  <si>
    <t>dissolving pulp production</t>
  </si>
  <si>
    <t>agglomerate production</t>
  </si>
  <si>
    <t>particle board production (incl OSB)</t>
  </si>
  <si>
    <t>fibreboard production</t>
  </si>
  <si>
    <t>share of agglomerates produced from industrial roundwood residues</t>
  </si>
  <si>
    <t>Solid Wood Demand</t>
  </si>
  <si>
    <t>Negative number means not enough roundwood available</t>
  </si>
  <si>
    <t>positive = surplus</t>
  </si>
  <si>
    <t>test for good numbers, missing  number, bad number, negative number</t>
  </si>
  <si>
    <t>gap (demand/availability)</t>
  </si>
  <si>
    <t>Difference (roundwood-demand)</t>
  </si>
  <si>
    <t>Availability</t>
  </si>
  <si>
    <t>Industrial Roundwood Balance</t>
  </si>
  <si>
    <t>Recovered wood used in particle board</t>
  </si>
  <si>
    <t>% of particle board that is from recovered wood</t>
  </si>
  <si>
    <t>usable industrial roundwood - amount of roundwood that is used, remainder leaves industry</t>
  </si>
  <si>
    <t>Positive number means more roundwood available than demanded</t>
  </si>
  <si>
    <t>Conversion factors</t>
  </si>
  <si>
    <t>RECOVERED POST-CONSUMER WOOD</t>
  </si>
  <si>
    <t>5</t>
  </si>
  <si>
    <t>5.1</t>
  </si>
  <si>
    <t>5.2</t>
  </si>
  <si>
    <t>6</t>
  </si>
  <si>
    <t>6.C</t>
  </si>
  <si>
    <t>6.NC</t>
  </si>
  <si>
    <t>6.NC.T</t>
  </si>
  <si>
    <t>7</t>
  </si>
  <si>
    <t>7.C</t>
  </si>
  <si>
    <t>7.NC</t>
  </si>
  <si>
    <t>7.NC.T</t>
  </si>
  <si>
    <t>8</t>
  </si>
  <si>
    <t>8.1.C</t>
  </si>
  <si>
    <t>8.1.NC</t>
  </si>
  <si>
    <t>8.1.NC.T</t>
  </si>
  <si>
    <t>8.2.1</t>
  </si>
  <si>
    <t>8.3</t>
  </si>
  <si>
    <t>8.3.1</t>
  </si>
  <si>
    <t>8.3.2</t>
  </si>
  <si>
    <t>8.3.3</t>
  </si>
  <si>
    <t>9.1</t>
  </si>
  <si>
    <t>MECHANICAL AND SEMI-CHEMICAL WOOD PULP</t>
  </si>
  <si>
    <t>9.2</t>
  </si>
  <si>
    <t>9.2.1</t>
  </si>
  <si>
    <t>9.2.1.1</t>
  </si>
  <si>
    <t>SULPHATE PULP</t>
  </si>
  <si>
    <t>of which: BLEACHED</t>
  </si>
  <si>
    <t>SULPHITE PULP</t>
  </si>
  <si>
    <t>9.2.2</t>
  </si>
  <si>
    <t>9.3</t>
  </si>
  <si>
    <t>10</t>
  </si>
  <si>
    <t>10.1</t>
  </si>
  <si>
    <t>11</t>
  </si>
  <si>
    <t>12</t>
  </si>
  <si>
    <t>12.1.1</t>
  </si>
  <si>
    <t>12.1.2</t>
  </si>
  <si>
    <t>12.1.3</t>
  </si>
  <si>
    <t>12.1.4</t>
  </si>
  <si>
    <t>12.3.1</t>
  </si>
  <si>
    <t>12.3.2</t>
  </si>
  <si>
    <t>12.3.3</t>
  </si>
  <si>
    <t>12.3.4</t>
  </si>
  <si>
    <t>4</t>
  </si>
  <si>
    <t>13.1.C</t>
  </si>
  <si>
    <t>13.1.NC</t>
  </si>
  <si>
    <t>13.1.NC.T</t>
  </si>
  <si>
    <t>PREFABRICATED BUILDINGS OF WOOD</t>
  </si>
  <si>
    <t>14.5.1</t>
  </si>
  <si>
    <t>14.5.2</t>
  </si>
  <si>
    <t>14.5.3</t>
  </si>
  <si>
    <t>HS2017</t>
  </si>
  <si>
    <t>SAWNWOOD (INCLUDING SLEEPERS)</t>
  </si>
  <si>
    <t>ex0312</t>
  </si>
  <si>
    <t>ex39283</t>
  </si>
  <si>
    <r>
      <t xml:space="preserve">31101 </t>
    </r>
    <r>
      <rPr>
        <b/>
        <sz val="11"/>
        <color rgb="FFFF0000"/>
        <rFont val="Univers"/>
      </rPr>
      <t xml:space="preserve"> ex31109  ex3132</t>
    </r>
  </si>
  <si>
    <r>
      <t>31102</t>
    </r>
    <r>
      <rPr>
        <b/>
        <sz val="11"/>
        <color rgb="FFFF0000"/>
        <rFont val="Univers"/>
      </rPr>
      <t xml:space="preserve">  ex31109  ex3132</t>
    </r>
  </si>
  <si>
    <t>311  3132</t>
  </si>
  <si>
    <t>ex31102  ex31109  ex3132</t>
  </si>
  <si>
    <t>3141  3142  3143  3144</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</si>
  <si>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</si>
  <si>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t>ex31230  ex39283</t>
  </si>
  <si>
    <t>4401.11/12  44.03</t>
  </si>
  <si>
    <t>4401.10  44.03</t>
  </si>
  <si>
    <t>4401.11/12</t>
  </si>
  <si>
    <t>ex4401.10</t>
  </si>
  <si>
    <t>4403.11/21/22/23/24/25/26</t>
  </si>
  <si>
    <r>
      <rPr>
        <b/>
        <sz val="11"/>
        <color indexed="10"/>
        <rFont val="Univers"/>
      </rPr>
      <t xml:space="preserve">ex4403.10  </t>
    </r>
    <r>
      <rPr>
        <b/>
        <sz val="11"/>
        <rFont val="Univers"/>
        <family val="2"/>
      </rPr>
      <t>4403.20</t>
    </r>
  </si>
  <si>
    <t>4403.12/41/49/91/93/94/95/96/97/98/99</t>
  </si>
  <si>
    <r>
      <rPr>
        <b/>
        <sz val="11"/>
        <color indexed="10"/>
        <rFont val="Univers"/>
      </rPr>
      <t xml:space="preserve">ex4403.10  </t>
    </r>
    <r>
      <rPr>
        <b/>
        <sz val="11"/>
        <rFont val="Univers"/>
        <family val="2"/>
      </rPr>
      <t>4403.41/49/91/92/99</t>
    </r>
  </si>
  <si>
    <t>ex4401.40</t>
  </si>
  <si>
    <t>4401.31/39</t>
  </si>
  <si>
    <t>44.06  44.07</t>
  </si>
  <si>
    <t>4406.11/91  4407.11/12/19</t>
  </si>
  <si>
    <r>
      <rPr>
        <b/>
        <sz val="11"/>
        <color indexed="10"/>
        <rFont val="Univers"/>
      </rPr>
      <t>ex4406.10/90</t>
    </r>
    <r>
      <rPr>
        <b/>
        <sz val="11"/>
        <rFont val="Univers"/>
        <family val="2"/>
      </rPr>
      <t xml:space="preserve">  4407.10</t>
    </r>
  </si>
  <si>
    <t>4406.12/92  4407.21/22/25/26/27/28/29/91/92/93/94/95/96/97/99</t>
  </si>
  <si>
    <r>
      <rPr>
        <b/>
        <sz val="11"/>
        <color indexed="10"/>
        <rFont val="Univers"/>
      </rPr>
      <t xml:space="preserve">ex4406.10/90  </t>
    </r>
    <r>
      <rPr>
        <b/>
        <sz val="11"/>
        <rFont val="Univers"/>
        <family val="2"/>
      </rPr>
      <t>4407.21/22/25/26/27/28/29/91/92/93/94/95/99</t>
    </r>
  </si>
  <si>
    <t>4408.31/39</t>
  </si>
  <si>
    <t>44.10  44.11  4412.31/33/34/39/94/99</t>
  </si>
  <si>
    <t>44.10  44.11  4412.31/32/39/94/99</t>
  </si>
  <si>
    <t>4412.31/33/34/39/94/99</t>
  </si>
  <si>
    <r>
      <rPr>
        <b/>
        <sz val="11"/>
        <rFont val="Univers"/>
        <family val="2"/>
      </rPr>
      <t xml:space="preserve">4412.39 </t>
    </r>
    <r>
      <rPr>
        <b/>
        <sz val="11"/>
        <color indexed="10"/>
        <rFont val="Univers"/>
        <family val="2"/>
      </rPr>
      <t xml:space="preserve"> ex4412.94  ex4412.99</t>
    </r>
  </si>
  <si>
    <r>
      <rPr>
        <b/>
        <sz val="11"/>
        <rFont val="Univers"/>
        <family val="2"/>
      </rPr>
      <t xml:space="preserve">4412.31/33/34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</si>
  <si>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</si>
  <si>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color rgb="FFFF0000"/>
        <rFont val="Univers"/>
      </rPr>
      <t>ex4411.14</t>
    </r>
    <r>
      <rPr>
        <b/>
        <sz val="11"/>
        <rFont val="Univers"/>
        <family val="2"/>
      </rPr>
      <t xml:space="preserve">  4411.93/94</t>
    </r>
  </si>
  <si>
    <t>47.01  47.05</t>
  </si>
  <si>
    <t>48.09  4810.13/14/19/22/29</t>
  </si>
  <si>
    <t>4409.10/22/29</t>
  </si>
  <si>
    <t>4409.22/29</t>
  </si>
  <si>
    <t>4409.22</t>
  </si>
  <si>
    <t>44.15/16</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</si>
  <si>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</si>
  <si>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</si>
  <si>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t>4418.10/20/40/50/60/74/75/79/99</t>
  </si>
  <si>
    <r>
      <t xml:space="preserve">4418.10/20/40/50/60  </t>
    </r>
    <r>
      <rPr>
        <b/>
        <sz val="11"/>
        <color rgb="FFFF0000"/>
        <rFont val="Univers"/>
      </rPr>
      <t>ex4418.71  ex4418.72  ex4418.79  ex4418.90</t>
    </r>
  </si>
  <si>
    <t>9406.10</t>
  </si>
  <si>
    <t>ex94.06</t>
  </si>
  <si>
    <t>44.04/05/13/17  4421.10/99</t>
  </si>
  <si>
    <r>
      <t xml:space="preserve">44.04/05/13/17  4421.10  </t>
    </r>
    <r>
      <rPr>
        <b/>
        <sz val="11"/>
        <color rgb="FFFF0000"/>
        <rFont val="Univers"/>
      </rPr>
      <t>ex4421.90</t>
    </r>
  </si>
  <si>
    <t>48.14/16/17/20/21/22/23</t>
  </si>
  <si>
    <t>245.01  247</t>
  </si>
  <si>
    <t>ex245.01</t>
  </si>
  <si>
    <r>
      <rPr>
        <b/>
        <sz val="11"/>
        <color rgb="FFFF0000"/>
        <rFont val="Univers"/>
      </rPr>
      <t xml:space="preserve">ex247.3  </t>
    </r>
    <r>
      <rPr>
        <b/>
        <sz val="11"/>
        <rFont val="Univers"/>
        <family val="2"/>
      </rPr>
      <t>247.4</t>
    </r>
  </si>
  <si>
    <r>
      <rPr>
        <b/>
        <sz val="11"/>
        <color rgb="FFFF0000"/>
        <rFont val="Univers"/>
      </rPr>
      <t xml:space="preserve">ex247.3  </t>
    </r>
    <r>
      <rPr>
        <b/>
        <sz val="11"/>
        <rFont val="Univers"/>
        <family val="2"/>
      </rPr>
      <t>247.5  247.9</t>
    </r>
  </si>
  <si>
    <r>
      <rPr>
        <b/>
        <sz val="11"/>
        <color rgb="FFFF0000"/>
        <rFont val="Univers"/>
      </rPr>
      <t xml:space="preserve">ex247.3  </t>
    </r>
    <r>
      <rPr>
        <b/>
        <sz val="11"/>
        <rFont val="Univers"/>
        <family val="2"/>
      </rPr>
      <t xml:space="preserve">247.5  </t>
    </r>
    <r>
      <rPr>
        <b/>
        <sz val="11"/>
        <color rgb="FFFF0000"/>
        <rFont val="Univers"/>
      </rPr>
      <t>ex247.9</t>
    </r>
  </si>
  <si>
    <t>ex245.02</t>
  </si>
  <si>
    <t>ex246.2</t>
  </si>
  <si>
    <r>
      <rPr>
        <b/>
        <sz val="11"/>
        <rFont val="Univers"/>
      </rPr>
      <t xml:space="preserve">246.1  </t>
    </r>
    <r>
      <rPr>
        <b/>
        <sz val="11"/>
        <color rgb="FFFF0000"/>
        <rFont val="Univers"/>
      </rPr>
      <t>ex246.2</t>
    </r>
  </si>
  <si>
    <r>
      <t xml:space="preserve">ex248.11  ex248.19  </t>
    </r>
    <r>
      <rPr>
        <b/>
        <sz val="11"/>
        <rFont val="Univers"/>
      </rPr>
      <t>248.2</t>
    </r>
  </si>
  <si>
    <r>
      <t xml:space="preserve">ex248.11  ex248.19  </t>
    </r>
    <r>
      <rPr>
        <b/>
        <sz val="11"/>
        <rFont val="Univers"/>
      </rPr>
      <t>248.4</t>
    </r>
  </si>
  <si>
    <r>
      <t>ex248.11  ex248.19  ex</t>
    </r>
    <r>
      <rPr>
        <b/>
        <sz val="11"/>
        <rFont val="Univers"/>
      </rPr>
      <t>248.4</t>
    </r>
  </si>
  <si>
    <t>248.1  248.2  248.4</t>
  </si>
  <si>
    <t>ex634.12</t>
  </si>
  <si>
    <t>ex634.31  ex634.33  ex634.39</t>
  </si>
  <si>
    <t>ex634.22</t>
  </si>
  <si>
    <t>251.2  251.91</t>
  </si>
  <si>
    <t>47.03  47.04</t>
  </si>
  <si>
    <t>251.4  251.5</t>
  </si>
  <si>
    <t>251.4  251.5  251.6</t>
  </si>
  <si>
    <t>251.2  251.3  251.4  251.5  251.6  251.91</t>
  </si>
  <si>
    <t>ex251.92</t>
  </si>
  <si>
    <t>641.21/22/26</t>
  </si>
  <si>
    <r>
      <t>4802.40  4804.41  4805.40/50  4806.30</t>
    </r>
    <r>
      <rPr>
        <b/>
        <sz val="14"/>
        <rFont val="Univers"/>
        <family val="2"/>
      </rPr>
      <t xml:space="preserve">  </t>
    </r>
    <r>
      <rPr>
        <b/>
        <sz val="11"/>
        <rFont val="Univers"/>
        <family val="2"/>
      </rPr>
      <t xml:space="preserve">48.12  48.13 </t>
    </r>
  </si>
  <si>
    <t>48.01  48.02  48.03  48.04  48.05  48.06  48.08  48.09  48.10  4811.51/59  48.12  48.13</t>
  </si>
  <si>
    <t>ex641.59</t>
  </si>
  <si>
    <t>634.22/23/31/33/39  634.5</t>
  </si>
  <si>
    <t>634.31/33/39</t>
  </si>
  <si>
    <t>634.22/23</t>
  </si>
  <si>
    <t>ex634.54  ex634.55</t>
  </si>
  <si>
    <t>641.1  641.21/22/26/29  641.3</t>
  </si>
  <si>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</si>
  <si>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</si>
  <si>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</si>
  <si>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</si>
  <si>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</si>
  <si>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641.1  641.2  641.3  641.4  641.5  641.62/63/64/69/71/72/74/75/76/77/93  642.41</t>
  </si>
  <si>
    <t>248.3</t>
  </si>
  <si>
    <t>248.5</t>
  </si>
  <si>
    <t>ex248.5</t>
  </si>
  <si>
    <t>248.3  248.5</t>
  </si>
  <si>
    <t>635.1  635.2</t>
  </si>
  <si>
    <r>
      <t xml:space="preserve">635.41  </t>
    </r>
    <r>
      <rPr>
        <b/>
        <sz val="11"/>
        <color rgb="FFFF0000"/>
        <rFont val="Univers"/>
      </rPr>
      <t xml:space="preserve">ex635.42  </t>
    </r>
    <r>
      <rPr>
        <b/>
        <sz val="11"/>
        <rFont val="Univers"/>
      </rPr>
      <t>635.49</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</si>
  <si>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</si>
  <si>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</si>
  <si>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t>ex811.0</t>
  </si>
  <si>
    <r>
      <t xml:space="preserve">634.21/91/93  635.91  </t>
    </r>
    <r>
      <rPr>
        <b/>
        <sz val="11"/>
        <color rgb="FFFF0000"/>
        <rFont val="Univers"/>
      </rPr>
      <t>ex635.99</t>
    </r>
  </si>
  <si>
    <t>641.73/78/79</t>
  </si>
  <si>
    <t>642.43/94</t>
  </si>
  <si>
    <t>641.94  642.2  642.3  642.42/45/91/93/99  892.81</t>
  </si>
  <si>
    <t>ex642.99</t>
  </si>
  <si>
    <t>CN2017</t>
  </si>
  <si>
    <t>4403.23/24</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</si>
  <si>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</si>
  <si>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</si>
  <si>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Birch (</t>
    </r>
    <r>
      <rPr>
        <i/>
        <sz val="11"/>
        <rFont val="Univers"/>
        <family val="2"/>
      </rPr>
      <t>Betula spp.</t>
    </r>
    <r>
      <rPr>
        <sz val="11"/>
        <rFont val="Univers"/>
        <family val="2"/>
      </rPr>
      <t>)</t>
    </r>
  </si>
  <si>
    <r>
      <t>of which: Poplar/Aspen (</t>
    </r>
    <r>
      <rPr>
        <i/>
        <sz val="11"/>
        <rFont val="Univers"/>
        <family val="2"/>
      </rPr>
      <t>Populus spp.</t>
    </r>
    <r>
      <rPr>
        <sz val="11"/>
        <rFont val="Univers"/>
        <family val="2"/>
      </rPr>
      <t>)</t>
    </r>
  </si>
  <si>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</si>
  <si>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</si>
  <si>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</si>
  <si>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</si>
  <si>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</si>
  <si>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t>4403.95/96</t>
  </si>
  <si>
    <r>
      <t>Fir/Spruce (</t>
    </r>
    <r>
      <rPr>
        <i/>
        <sz val="11"/>
        <rFont val="Univers"/>
        <family val="2"/>
      </rPr>
      <t xml:space="preserve">Abies </t>
    </r>
    <r>
      <rPr>
        <sz val="11"/>
        <rFont val="Univers"/>
      </rPr>
      <t>spp.</t>
    </r>
    <r>
      <rPr>
        <i/>
        <sz val="11"/>
        <rFont val="Univers"/>
        <family val="2"/>
      </rPr>
      <t xml:space="preserve">, Picea </t>
    </r>
    <r>
      <rPr>
        <sz val="11"/>
        <rFont val="Univers"/>
      </rPr>
      <t>spp.</t>
    </r>
    <r>
      <rPr>
        <sz val="11"/>
        <rFont val="Univers"/>
        <family val="2"/>
      </rPr>
      <t>)</t>
    </r>
  </si>
  <si>
    <t>PRIMARY PRODUCTS</t>
  </si>
  <si>
    <r>
      <rPr>
        <b/>
        <sz val="14"/>
        <rFont val="Univers"/>
      </rPr>
      <t>FOREST SECTOR QUESTIONNAIRE</t>
    </r>
    <r>
      <rPr>
        <b/>
        <sz val="12"/>
        <rFont val="Univers"/>
      </rPr>
      <t xml:space="preserve">  </t>
    </r>
    <r>
      <rPr>
        <b/>
        <sz val="24"/>
        <rFont val="Univers"/>
        <family val="2"/>
      </rPr>
      <t>JQ1</t>
    </r>
  </si>
  <si>
    <r>
      <rPr>
        <b/>
        <sz val="14"/>
        <rFont val="Univers"/>
      </rPr>
      <t xml:space="preserve">FOREST SECTOR QUESTIONNAIRE </t>
    </r>
    <r>
      <rPr>
        <b/>
        <sz val="12"/>
        <rFont val="Univers"/>
      </rPr>
      <t xml:space="preserve"> </t>
    </r>
    <r>
      <rPr>
        <b/>
        <sz val="24"/>
        <rFont val="Univers"/>
        <family val="2"/>
      </rPr>
      <t>JQ2</t>
    </r>
  </si>
  <si>
    <r>
      <t>Pine (</t>
    </r>
    <r>
      <rPr>
        <i/>
        <sz val="11"/>
        <rFont val="Univers"/>
        <family val="2"/>
      </rPr>
      <t xml:space="preserve">Pinus </t>
    </r>
    <r>
      <rPr>
        <sz val="11"/>
        <rFont val="Univers"/>
      </rPr>
      <t>spp</t>
    </r>
    <r>
      <rPr>
        <i/>
        <sz val="11"/>
        <rFont val="Univers"/>
        <family val="2"/>
      </rPr>
      <t>.</t>
    </r>
    <r>
      <rPr>
        <sz val="11"/>
        <rFont val="Univers"/>
        <family val="2"/>
      </rPr>
      <t>)</t>
    </r>
  </si>
  <si>
    <t>4403 21 10</t>
  </si>
  <si>
    <t>4403.21/22</t>
  </si>
  <si>
    <t>4403.12/41/49/91/93/94
4403.95/96/97/98/99</t>
  </si>
  <si>
    <t>4403 95 10</t>
  </si>
  <si>
    <r>
      <t>of which: Oak (</t>
    </r>
    <r>
      <rPr>
        <i/>
        <sz val="11"/>
        <rFont val="Univers"/>
        <family val="2"/>
      </rPr>
      <t xml:space="preserve">Quercus </t>
    </r>
    <r>
      <rPr>
        <sz val="11"/>
        <rFont val="Univers"/>
      </rPr>
      <t>spp</t>
    </r>
    <r>
      <rPr>
        <i/>
        <sz val="11"/>
        <rFont val="Univers"/>
        <family val="2"/>
      </rPr>
      <t>.</t>
    </r>
    <r>
      <rPr>
        <sz val="11"/>
        <rFont val="Univers"/>
        <family val="2"/>
      </rPr>
      <t>)</t>
    </r>
  </si>
  <si>
    <r>
      <t>of which: Beech (</t>
    </r>
    <r>
      <rPr>
        <i/>
        <sz val="11"/>
        <rFont val="Univers"/>
        <family val="2"/>
      </rPr>
      <t xml:space="preserve">Fagus </t>
    </r>
    <r>
      <rPr>
        <sz val="11"/>
        <rFont val="Univers"/>
      </rPr>
      <t>spp</t>
    </r>
    <r>
      <rPr>
        <i/>
        <sz val="11"/>
        <rFont val="Univers"/>
        <family val="2"/>
      </rPr>
      <t>.</t>
    </r>
    <r>
      <rPr>
        <sz val="11"/>
        <rFont val="Univers"/>
        <family val="2"/>
      </rPr>
      <t>)</t>
    </r>
  </si>
  <si>
    <r>
      <t>of which: Birch (</t>
    </r>
    <r>
      <rPr>
        <i/>
        <sz val="11"/>
        <rFont val="Univers"/>
        <family val="2"/>
      </rPr>
      <t xml:space="preserve">Betula </t>
    </r>
    <r>
      <rPr>
        <sz val="11"/>
        <rFont val="Univers"/>
      </rPr>
      <t>spp</t>
    </r>
    <r>
      <rPr>
        <i/>
        <sz val="11"/>
        <rFont val="Univers"/>
        <family val="2"/>
      </rPr>
      <t>.</t>
    </r>
    <r>
      <rPr>
        <sz val="11"/>
        <rFont val="Univers"/>
        <family val="2"/>
      </rPr>
      <t>)</t>
    </r>
  </si>
  <si>
    <r>
      <t>of which: Poplar/Aspen (</t>
    </r>
    <r>
      <rPr>
        <i/>
        <sz val="11"/>
        <rFont val="Univers"/>
        <family val="2"/>
      </rPr>
      <t xml:space="preserve">Populus </t>
    </r>
    <r>
      <rPr>
        <sz val="11"/>
        <rFont val="Univers"/>
      </rPr>
      <t>spp</t>
    </r>
    <r>
      <rPr>
        <i/>
        <sz val="11"/>
        <rFont val="Univers"/>
        <family val="2"/>
      </rPr>
      <t>.</t>
    </r>
    <r>
      <rPr>
        <sz val="11"/>
        <rFont val="Univers"/>
        <family val="2"/>
      </rPr>
      <t>)</t>
    </r>
  </si>
  <si>
    <r>
      <t>of which: Eucalyptus (</t>
    </r>
    <r>
      <rPr>
        <i/>
        <sz val="11"/>
        <rFont val="Univers"/>
        <family val="2"/>
      </rPr>
      <t xml:space="preserve">Eucalyptus </t>
    </r>
    <r>
      <rPr>
        <sz val="11"/>
        <rFont val="Univers"/>
      </rPr>
      <t>spp</t>
    </r>
    <r>
      <rPr>
        <i/>
        <sz val="11"/>
        <rFont val="Univers"/>
        <family val="2"/>
      </rPr>
      <t>.</t>
    </r>
    <r>
      <rPr>
        <sz val="11"/>
        <rFont val="Univers"/>
        <family val="2"/>
      </rPr>
      <t>)</t>
    </r>
  </si>
  <si>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</si>
  <si>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</si>
  <si>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4"/>
        <rFont val="Univers"/>
      </rPr>
      <t xml:space="preserve">FOREST SECTOR QUESTIONNAIRE </t>
    </r>
    <r>
      <rPr>
        <b/>
        <sz val="32"/>
        <rFont val="Univers"/>
        <family val="2"/>
      </rPr>
      <t>JQ3 (Supp. 1)</t>
    </r>
  </si>
  <si>
    <t>SECONDARY PROCESSED PRODUCTS</t>
  </si>
  <si>
    <t>CORRESPONDENCES to HS2017, HS2012 and SITC Rev.4</t>
  </si>
  <si>
    <t>CORRESPONDENCES to CPC Ver.2.1</t>
  </si>
  <si>
    <r>
      <rPr>
        <b/>
        <sz val="11"/>
        <color rgb="FFFF0000"/>
        <rFont val="Univers"/>
      </rPr>
      <t xml:space="preserve">ex4406.12/92  </t>
    </r>
    <r>
      <rPr>
        <b/>
        <sz val="11"/>
        <rFont val="Univers"/>
        <family val="2"/>
      </rPr>
      <t>4407.21/22/25/26/27/28/29</t>
    </r>
  </si>
  <si>
    <r>
      <rPr>
        <b/>
        <sz val="11"/>
        <color rgb="FFFF0000"/>
        <rFont val="Univers"/>
      </rPr>
      <t xml:space="preserve">ex4403.12  </t>
    </r>
    <r>
      <rPr>
        <b/>
        <sz val="11"/>
        <rFont val="Univers"/>
        <family val="2"/>
      </rPr>
      <t>4403.41/49</t>
    </r>
  </si>
  <si>
    <r>
      <rPr>
        <b/>
        <sz val="11"/>
        <color rgb="FFFF0000"/>
        <rFont val="Univers"/>
      </rPr>
      <t xml:space="preserve">ex4406.10/90  </t>
    </r>
    <r>
      <rPr>
        <b/>
        <sz val="11"/>
        <rFont val="Univers"/>
        <family val="2"/>
      </rPr>
      <t xml:space="preserve">4407.21/22/25/26/27/28/29  </t>
    </r>
    <r>
      <rPr>
        <b/>
        <sz val="11"/>
        <color indexed="10"/>
        <rFont val="Univers"/>
        <family val="2"/>
      </rPr>
      <t>ex4407.99</t>
    </r>
  </si>
  <si>
    <r>
      <rPr>
        <b/>
        <sz val="11"/>
        <color rgb="FFFF0000"/>
        <rFont val="Univers"/>
      </rPr>
      <t xml:space="preserve">ex4403.10  </t>
    </r>
    <r>
      <rPr>
        <b/>
        <sz val="11"/>
        <rFont val="Univers"/>
        <family val="2"/>
      </rPr>
      <t xml:space="preserve">4403.41/49  </t>
    </r>
    <r>
      <rPr>
        <b/>
        <sz val="11"/>
        <color indexed="10"/>
        <rFont val="Univers"/>
        <family val="2"/>
      </rPr>
      <t>ex4403.99</t>
    </r>
  </si>
  <si>
    <t>4403 23 10</t>
  </si>
  <si>
    <t>1.1C</t>
  </si>
  <si>
    <t>1.1NC</t>
  </si>
  <si>
    <t>1.2.NC</t>
    <phoneticPr fontId="5"/>
  </si>
  <si>
    <r>
      <rPr>
        <b/>
        <sz val="14"/>
        <rFont val="Univers"/>
      </rPr>
      <t>FOREST SECTOR QUESTIONNAIRE</t>
    </r>
    <r>
      <rPr>
        <b/>
        <sz val="24"/>
        <rFont val="Univers"/>
        <family val="2"/>
      </rPr>
      <t xml:space="preserve"> JQ3</t>
    </r>
  </si>
  <si>
    <t>This table highlights discrepancies between items and sub-items. Please verify your data for any non-zero figure!</t>
  </si>
  <si>
    <t>This table highlights discrepancies between production and trade. For any negative number, indicating greater net exports than production, please verify your data!</t>
  </si>
  <si>
    <t>Central Product Classification Version 2.1
(CPC Ver. 2.1)</t>
  </si>
  <si>
    <t>Sawnwood production</t>
  </si>
  <si>
    <t>veneer production</t>
  </si>
  <si>
    <r>
      <rPr>
        <b/>
        <sz val="14"/>
        <rFont val="Univers"/>
      </rPr>
      <t>FOREST SECTOR QUESTIONNAIRE</t>
    </r>
    <r>
      <rPr>
        <b/>
        <sz val="22"/>
        <rFont val="Univers"/>
        <family val="2"/>
      </rPr>
      <t xml:space="preserve"> ITTO1</t>
    </r>
  </si>
  <si>
    <r>
      <t xml:space="preserve">FOREST SECTOR QUESTIONNAIRE </t>
    </r>
    <r>
      <rPr>
        <b/>
        <sz val="24"/>
        <rFont val="Univers"/>
      </rPr>
      <t>ITTO2</t>
    </r>
  </si>
  <si>
    <r>
      <t>7</t>
    </r>
    <r>
      <rPr>
        <b/>
        <sz val="10"/>
        <rFont val="Univers"/>
        <family val="2"/>
      </rPr>
      <t>.NC.T</t>
    </r>
  </si>
  <si>
    <r>
      <t>8.1</t>
    </r>
    <r>
      <rPr>
        <b/>
        <sz val="10"/>
        <rFont val="Univers"/>
        <family val="2"/>
      </rPr>
      <t>.NC.T</t>
    </r>
  </si>
  <si>
    <t>HS2017/HS2012/HS2007</t>
  </si>
  <si>
    <t>HS2017:</t>
  </si>
  <si>
    <r>
      <rPr>
        <sz val="12"/>
        <color rgb="FFFF0000"/>
        <rFont val="Univers"/>
      </rPr>
      <t>ex4403.12</t>
    </r>
    <r>
      <rPr>
        <sz val="12"/>
        <rFont val="Univers"/>
        <family val="2"/>
      </rPr>
      <t xml:space="preserve">  4403.41/49</t>
    </r>
  </si>
  <si>
    <t>HS2012/2007:</t>
  </si>
  <si>
    <r>
      <rPr>
        <sz val="12"/>
        <color rgb="FFFF0000"/>
        <rFont val="Univers"/>
      </rPr>
      <t>ex4403.10</t>
    </r>
    <r>
      <rPr>
        <sz val="12"/>
        <rFont val="Univers"/>
        <family val="2"/>
      </rPr>
      <t xml:space="preserve">  4403.41/49  </t>
    </r>
    <r>
      <rPr>
        <sz val="12"/>
        <color rgb="FFFF0000"/>
        <rFont val="Univers"/>
      </rPr>
      <t>ex4403.99</t>
    </r>
  </si>
  <si>
    <r>
      <t xml:space="preserve">ex4406.12/92  </t>
    </r>
    <r>
      <rPr>
        <sz val="12"/>
        <rFont val="Univers"/>
      </rPr>
      <t>4407.21/22/25/26/27/28/29</t>
    </r>
  </si>
  <si>
    <r>
      <t xml:space="preserve">ex4406.10/90  </t>
    </r>
    <r>
      <rPr>
        <sz val="12"/>
        <rFont val="Univers"/>
      </rPr>
      <t>4407.21/22/25/26/27/28/30</t>
    </r>
    <r>
      <rPr>
        <sz val="11"/>
        <color theme="1"/>
        <rFont val="Calibri"/>
        <family val="2"/>
        <scheme val="minor"/>
      </rPr>
      <t/>
    </r>
  </si>
  <si>
    <r>
      <t xml:space="preserve">4408.31/39 </t>
    </r>
    <r>
      <rPr>
        <sz val="12"/>
        <rFont val="Univers"/>
        <family val="2"/>
      </rPr>
      <t xml:space="preserve"> </t>
    </r>
    <r>
      <rPr>
        <sz val="12"/>
        <color rgb="FFFF0000"/>
        <rFont val="Univers"/>
      </rPr>
      <t>ex4408.90</t>
    </r>
  </si>
  <si>
    <r>
      <t xml:space="preserve">4412.31  </t>
    </r>
    <r>
      <rPr>
        <sz val="12"/>
        <color rgb="FFFF0000"/>
        <rFont val="Univers"/>
      </rPr>
      <t>ex4412.94/99</t>
    </r>
  </si>
  <si>
    <r>
      <t xml:space="preserve">4412.31  </t>
    </r>
    <r>
      <rPr>
        <sz val="12"/>
        <color rgb="FFFF0000"/>
        <rFont val="Univers"/>
      </rPr>
      <t>ex4412.32/94/99</t>
    </r>
  </si>
  <si>
    <r>
      <t xml:space="preserve">FOREST SECTOR QUESTIONNAIRE </t>
    </r>
    <r>
      <rPr>
        <b/>
        <sz val="24"/>
        <rFont val="Univers"/>
      </rPr>
      <t>ITTO3</t>
    </r>
  </si>
  <si>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</si>
  <si>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r>
      <rPr>
        <b/>
        <sz val="14"/>
        <rFont val="Univers"/>
      </rPr>
      <t xml:space="preserve">FOREST SECTOR QUESTIONNAIRE </t>
    </r>
    <r>
      <rPr>
        <b/>
        <sz val="24"/>
        <rFont val="Univers"/>
        <family val="2"/>
      </rPr>
      <t>ECE/EU Species Trade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</si>
  <si>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</si>
  <si>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SITC Rev.4</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</si>
  <si>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</si>
  <si>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</si>
  <si>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</si>
  <si>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</si>
  <si>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</si>
  <si>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</si>
  <si>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 xml:space="preserve">Sawnwood 
(including sleepers), 
Tropical </t>
  </si>
  <si>
    <r>
      <t xml:space="preserve">4401.21/22  </t>
    </r>
    <r>
      <rPr>
        <b/>
        <sz val="11"/>
        <color rgb="FFFF0000"/>
        <rFont val="Univers"/>
      </rPr>
      <t>ex4401.40</t>
    </r>
  </si>
  <si>
    <t>PULPWOOD, ROUND AND SPLIT (INCLUDING WOOD FOR PARTICLE BOARD, OSB AND FIBREBOARD)</t>
  </si>
  <si>
    <t>PARTICLE BOARD, ORIENTED STRAND BOARD (OSB) AND SIMILAR BOARD</t>
  </si>
  <si>
    <t>of which: ORIENTED STRAND BOARD (OSB)</t>
  </si>
  <si>
    <t>PARTICLE BOARD, ORIENTED STRAND BOARD (OSB) and SIMILAR BOARD</t>
  </si>
  <si>
    <r>
      <t>4411.12/13</t>
    </r>
    <r>
      <rPr>
        <b/>
        <sz val="11"/>
        <color rgb="FFFF0000"/>
        <rFont val="Univers"/>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</si>
  <si>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</si>
  <si>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t>Production and Trade Estimates for 2021</t>
  </si>
  <si>
    <t>1000 t</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</si>
  <si>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</si>
  <si>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</si>
  <si>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r>
      <t>1000 m</t>
    </r>
    <r>
      <rPr>
        <vertAlign val="superscript"/>
        <sz val="10"/>
        <rFont val="Univers"/>
        <family val="2"/>
      </rPr>
      <t>3</t>
    </r>
    <r>
      <rPr>
        <sz val="10"/>
        <rFont val="Univers"/>
        <family val="2"/>
      </rPr>
      <t>ub / 1000 m</t>
    </r>
    <r>
      <rPr>
        <vertAlign val="superscript"/>
        <sz val="10"/>
        <rFont val="Univers"/>
      </rPr>
      <t xml:space="preserve">3 </t>
    </r>
  </si>
  <si>
    <r>
      <t>m</t>
    </r>
    <r>
      <rPr>
        <vertAlign val="superscript"/>
        <sz val="12"/>
        <rFont val="Univers"/>
        <family val="2"/>
      </rPr>
      <t>3</t>
    </r>
    <r>
      <rPr>
        <sz val="12"/>
        <rFont val="Univers"/>
        <family val="2"/>
      </rPr>
      <t xml:space="preserve"> = cubic metres solid volume</t>
    </r>
  </si>
  <si>
    <r>
      <t>m</t>
    </r>
    <r>
      <rPr>
        <vertAlign val="superscript"/>
        <sz val="12"/>
        <rFont val="Univers"/>
        <family val="2"/>
      </rPr>
      <t>3</t>
    </r>
    <r>
      <rPr>
        <sz val="12"/>
        <rFont val="Univers"/>
        <family val="2"/>
      </rPr>
      <t>ub = cubic metres solid volume underbark (i.e. excluding bark)</t>
    </r>
  </si>
  <si>
    <t>t = metric tonnes</t>
  </si>
  <si>
    <t>4403 23 90  
4403 24 00</t>
  </si>
  <si>
    <t>4403 21 90
4403 22 00</t>
  </si>
  <si>
    <t>4403.93/94</t>
  </si>
  <si>
    <t>4403 95 90
4403 96 00</t>
  </si>
  <si>
    <t>JFSQ</t>
  </si>
  <si>
    <t>FOREST SECTOR QUESTIONNAIRE</t>
  </si>
  <si>
    <t>Conversion Factors</t>
  </si>
  <si>
    <t>NOTE THESE ARE ONLY GENERAL NUMBERS. IT WOULD BE PREFERABLE TO USE SPECIES- OR COUNTRY-SPECIFIC FACTORS</t>
  </si>
  <si>
    <t>Multiply the quantity expressed in units on the right side of "per" with the factor to get the value expressed in units on left side of "per".</t>
  </si>
  <si>
    <t>FAO and UNECE Statistical Publications</t>
  </si>
  <si>
    <t>Results from UNECE/FAO 2009 Conversion Factors Questionnaire (median)</t>
  </si>
  <si>
    <t>volume to weight</t>
  </si>
  <si>
    <t>volume to area</t>
  </si>
  <si>
    <t>volume/weight of finished product to volume of roundwood</t>
  </si>
  <si>
    <r>
      <t>m</t>
    </r>
    <r>
      <rPr>
        <b/>
        <vertAlign val="superscript"/>
        <sz val="12"/>
        <rFont val="Arial Narrow"/>
        <family val="2"/>
      </rPr>
      <t>3</t>
    </r>
    <r>
      <rPr>
        <b/>
        <sz val="12"/>
        <rFont val="Arial Narrow"/>
        <family val="2"/>
      </rPr>
      <t xml:space="preserve"> per MT</t>
    </r>
  </si>
  <si>
    <r>
      <t>m</t>
    </r>
    <r>
      <rPr>
        <b/>
        <vertAlign val="superscript"/>
        <sz val="12"/>
        <rFont val="Arial Narrow"/>
        <family val="2"/>
      </rPr>
      <t>3</t>
    </r>
    <r>
      <rPr>
        <b/>
        <sz val="12"/>
        <rFont val="Arial Narrow"/>
        <family val="2"/>
      </rPr>
      <t xml:space="preserve"> per m</t>
    </r>
    <r>
      <rPr>
        <b/>
        <vertAlign val="superscript"/>
        <sz val="12"/>
        <rFont val="Arial Narrow"/>
        <family val="2"/>
      </rPr>
      <t>2</t>
    </r>
  </si>
  <si>
    <t>equivalent</t>
  </si>
  <si>
    <t>Notes to results of UNECE/FAO Conversion Factor Questionnaire</t>
  </si>
  <si>
    <r>
      <t>1000 m</t>
    </r>
    <r>
      <rPr>
        <vertAlign val="superscript"/>
        <sz val="11"/>
        <rFont val="Arial Narrow"/>
        <family val="2"/>
      </rPr>
      <t xml:space="preserve">3 </t>
    </r>
    <r>
      <rPr>
        <sz val="11"/>
        <rFont val="Arial Narrow"/>
        <family val="2"/>
      </rPr>
      <t>ub</t>
    </r>
  </si>
  <si>
    <t>WOOD FUEL, INCLUDING WOOD FOR CHARCOAL</t>
  </si>
  <si>
    <t>Green = 1.12</t>
  </si>
  <si>
    <t xml:space="preserve">Based on 891 kg/m3 green, basic density of .41, and 20% moisture seasoned </t>
  </si>
  <si>
    <t>Seasoned = 1.82</t>
  </si>
  <si>
    <t>Based on 407 kg/m3 dry, assuming 20% moisture</t>
  </si>
  <si>
    <t>Green=1.05</t>
  </si>
  <si>
    <t xml:space="preserve">Based on 1137 kg/m3 green, specific gravity of .55, and 20% moisture seasoned </t>
  </si>
  <si>
    <t>Seasoned=1.43</t>
  </si>
  <si>
    <t>Based on 50/50 ratio of share of logs/pulpwood in industrial roundwood</t>
  </si>
  <si>
    <t>1.2.C.Fir</t>
  </si>
  <si>
    <t>Fir (and Spruce)</t>
  </si>
  <si>
    <t>Austrian Energy Agency, 2009. weighted by share of standing inventory of European speices (57% spruce, 10% silver fir and remaining species)</t>
  </si>
  <si>
    <t>1.2.C.Pine</t>
  </si>
  <si>
    <t>Pine</t>
  </si>
  <si>
    <t>Austrian Energy Agency, 2009, weighted 25% Scots Pine, 2% maritime pine, 2% black pine and remaining species</t>
  </si>
  <si>
    <t>of which:Tropical</t>
  </si>
  <si>
    <t>AFRICA=1.31,
ASIA=0.956,
LA. AM= 0.847,
World=1.12</t>
  </si>
  <si>
    <t>Source: Fonseca "Measurement of Roundwood" 2005, ITTO Annual Review 2007, table 3-2-a
Species weight averaged using m3/tonne from Fonseca 2005 and volume exported by species from each region as shown in ITTO 2007 (assumes that bark is removed)</t>
  </si>
  <si>
    <t>Based on 950 kg/m3 green. Bark is included in weight but not in volume.</t>
  </si>
  <si>
    <t>Based on 935 kg/m3 green. Bark is included in weight but not in volume.</t>
  </si>
  <si>
    <t>Based on 1093 kg/m3 green.  Bark is included in weight but not in volume.</t>
  </si>
  <si>
    <t>1.2.NC.Beech</t>
  </si>
  <si>
    <t>Beech</t>
  </si>
  <si>
    <t>Austrian Energy Agency, 2009</t>
  </si>
  <si>
    <t>1.2.NC.Birch</t>
  </si>
  <si>
    <t>Birch</t>
  </si>
  <si>
    <t>1.2.NC.Eucalyptus</t>
  </si>
  <si>
    <t>Eucalyptus</t>
  </si>
  <si>
    <t>ATIBT, 1982</t>
  </si>
  <si>
    <t>1.2.NC.Oak</t>
  </si>
  <si>
    <t>Oak</t>
  </si>
  <si>
    <t>1.2.NC.Poplar</t>
  </si>
  <si>
    <t>Poplar</t>
  </si>
  <si>
    <t xml:space="preserve">PULPWOOD (ROUND &amp; SPLIT) </t>
  </si>
  <si>
    <t>Based on 930 kg/m3 green.  Bark is included in weight but not in volume.</t>
  </si>
  <si>
    <t>Based on 891 kg/m3 green.  Bark is included in weight but not in volume.</t>
  </si>
  <si>
    <t>Based on 1095 kg/m3 green.  Bark is included in weight but not in volume.</t>
  </si>
  <si>
    <t>same as 1.2.2.C</t>
  </si>
  <si>
    <t>same as 1.2.2.NC</t>
  </si>
  <si>
    <t>1000 MT</t>
  </si>
  <si>
    <t>Does not include the use of any of the wood fiber to generate the heat to make (add about 30% if inputted wood fiber used to provide heat)</t>
  </si>
  <si>
    <t>3</t>
  </si>
  <si>
    <r>
      <t>1000 m</t>
    </r>
    <r>
      <rPr>
        <vertAlign val="superscript"/>
        <sz val="11"/>
        <rFont val="Arial Narrow"/>
        <family val="2"/>
      </rPr>
      <t>3</t>
    </r>
  </si>
  <si>
    <t>softwood=1.19</t>
  </si>
  <si>
    <t>Based on swe/odmt of 2.41 and avg delivered mt / odmt of 2.0 in solid m3</t>
  </si>
  <si>
    <t>hardwood = 1.05</t>
  </si>
  <si>
    <t>Based on swe/odmt of 2.01 and avg delivered mt / odmt of 1.79 in solid m3</t>
  </si>
  <si>
    <t>mix = 1.15</t>
  </si>
  <si>
    <t>WOOD RESIDUES</t>
  </si>
  <si>
    <t>Green=1.15</t>
  </si>
  <si>
    <t>Based on wood chips</t>
  </si>
  <si>
    <t>Seasoned = 2.12</t>
  </si>
  <si>
    <t>Assumption for seasoned is based on average basic density of .42 from questionnaire and assumes 15% moisture content</t>
  </si>
  <si>
    <t>1000 mt</t>
  </si>
  <si>
    <t>Delivered MT (12-20% atmospheric moisture). Convert to dry weight for energy purposes (multiply by 0.88 - 0.80)</t>
  </si>
  <si>
    <t>Bulk (loose) volume, 5-10% moisture</t>
  </si>
  <si>
    <t>roundwood equivalent is m3rw/odmt, volume to weight is bulk (loose volume)</t>
  </si>
  <si>
    <t xml:space="preserve">SAWNWOOD </t>
  </si>
  <si>
    <t>1.6 / 1.82*</t>
  </si>
  <si>
    <t>Green=1.202</t>
  </si>
  <si>
    <t>RoughGreen=1.67</t>
  </si>
  <si>
    <t>Green sawnwood based on basic density of .94, less bark (11%)</t>
  </si>
  <si>
    <t>Dry = 1.99</t>
  </si>
  <si>
    <t>RoughDry=1.99</t>
  </si>
  <si>
    <t>Dry sawnwood weight based on basic density of .42, 4% shrinkage and 15% moisture content</t>
  </si>
  <si>
    <t>PlanedDry=2.13</t>
  </si>
  <si>
    <t>6.C.Fir</t>
  </si>
  <si>
    <t>Fir and Spruce</t>
  </si>
  <si>
    <t>Austrian Energy Agency, 2009. Dried weight (15% moisture content dry weight). Weighted ratio of standing inventory.</t>
  </si>
  <si>
    <t>6.C.Pine</t>
  </si>
  <si>
    <t>Green=1.04</t>
  </si>
  <si>
    <t>RoughGreen=1.86</t>
  </si>
  <si>
    <t>Green sawnwood based on basic density of 1.09, less bark (12%)</t>
  </si>
  <si>
    <t>Seasoned=1.50</t>
  </si>
  <si>
    <t>RoughDry=2.01</t>
  </si>
  <si>
    <t>Dry sawnwood weight based on basic density of .55, 5% shrinkage and 15% moisture content</t>
  </si>
  <si>
    <t>PlanedDry=2.81</t>
  </si>
  <si>
    <t>6.NC.Ash</t>
  </si>
  <si>
    <t>Ash</t>
  </si>
  <si>
    <t>Wood Database (wood-database.com). Air-dry.</t>
  </si>
  <si>
    <t>6.NC.Beech</t>
  </si>
  <si>
    <t>Austrian Energy Agency, 2009. Dried weight (15% moisture content dry weight).</t>
  </si>
  <si>
    <t>6.NC.Birch</t>
  </si>
  <si>
    <t>6.NC.Cherry</t>
  </si>
  <si>
    <t>Cherry</t>
  </si>
  <si>
    <t>Giordano, 1976, Tecnologia del legno. Air-dry. Prunus avium.</t>
  </si>
  <si>
    <t>6.NC.Maple</t>
  </si>
  <si>
    <t>Maple</t>
  </si>
  <si>
    <t>Giordano, 1976, Tecnologia del legno. Air-dry</t>
  </si>
  <si>
    <t>6.NC.Oak</t>
  </si>
  <si>
    <t>6.NC.Poplar</t>
  </si>
  <si>
    <t>Based on FP Conversion Factors (2019), Asia (720 kg / m3)</t>
  </si>
  <si>
    <t>1.9*</t>
  </si>
  <si>
    <t>Green=1.20</t>
  </si>
  <si>
    <t>1.5***</t>
  </si>
  <si>
    <t>Green veneer based on basic density of .94, less bark (11%)</t>
  </si>
  <si>
    <t>Seasoned=2.06</t>
  </si>
  <si>
    <t>1.6***</t>
  </si>
  <si>
    <t>Dry veneer weight based on basic density of .42, 9% shrinkage and 5% moisture content</t>
  </si>
  <si>
    <t>Green veneer based on basic density of 1.09, less bark (11%)</t>
  </si>
  <si>
    <t>Seasoned=1.53</t>
  </si>
  <si>
    <t>Dry veneer weight based on basic density of .55, 11.5% shrinkage and 5% moisture content</t>
  </si>
  <si>
    <t>2.3*</t>
  </si>
  <si>
    <t>8,1.C</t>
  </si>
  <si>
    <t>0.0165***</t>
  </si>
  <si>
    <t>dried, sanded, peeled</t>
  </si>
  <si>
    <t>0.0215***</t>
  </si>
  <si>
    <t>dried, sanded, sliced</t>
  </si>
  <si>
    <t>PARTICLE BOARD (including OSB)</t>
  </si>
  <si>
    <t>8.2x</t>
  </si>
  <si>
    <t>PARTICLE BOARD (excluding OSB)</t>
  </si>
  <si>
    <t>0.018***</t>
  </si>
  <si>
    <t>of which: OSB</t>
  </si>
  <si>
    <t>solid wood per m3 of product</t>
  </si>
  <si>
    <t>OTHER FIBREBOARD</t>
  </si>
  <si>
    <t>solid wood per m3 of product, mostly insulating board</t>
  </si>
  <si>
    <t>MECHANICAL AND SEMI-CHEMICAL</t>
  </si>
  <si>
    <t>air-dried metric ton (mechanical 2.50, semi-chemical 2.70)</t>
  </si>
  <si>
    <t>9..2</t>
  </si>
  <si>
    <t>CHEMICAL</t>
  </si>
  <si>
    <t>SULPHATE</t>
  </si>
  <si>
    <t>air-dried metric ton (unbleached 4.63, bleached 4.50)</t>
  </si>
  <si>
    <t>of which: bleached</t>
  </si>
  <si>
    <t>air-dried metric ton</t>
  </si>
  <si>
    <t>SULPHITE</t>
  </si>
  <si>
    <t>air-dried metric ton (unbleached 4.64 and bleached 5.01)</t>
  </si>
  <si>
    <t>1.28 MT in per MT out</t>
  </si>
  <si>
    <t>12.2</t>
  </si>
  <si>
    <t>SANITARY AND HOUSEHOLD PAPERS</t>
  </si>
  <si>
    <t>12.3</t>
  </si>
  <si>
    <t>12.4</t>
  </si>
  <si>
    <t>OTHER PAPER AND PAPERBOARD N.E.S</t>
  </si>
  <si>
    <t>For inverse relationships divide 1 by the factor given, e.g. to convert m3 of wood charcoal to mt divide 1 by m3/mt factor of 6 = 0.167</t>
  </si>
  <si>
    <t>Forest Measures</t>
  </si>
  <si>
    <t>MT = metric tonnes (1000 kg)</t>
  </si>
  <si>
    <t>m3/unit</t>
  </si>
  <si>
    <r>
      <t>m</t>
    </r>
    <r>
      <rPr>
        <vertAlign val="superscript"/>
        <sz val="12"/>
        <rFont val="Arial Narrow"/>
        <family val="2"/>
      </rPr>
      <t>3</t>
    </r>
    <r>
      <rPr>
        <sz val="12"/>
        <rFont val="Arial Narrow"/>
        <family val="2"/>
      </rPr>
      <t xml:space="preserve"> = cubic meters (solid volume)</t>
    </r>
  </si>
  <si>
    <t>1000 board feet (sawlogs)</t>
  </si>
  <si>
    <t>4.53**</t>
  </si>
  <si>
    <r>
      <t>m</t>
    </r>
    <r>
      <rPr>
        <vertAlign val="superscript"/>
        <sz val="12"/>
        <rFont val="Arial Narrow"/>
        <family val="2"/>
      </rPr>
      <t>2</t>
    </r>
    <r>
      <rPr>
        <sz val="12"/>
        <rFont val="Arial Narrow"/>
        <family val="2"/>
      </rPr>
      <t xml:space="preserve"> = square meters</t>
    </r>
  </si>
  <si>
    <t>1000 board feet (sawnwood - nominal)</t>
  </si>
  <si>
    <t>nominal board feet to actual m3</t>
  </si>
  <si>
    <t>(s) = solid volume</t>
  </si>
  <si>
    <t>1000 square feet (1/8 inch thickness)</t>
  </si>
  <si>
    <t>cord</t>
  </si>
  <si>
    <t>Unit Conversion</t>
  </si>
  <si>
    <t>cord (pulpwood)</t>
  </si>
  <si>
    <t>1 inch = 25.4 millimetres</t>
  </si>
  <si>
    <t>cord (wood fuel)</t>
  </si>
  <si>
    <t>1 square foot = 0.0929 square metre</t>
  </si>
  <si>
    <t>cubic foot</t>
  </si>
  <si>
    <t>1 pound = 0.454 kilograms</t>
  </si>
  <si>
    <t>cubic foot (stacked)</t>
  </si>
  <si>
    <t>1 short ton (2000 pounds) = 0.9072 metric ton</t>
  </si>
  <si>
    <t>cunit</t>
  </si>
  <si>
    <t>1 long ton (2240 pounds) = 1.016 metric ton</t>
  </si>
  <si>
    <t>fathom</t>
  </si>
  <si>
    <r>
      <t>Bold</t>
    </r>
    <r>
      <rPr>
        <sz val="12"/>
        <rFont val="Arial Narrow"/>
        <family val="2"/>
      </rPr>
      <t xml:space="preserve"> = FAO published figure</t>
    </r>
  </si>
  <si>
    <t>hoppus cubic foot</t>
  </si>
  <si>
    <t>hoppus super(ficial) foot</t>
  </si>
  <si>
    <t>*  = ITTO</t>
  </si>
  <si>
    <t>hoppus ton (50 hoppus cubic feet)</t>
  </si>
  <si>
    <t>** = obolete - more recent figures would be</t>
  </si>
  <si>
    <t>Petrograd Standard</t>
  </si>
  <si>
    <t>for OR, WA, AK (west of Cascades), SE US (Doyle region):  6.3</t>
  </si>
  <si>
    <t>stere</t>
  </si>
  <si>
    <t>Inland west US, Great Lakes US, E. Can.:  5.7</t>
  </si>
  <si>
    <t>stere (pulpwood)</t>
  </si>
  <si>
    <t>NE US Int 1/4": 5</t>
  </si>
  <si>
    <t>stere (wood fuel)</t>
  </si>
  <si>
    <t>*** = Conversion Factor Study, US figures, rotary for conifer and sliced for non-conifer</t>
  </si>
  <si>
    <t>Fonseca *Measurement of Roundwood" 2005. Estimated by Matt Fonseca based on regional knowledge of the scaling methods and timber types</t>
  </si>
  <si>
    <t>prepared February 2004</t>
  </si>
  <si>
    <t>updated 2007 with RWE factors</t>
  </si>
  <si>
    <t>updated 2009 with provisional results of forest products conversion factors study</t>
  </si>
  <si>
    <t>updated 2011 with results of forest products conversion factors study (DP49)</t>
  </si>
  <si>
    <t>+++</t>
  </si>
  <si>
    <t>Albania</t>
  </si>
  <si>
    <t>Date:14/10/2020</t>
  </si>
  <si>
    <t xml:space="preserve"> Benard Shalca</t>
  </si>
  <si>
    <t>AL</t>
  </si>
  <si>
    <t>(Value 000/All)</t>
  </si>
  <si>
    <t xml:space="preserve">Fax: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</si>
</sst>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
    <numFmt numFmtId="166" formatCode="0.0"/>
    <numFmt numFmtId="167" formatCode="0.000"/>
    <numFmt numFmtId="168" formatCode="_-* #,##0.00_L_e_k_-;\-* #,##0.00_L_e_k_-;_-* &quot;-&quot;??_L_e_k_-;_-@_-"/>
  </numFmts>
  <fonts count="137" x14ac:knownFonts="1">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b/>
      <sz val="10"/>
      <color indexed="9"/>
      <name val="Univers"/>
      <family val="2"/>
    </font>
    <font>
      <sz val="10"/>
      <color indexed="9"/>
      <name val="Univers"/>
      <family val="2"/>
    </font>
    <font>
      <b/>
      <sz val="14"/>
      <color indexed="12"/>
      <name val="Univers"/>
      <family val="2"/>
    </font>
    <font>
      <b/>
      <sz val="14"/>
      <name val="Univers"/>
      <family val="2"/>
    </font>
    <font>
      <b/>
      <sz val="20"/>
      <name val="Univers"/>
      <family val="2"/>
    </font>
    <font>
      <sz val="20"/>
      <name val="Arial"/>
      <family val="2"/>
    </font>
    <font>
      <b/>
      <sz val="24"/>
      <name val="Arial"/>
      <family val="2"/>
    </font>
    <font>
      <b/>
      <u/>
      <sz val="10"/>
      <name val="Univers"/>
      <family val="2"/>
    </font>
    <font>
      <sz val="12"/>
      <name val="Arial"/>
      <family val="2"/>
    </font>
    <font>
      <sz val="12"/>
      <color indexed="12"/>
      <name val="Univers"/>
      <family val="2"/>
    </font>
    <font>
      <b/>
      <sz val="11"/>
      <name val="Univers"/>
      <family val="2"/>
    </font>
    <font>
      <b/>
      <sz val="12"/>
      <name val="Arial"/>
      <family val="2"/>
    </font>
    <font>
      <sz val="11"/>
      <name val="Arial"/>
      <family val="2"/>
    </font>
    <font>
      <sz val="14"/>
      <name val="Arial"/>
      <family val="2"/>
    </font>
    <font>
      <sz val="24"/>
      <name val="Arial"/>
      <family val="2"/>
    </font>
    <font>
      <vertAlign val="superscript"/>
      <sz val="10"/>
      <name val="Univers"/>
      <family val="2"/>
    </font>
    <font>
      <u/>
      <sz val="12"/>
      <color indexed="12"/>
      <name val="Univers"/>
      <family val="2"/>
    </font>
    <font>
      <b/>
      <sz val="18"/>
      <color indexed="12"/>
      <name val="Univers"/>
      <family val="2"/>
    </font>
    <font>
      <b/>
      <sz val="16"/>
      <name val="Univers"/>
      <family val="2"/>
    </font>
    <font>
      <b/>
      <sz val="16"/>
      <name val="Arial"/>
      <family val="2"/>
    </font>
    <font>
      <b/>
      <sz val="16"/>
      <color indexed="10"/>
      <name val="Univers"/>
      <family val="2"/>
    </font>
    <font>
      <sz val="12"/>
      <color indexed="10"/>
      <name val="Univers"/>
      <family val="2"/>
    </font>
    <font>
      <sz val="11"/>
      <name val="Courier"/>
      <family val="3"/>
    </font>
    <font>
      <sz val="11"/>
      <name val="Univers"/>
      <family val="2"/>
    </font>
    <font>
      <b/>
      <sz val="8"/>
      <name val="Univers"/>
      <family val="2"/>
    </font>
    <font>
      <b/>
      <sz val="10"/>
      <color indexed="12"/>
      <name val="Univers"/>
      <family val="2"/>
    </font>
    <font>
      <b/>
      <sz val="24"/>
      <name val="Univers"/>
      <family val="2"/>
    </font>
    <font>
      <b/>
      <sz val="14"/>
      <color indexed="12"/>
      <name val="Univers"/>
      <family val="2"/>
    </font>
    <font>
      <b/>
      <sz val="12"/>
      <color indexed="12"/>
      <name val="Univers"/>
      <family val="2"/>
    </font>
    <font>
      <b/>
      <i/>
      <sz val="10"/>
      <name val="Univers"/>
      <family val="2"/>
    </font>
    <font>
      <b/>
      <sz val="14"/>
      <name val="Univers"/>
      <family val="2"/>
    </font>
    <font>
      <b/>
      <sz val="12"/>
      <color indexed="9"/>
      <name val="Univers"/>
      <family val="2"/>
    </font>
    <font>
      <b/>
      <sz val="16"/>
      <color indexed="10"/>
      <name val="Univers"/>
      <family val="2"/>
    </font>
    <font>
      <sz val="12"/>
      <color indexed="10"/>
      <name val="Univers"/>
      <family val="2"/>
    </font>
    <font>
      <u/>
      <sz val="12"/>
      <color indexed="12"/>
      <name val="Univers"/>
      <family val="2"/>
    </font>
    <font>
      <sz val="12"/>
      <color indexed="12"/>
      <name val="Univers"/>
      <family val="2"/>
    </font>
    <font>
      <b/>
      <i/>
      <sz val="12"/>
      <name val="Univers"/>
      <family val="2"/>
    </font>
    <font>
      <b/>
      <u/>
      <sz val="12"/>
      <name val="Univers"/>
      <family val="2"/>
    </font>
    <font>
      <b/>
      <sz val="32"/>
      <name val="Univers"/>
      <family val="2"/>
    </font>
    <font>
      <sz val="32"/>
      <name val="Univers"/>
      <family val="2"/>
    </font>
    <font>
      <sz val="14"/>
      <name val="Univers"/>
      <family val="2"/>
    </font>
    <font>
      <b/>
      <sz val="10"/>
      <color indexed="10"/>
      <name val="Univers"/>
      <family val="2"/>
    </font>
    <font>
      <b/>
      <sz val="22"/>
      <name val="Univers"/>
      <family val="2"/>
    </font>
    <font>
      <b/>
      <sz val="22"/>
      <name val="Arial"/>
      <family val="2"/>
    </font>
    <font>
      <sz val="8"/>
      <name val="Courier"/>
      <family val="3"/>
    </font>
    <font>
      <sz val="12"/>
      <color indexed="57"/>
      <name val="Univers"/>
      <family val="2"/>
    </font>
    <font>
      <sz val="12"/>
      <color indexed="57"/>
      <name val="Univers"/>
      <family val="2"/>
    </font>
    <font>
      <b/>
      <sz val="32"/>
      <name val="Univers"/>
      <family val="2"/>
    </font>
    <font>
      <sz val="32"/>
      <name val="Univers"/>
      <family val="2"/>
    </font>
    <font>
      <vertAlign val="superscript"/>
      <sz val="12"/>
      <name val="Univers"/>
      <family val="2"/>
    </font>
    <font>
      <b/>
      <sz val="10"/>
      <name val="Univers"/>
      <family val="2"/>
    </font>
    <font>
      <u/>
      <sz val="12"/>
      <name val="Univers"/>
      <family val="2"/>
    </font>
    <font>
      <b/>
      <sz val="11"/>
      <color indexed="10"/>
      <name val="Univers"/>
      <family val="2"/>
    </font>
    <font>
      <sz val="11"/>
      <color indexed="8"/>
      <name val="Calibri"/>
      <family val="2"/>
    </font>
    <font>
      <b/>
      <sz val="11"/>
      <color indexed="8"/>
      <name val="Calibri"/>
      <family val="2"/>
    </font>
    <font>
      <sz val="14"/>
      <color indexed="10"/>
      <name val="Univers"/>
      <family val="2"/>
    </font>
    <font>
      <sz val="10"/>
      <color indexed="8"/>
      <name val="Arial"/>
      <family val="2"/>
    </font>
    <font>
      <b/>
      <sz val="11"/>
      <name val="Univers"/>
    </font>
    <font>
      <b/>
      <sz val="16"/>
      <color indexed="12"/>
      <name val="Arial"/>
      <family val="2"/>
    </font>
    <font>
      <b/>
      <sz val="10"/>
      <name val="Arial"/>
      <family val="2"/>
    </font>
    <font>
      <b/>
      <sz val="8"/>
      <color indexed="81"/>
      <name val="Tahoma"/>
      <family val="2"/>
    </font>
    <font>
      <sz val="8"/>
      <color indexed="81"/>
      <name val="Tahoma"/>
      <family val="2"/>
    </font>
    <font>
      <sz val="10"/>
      <name val="Univers"/>
    </font>
    <font>
      <i/>
      <sz val="10"/>
      <name val="Arial"/>
      <family val="2"/>
    </font>
    <font>
      <b/>
      <sz val="12"/>
      <color rgb="FFFF0000"/>
      <name val="Univers"/>
      <family val="2"/>
    </font>
    <font>
      <b/>
      <sz val="11"/>
      <color rgb="FFFF0000"/>
      <name val="Univers"/>
      <family val="2"/>
    </font>
    <font>
      <sz val="12"/>
      <color rgb="FFFF0000"/>
      <name val="Univers"/>
      <family val="2"/>
    </font>
    <font>
      <sz val="10"/>
      <color rgb="FFFF0000"/>
      <name val="Univers"/>
      <family val="2"/>
    </font>
    <font>
      <sz val="11"/>
      <color theme="1"/>
      <name val="Calibri"/>
      <family val="2"/>
    </font>
    <font>
      <b/>
      <sz val="10"/>
      <color rgb="FF00B050"/>
      <name val="Arial"/>
      <family val="2"/>
    </font>
    <font>
      <sz val="14"/>
      <color rgb="FFFF0000"/>
      <name val="Univers"/>
      <family val="2"/>
    </font>
    <font>
      <b/>
      <sz val="11"/>
      <color rgb="FFFF0000"/>
      <name val="Univers"/>
    </font>
    <font>
      <b/>
      <sz val="14"/>
      <name val="Univers"/>
    </font>
    <font>
      <b/>
      <sz val="11"/>
      <color indexed="10"/>
      <name val="Univers"/>
    </font>
    <font>
      <b/>
      <sz val="11"/>
      <color theme="1"/>
      <name val="Univers"/>
    </font>
    <font>
      <b/>
      <sz val="10"/>
      <name val="Univers"/>
    </font>
    <font>
      <i/>
      <sz val="11"/>
      <name val="Univers"/>
      <family val="2"/>
    </font>
    <font>
      <sz val="11"/>
      <name val="Univers"/>
    </font>
    <font>
      <b/>
      <sz val="24"/>
      <name val="Univers"/>
    </font>
    <font>
      <b/>
      <sz val="12"/>
      <name val="Univers"/>
    </font>
    <font>
      <b/>
      <sz val="32"/>
      <name val="Univers"/>
    </font>
    <font>
      <sz val="11"/>
      <color rgb="FFFF0000"/>
      <name val="Calibri"/>
      <family val="2"/>
    </font>
    <font>
      <sz val="11"/>
      <name val="Calibri"/>
      <family val="2"/>
    </font>
    <font>
      <sz val="14"/>
      <color indexed="12"/>
      <name val="Univers"/>
    </font>
    <font>
      <b/>
      <sz val="22"/>
      <name val="Univers"/>
    </font>
    <font>
      <sz val="12"/>
      <color rgb="FFFF0000"/>
      <name val="Univers"/>
    </font>
    <font>
      <sz val="12"/>
      <name val="Univers"/>
    </font>
    <font>
      <sz val="14"/>
      <name val="Univers"/>
    </font>
    <font>
      <b/>
      <sz val="11"/>
      <name val="Calibri"/>
      <family val="2"/>
    </font>
    <font>
      <vertAlign val="superscript"/>
      <sz val="10"/>
      <name val="Univers"/>
    </font>
    <font>
      <sz val="12"/>
      <color theme="3" tint="0.39997558519241921"/>
      <name val="Univers"/>
      <family val="2"/>
    </font>
    <font>
      <sz val="12"/>
      <name val="Arial Narrow"/>
      <family val="2"/>
    </font>
    <font>
      <b/>
      <sz val="12"/>
      <name val="Arial Narrow"/>
      <family val="2"/>
    </font>
    <font>
      <b/>
      <sz val="12"/>
      <color indexed="12"/>
      <name val="Arial Narrow"/>
      <family val="2"/>
    </font>
    <font>
      <b/>
      <sz val="32"/>
      <name val="Arial Narrow"/>
      <family val="2"/>
    </font>
    <font>
      <sz val="32"/>
      <name val="Arial Narrow"/>
      <family val="2"/>
    </font>
    <font>
      <b/>
      <sz val="14"/>
      <color indexed="12"/>
      <name val="Arial Narrow"/>
      <family val="2"/>
    </font>
    <font>
      <sz val="14"/>
      <name val="Arial Narrow"/>
      <family val="2"/>
    </font>
    <font>
      <b/>
      <sz val="12"/>
      <color indexed="10"/>
      <name val="Arial Narrow"/>
      <family val="2"/>
    </font>
    <font>
      <sz val="10"/>
      <name val="Arial Narrow"/>
      <family val="2"/>
    </font>
    <font>
      <b/>
      <vertAlign val="superscript"/>
      <sz val="12"/>
      <name val="Arial Narrow"/>
      <family val="2"/>
    </font>
    <font>
      <sz val="11"/>
      <name val="Arial Narrow"/>
      <family val="2"/>
    </font>
    <font>
      <vertAlign val="superscript"/>
      <sz val="11"/>
      <name val="Arial Narrow"/>
      <family val="2"/>
    </font>
    <font>
      <b/>
      <sz val="11"/>
      <name val="Arial Narrow"/>
      <family val="2"/>
    </font>
    <font>
      <vertAlign val="superscript"/>
      <sz val="12"/>
      <name val="Arial Narrow"/>
      <family val="2"/>
    </font>
    <font>
      <sz val="10"/>
      <name val="Courier"/>
      <family val="3"/>
    </font>
    <font>
      <b/>
      <sz val="11"/>
      <color theme="1"/>
      <name val="Calibri"/>
      <family val="2"/>
      <scheme val="minor"/>
    </font>
    <font>
      <sz val="11"/>
      <color theme="1"/>
      <name val="Calibri"/>
      <family val="2"/>
      <charset val="238"/>
      <scheme val="minor"/>
    </font>
    <font>
      <sz val="10"/>
      <name val="Arial"/>
      <family val="2"/>
      <charset val="238"/>
    </font>
    <font>
      <sz val="11"/>
      <color indexed="8"/>
      <name val="Calibri"/>
      <family val="2"/>
      <charset val="238"/>
    </font>
    <font>
      <sz val="9"/>
      <name val="Arial Narrow"/>
      <family val="2"/>
    </font>
  </fonts>
  <fills count="12">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41"/>
        <bgColor indexed="64"/>
      </patternFill>
    </fill>
    <fill>
      <patternFill patternType="solid">
        <fgColor indexed="22"/>
        <bgColor indexed="0"/>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79998168889431442"/>
        <bgColor indexed="64"/>
      </patternFill>
    </fill>
    <fill>
      <patternFill patternType="solid">
        <fgColor rgb="FFCCFFFF"/>
        <bgColor indexed="64"/>
      </patternFill>
    </fill>
  </fills>
  <borders count="124">
    <border>
      <left/>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ck">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right style="thick">
        <color indexed="64"/>
      </right>
      <top style="medium">
        <color indexed="64"/>
      </top>
      <bottom/>
      <diagonal/>
    </border>
    <border>
      <left/>
      <right style="thick">
        <color indexed="64"/>
      </right>
      <top/>
      <bottom/>
      <diagonal/>
    </border>
    <border>
      <left/>
      <right style="thick">
        <color indexed="64"/>
      </right>
      <top style="thin">
        <color indexed="22"/>
      </top>
      <bottom style="thin">
        <color indexed="22"/>
      </bottom>
      <diagonal/>
    </border>
    <border>
      <left/>
      <right style="thick">
        <color indexed="64"/>
      </right>
      <top style="thin">
        <color indexed="22"/>
      </top>
      <bottom style="thick">
        <color indexed="64"/>
      </bottom>
      <diagonal/>
    </border>
    <border>
      <left/>
      <right style="thick">
        <color indexed="64"/>
      </right>
      <top style="thick">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right style="thick">
        <color indexed="64"/>
      </right>
      <top/>
      <bottom style="thick">
        <color indexed="64"/>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57"/>
      </top>
      <bottom/>
      <diagonal/>
    </border>
    <border>
      <left/>
      <right style="thin">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style="thick">
        <color indexed="64"/>
      </right>
      <top style="thin">
        <color indexed="64"/>
      </top>
      <bottom/>
      <diagonal/>
    </border>
  </borders>
  <cellStyleXfs count="24">
    <xf numFmtId="0" fontId="0" fillId="0" borderId="0"/>
    <xf numFmtId="0" fontId="15" fillId="0" borderId="0"/>
    <xf numFmtId="0" fontId="3" fillId="0" borderId="0"/>
    <xf numFmtId="0" fontId="3" fillId="0" borderId="0"/>
    <xf numFmtId="0" fontId="15" fillId="0" borderId="0"/>
    <xf numFmtId="0" fontId="15" fillId="0" borderId="0"/>
    <xf numFmtId="0" fontId="82" fillId="0" borderId="0"/>
    <xf numFmtId="0" fontId="82" fillId="0" borderId="0"/>
    <xf numFmtId="0" fontId="15" fillId="0" borderId="0"/>
    <xf numFmtId="9" fontId="4" fillId="0" borderId="0" applyFont="0" applyFill="0" applyBorder="0" applyAlignment="0" applyProtection="0"/>
    <xf numFmtId="164" fontId="131" fillId="0" borderId="0" applyFont="0" applyFill="0" applyBorder="0" applyAlignment="0" applyProtection="0"/>
    <xf numFmtId="0" fontId="15" fillId="0" borderId="0"/>
    <xf numFmtId="0" fontId="133" fillId="0" borderId="0"/>
    <xf numFmtId="168" fontId="133" fillId="0" borderId="0" applyFont="0" applyFill="0" applyBorder="0" applyAlignment="0" applyProtection="0"/>
    <xf numFmtId="0" fontId="134" fillId="0" borderId="0"/>
    <xf numFmtId="164" fontId="134" fillId="0" borderId="0" applyFont="0" applyFill="0" applyBorder="0" applyAlignment="0" applyProtection="0"/>
    <xf numFmtId="0" fontId="3" fillId="0" borderId="0"/>
    <xf numFmtId="0" fontId="135" fillId="0" borderId="0">
      <alignment vertical="center"/>
    </xf>
    <xf numFmtId="0" fontId="2" fillId="0" borderId="0"/>
    <xf numFmtId="164" fontId="2" fillId="0" borderId="0" applyFont="0" applyFill="0" applyBorder="0" applyAlignment="0" applyProtection="0"/>
    <xf numFmtId="0" fontId="15" fillId="0" borderId="0"/>
    <xf numFmtId="9" fontId="3" fillId="0" borderId="0" applyFont="0" applyFill="0" applyBorder="0" applyAlignment="0" applyProtection="0"/>
    <xf numFmtId="164" fontId="15" fillId="0" borderId="0" applyFont="0" applyFill="0" applyBorder="0" applyAlignment="0" applyProtection="0"/>
    <xf numFmtId="0" fontId="15" fillId="0" borderId="0"/>
  </cellStyleXfs>
  <cellXfs count="1802">
    <xf numFmtId="0" fontId="0" fillId="0" borderId="0" xfId="0"/>
    <xf numFmtId="0" fontId="7" fillId="0" borderId="2" xfId="0" applyFont="1" applyBorder="1" applyAlignment="1" applyProtection="1">
      <alignment horizontal="left"/>
    </xf>
    <xf numFmtId="0" fontId="6" fillId="0" borderId="3" xfId="0" applyFont="1" applyBorder="1" applyAlignment="1" applyProtection="1">
      <alignment horizontal="center" vertical="center"/>
    </xf>
    <xf numFmtId="0" fontId="14" fillId="0" borderId="4" xfId="0" applyFont="1" applyFill="1" applyBorder="1" applyAlignment="1" applyProtection="1">
      <alignment horizontal="center" vertical="center"/>
    </xf>
    <xf numFmtId="0" fontId="12" fillId="0" borderId="5"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6" fillId="0" borderId="6"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0" xfId="0" applyFont="1" applyFill="1" applyAlignment="1" applyProtection="1">
      <alignment horizontal="center"/>
      <protection locked="0"/>
    </xf>
    <xf numFmtId="0" fontId="7" fillId="0" borderId="0" xfId="0" applyFont="1" applyFill="1" applyProtection="1">
      <protection locked="0"/>
    </xf>
    <xf numFmtId="0" fontId="7" fillId="0" borderId="0" xfId="0" applyFont="1" applyFill="1" applyBorder="1" applyProtection="1">
      <protection locked="0"/>
    </xf>
    <xf numFmtId="0" fontId="6" fillId="0" borderId="0"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11" fillId="0" borderId="0" xfId="0" applyFont="1" applyFill="1" applyProtection="1">
      <protection locked="0"/>
    </xf>
    <xf numFmtId="0" fontId="7" fillId="0" borderId="0" xfId="0" applyFont="1" applyFill="1" applyAlignment="1" applyProtection="1">
      <alignment horizontal="left"/>
      <protection locked="0"/>
    </xf>
    <xf numFmtId="0" fontId="7" fillId="0" borderId="0" xfId="0" applyFont="1" applyFill="1" applyBorder="1" applyAlignment="1" applyProtection="1">
      <alignment vertical="center"/>
      <protection locked="0"/>
    </xf>
    <xf numFmtId="0" fontId="7" fillId="0" borderId="0" xfId="0" applyFont="1" applyFill="1" applyAlignment="1" applyProtection="1">
      <alignment vertical="center"/>
      <protection locked="0"/>
    </xf>
    <xf numFmtId="0" fontId="7" fillId="0" borderId="9" xfId="0" applyFont="1" applyFill="1" applyBorder="1" applyProtection="1"/>
    <xf numFmtId="0" fontId="7" fillId="0" borderId="0" xfId="0" applyFont="1" applyFill="1" applyBorder="1" applyProtection="1"/>
    <xf numFmtId="0" fontId="6" fillId="0" borderId="0" xfId="0" applyFont="1" applyAlignment="1" applyProtection="1">
      <alignment horizontal="center"/>
      <protection locked="0"/>
    </xf>
    <xf numFmtId="0" fontId="7" fillId="0" borderId="0" xfId="0" applyFont="1" applyProtection="1">
      <protection locked="0"/>
    </xf>
    <xf numFmtId="0" fontId="7" fillId="0" borderId="0" xfId="0" applyFont="1" applyAlignment="1" applyProtection="1">
      <alignment horizontal="left"/>
      <protection locked="0"/>
    </xf>
    <xf numFmtId="0" fontId="7" fillId="0" borderId="0" xfId="0" applyFont="1" applyBorder="1" applyAlignment="1" applyProtection="1">
      <alignment vertical="center"/>
      <protection locked="0"/>
    </xf>
    <xf numFmtId="0" fontId="6" fillId="0" borderId="10" xfId="0" applyFont="1" applyBorder="1" applyAlignment="1" applyProtection="1">
      <alignment horizontal="center"/>
    </xf>
    <xf numFmtId="0" fontId="6" fillId="0" borderId="7" xfId="0" applyFont="1" applyBorder="1" applyAlignment="1" applyProtection="1">
      <alignment horizontal="center"/>
    </xf>
    <xf numFmtId="0" fontId="6" fillId="0" borderId="5" xfId="0" applyFont="1" applyBorder="1" applyAlignment="1" applyProtection="1">
      <alignment horizontal="center" vertical="center"/>
    </xf>
    <xf numFmtId="0" fontId="6" fillId="0" borderId="0" xfId="0" applyFont="1" applyAlignment="1" applyProtection="1">
      <alignment vertical="center"/>
      <protection locked="0"/>
    </xf>
    <xf numFmtId="0" fontId="6"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7" fillId="0" borderId="4" xfId="0"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12" fillId="0" borderId="11" xfId="0" applyFont="1" applyFill="1" applyBorder="1" applyAlignment="1" applyProtection="1">
      <alignment horizontal="left" vertical="center"/>
    </xf>
    <xf numFmtId="0" fontId="6" fillId="0" borderId="13" xfId="0" applyFont="1" applyBorder="1" applyAlignment="1" applyProtection="1">
      <alignment horizontal="center" vertical="center"/>
    </xf>
    <xf numFmtId="0" fontId="6" fillId="0" borderId="5" xfId="0" applyFont="1" applyFill="1" applyBorder="1" applyAlignment="1" applyProtection="1">
      <alignment horizontal="left" vertical="center"/>
    </xf>
    <xf numFmtId="0" fontId="6" fillId="0" borderId="6" xfId="0" applyFont="1" applyFill="1" applyBorder="1" applyAlignment="1" applyProtection="1">
      <alignment horizontal="left" vertical="center"/>
    </xf>
    <xf numFmtId="0" fontId="22" fillId="0" borderId="3" xfId="0" applyFont="1" applyFill="1" applyBorder="1" applyAlignment="1" applyProtection="1">
      <alignment horizontal="left" vertical="center"/>
    </xf>
    <xf numFmtId="0" fontId="22" fillId="0" borderId="3" xfId="0" applyFont="1" applyBorder="1" applyAlignment="1" applyProtection="1">
      <alignment horizontal="left" vertical="center" indent="1"/>
    </xf>
    <xf numFmtId="0" fontId="22" fillId="0" borderId="3" xfId="0" applyFont="1" applyFill="1" applyBorder="1" applyAlignment="1" applyProtection="1">
      <alignment horizontal="left" vertical="center" indent="2"/>
    </xf>
    <xf numFmtId="0" fontId="22" fillId="0" borderId="3" xfId="0" applyFont="1" applyFill="1" applyBorder="1" applyAlignment="1" applyProtection="1">
      <alignment horizontal="left" vertical="center" indent="3"/>
    </xf>
    <xf numFmtId="0" fontId="22" fillId="0" borderId="3" xfId="0" applyFont="1" applyFill="1" applyBorder="1" applyAlignment="1" applyProtection="1">
      <alignment horizontal="left" vertical="center" indent="1"/>
    </xf>
    <xf numFmtId="0" fontId="22" fillId="0" borderId="14" xfId="0" applyFont="1" applyFill="1" applyBorder="1" applyAlignment="1" applyProtection="1">
      <alignment horizontal="left" vertical="center" indent="2"/>
    </xf>
    <xf numFmtId="0" fontId="22" fillId="0" borderId="3" xfId="0" applyFont="1" applyBorder="1" applyAlignment="1" applyProtection="1">
      <alignment horizontal="left" vertical="center" indent="2"/>
    </xf>
    <xf numFmtId="0" fontId="22" fillId="0" borderId="14" xfId="0" applyFont="1" applyFill="1" applyBorder="1" applyAlignment="1" applyProtection="1">
      <alignment horizontal="left" vertical="center" indent="1"/>
    </xf>
    <xf numFmtId="0" fontId="22" fillId="0" borderId="14" xfId="0" applyFont="1" applyFill="1" applyBorder="1" applyAlignment="1" applyProtection="1">
      <alignment horizontal="left" vertical="center"/>
    </xf>
    <xf numFmtId="0" fontId="22" fillId="0" borderId="15" xfId="0" applyFont="1" applyFill="1" applyBorder="1" applyAlignment="1" applyProtection="1">
      <alignment horizontal="left" vertical="center" indent="1"/>
    </xf>
    <xf numFmtId="0" fontId="21" fillId="0" borderId="16" xfId="0" applyFont="1" applyFill="1" applyBorder="1" applyAlignment="1" applyProtection="1">
      <alignment horizontal="center" vertical="center"/>
    </xf>
    <xf numFmtId="0" fontId="22" fillId="0" borderId="2" xfId="0" applyFont="1" applyFill="1" applyBorder="1" applyAlignment="1" applyProtection="1">
      <alignment horizontal="center" vertical="center"/>
    </xf>
    <xf numFmtId="0" fontId="22" fillId="0" borderId="17"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4" xfId="0" applyFont="1" applyFill="1" applyBorder="1" applyAlignment="1" applyProtection="1">
      <alignment horizontal="center" vertical="center"/>
    </xf>
    <xf numFmtId="0" fontId="21" fillId="0" borderId="3" xfId="0" applyFont="1" applyFill="1" applyBorder="1" applyAlignment="1" applyProtection="1">
      <alignment horizontal="center" vertical="center"/>
    </xf>
    <xf numFmtId="0" fontId="7" fillId="0" borderId="21" xfId="0" applyFont="1" applyBorder="1" applyProtection="1">
      <protection locked="0"/>
    </xf>
    <xf numFmtId="0" fontId="22" fillId="0" borderId="14" xfId="0" applyFont="1" applyFill="1" applyBorder="1" applyAlignment="1" applyProtection="1">
      <alignment horizontal="left" vertical="center" indent="3"/>
    </xf>
    <xf numFmtId="0" fontId="27" fillId="0" borderId="0" xfId="0" applyFont="1" applyFill="1" applyProtection="1">
      <protection locked="0"/>
    </xf>
    <xf numFmtId="0" fontId="27" fillId="0" borderId="0"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8" fillId="0" borderId="2" xfId="0" applyFont="1" applyFill="1" applyBorder="1" applyAlignment="1" applyProtection="1">
      <alignment horizontal="center" vertical="center"/>
    </xf>
    <xf numFmtId="0" fontId="22" fillId="0" borderId="3" xfId="0" quotePrefix="1" applyFont="1" applyFill="1" applyBorder="1" applyAlignment="1" applyProtection="1">
      <alignment horizontal="left" vertical="center" indent="2"/>
    </xf>
    <xf numFmtId="0" fontId="6" fillId="0" borderId="3" xfId="0" applyFont="1" applyBorder="1" applyAlignment="1" applyProtection="1">
      <alignment horizontal="left" vertical="center"/>
    </xf>
    <xf numFmtId="0" fontId="6" fillId="0" borderId="3" xfId="0" applyFont="1" applyBorder="1" applyAlignment="1" applyProtection="1">
      <alignment horizontal="left" vertical="center" indent="1"/>
    </xf>
    <xf numFmtId="0" fontId="6" fillId="0" borderId="16" xfId="0" applyFont="1" applyBorder="1" applyAlignment="1" applyProtection="1">
      <alignment horizontal="left" vertical="center" indent="1"/>
    </xf>
    <xf numFmtId="0" fontId="6" fillId="0" borderId="3" xfId="0" applyFont="1" applyBorder="1" applyAlignment="1" applyProtection="1">
      <alignment horizontal="left" vertical="center" indent="2"/>
    </xf>
    <xf numFmtId="0" fontId="6" fillId="0" borderId="3" xfId="0" applyFont="1" applyBorder="1" applyAlignment="1" applyProtection="1">
      <alignment horizontal="left" vertical="center" indent="3"/>
    </xf>
    <xf numFmtId="0" fontId="6" fillId="0" borderId="14" xfId="0" applyFont="1" applyBorder="1" applyAlignment="1" applyProtection="1">
      <alignment horizontal="left" vertical="center" indent="3"/>
    </xf>
    <xf numFmtId="0" fontId="6" fillId="0" borderId="16" xfId="0" applyFont="1" applyBorder="1" applyAlignment="1" applyProtection="1">
      <alignment horizontal="left" vertical="center"/>
    </xf>
    <xf numFmtId="0" fontId="6" fillId="0" borderId="24" xfId="0" applyFont="1" applyBorder="1" applyAlignment="1" applyProtection="1">
      <alignment horizontal="left" vertical="center" indent="2"/>
    </xf>
    <xf numFmtId="0" fontId="6" fillId="0" borderId="24" xfId="0" applyFont="1" applyBorder="1" applyAlignment="1" applyProtection="1">
      <alignment horizontal="left" vertical="center" indent="1"/>
    </xf>
    <xf numFmtId="0" fontId="6" fillId="0" borderId="2" xfId="0" applyFont="1" applyBorder="1" applyAlignment="1" applyProtection="1">
      <alignment horizontal="left" vertical="center" indent="1"/>
    </xf>
    <xf numFmtId="0" fontId="6" fillId="0" borderId="3" xfId="0" applyFont="1" applyFill="1" applyBorder="1" applyAlignment="1" applyProtection="1">
      <alignment horizontal="left" vertical="center" indent="2"/>
    </xf>
    <xf numFmtId="0" fontId="6" fillId="0" borderId="14" xfId="0" applyFont="1" applyFill="1" applyBorder="1" applyAlignment="1" applyProtection="1">
      <alignment horizontal="left" vertical="center" indent="2"/>
    </xf>
    <xf numFmtId="0" fontId="6" fillId="0" borderId="12" xfId="0" applyFont="1" applyFill="1" applyBorder="1" applyAlignment="1" applyProtection="1">
      <alignment horizontal="left" vertical="center" indent="1"/>
    </xf>
    <xf numFmtId="0" fontId="6" fillId="0" borderId="15" xfId="0" applyFont="1" applyFill="1" applyBorder="1" applyAlignment="1" applyProtection="1">
      <alignment horizontal="left" vertical="center" indent="1"/>
    </xf>
    <xf numFmtId="0" fontId="6" fillId="0" borderId="25" xfId="0" applyFont="1" applyBorder="1" applyAlignment="1" applyProtection="1">
      <alignment horizontal="center"/>
    </xf>
    <xf numFmtId="0" fontId="6" fillId="0" borderId="3" xfId="0" applyFont="1" applyBorder="1" applyAlignment="1" applyProtection="1">
      <alignment horizontal="center"/>
    </xf>
    <xf numFmtId="0" fontId="8" fillId="0" borderId="24" xfId="0" applyFont="1" applyBorder="1" applyAlignment="1" applyProtection="1">
      <alignment horizontal="center"/>
    </xf>
    <xf numFmtId="0" fontId="7" fillId="0" borderId="26" xfId="0" applyFont="1" applyBorder="1" applyAlignment="1" applyProtection="1">
      <alignment horizontal="center"/>
    </xf>
    <xf numFmtId="0" fontId="18" fillId="0" borderId="0" xfId="0" applyFont="1" applyFill="1" applyBorder="1" applyAlignment="1" applyProtection="1">
      <alignment horizontal="center"/>
    </xf>
    <xf numFmtId="0" fontId="27" fillId="0" borderId="0" xfId="0" applyFont="1" applyFill="1" applyBorder="1" applyProtection="1">
      <protection locked="0"/>
    </xf>
    <xf numFmtId="0" fontId="6" fillId="0" borderId="10" xfId="0" applyFont="1" applyFill="1" applyBorder="1" applyAlignment="1" applyProtection="1">
      <alignment horizontal="center"/>
    </xf>
    <xf numFmtId="0" fontId="6" fillId="0" borderId="7" xfId="0" applyFont="1" applyFill="1" applyBorder="1" applyAlignment="1" applyProtection="1">
      <alignment horizontal="center"/>
    </xf>
    <xf numFmtId="0" fontId="6" fillId="0" borderId="25" xfId="0" applyFont="1" applyFill="1" applyBorder="1" applyAlignment="1" applyProtection="1">
      <alignment horizontal="center"/>
    </xf>
    <xf numFmtId="0" fontId="7" fillId="0" borderId="0" xfId="3" applyFont="1" applyProtection="1">
      <protection locked="0"/>
    </xf>
    <xf numFmtId="0" fontId="7" fillId="0" borderId="9" xfId="3" applyFont="1" applyBorder="1" applyAlignment="1" applyProtection="1">
      <alignment horizontal="left"/>
    </xf>
    <xf numFmtId="0" fontId="7" fillId="0" borderId="9" xfId="3" applyFont="1" applyBorder="1" applyProtection="1"/>
    <xf numFmtId="0" fontId="7" fillId="0" borderId="26" xfId="3" applyFont="1" applyBorder="1" applyProtection="1"/>
    <xf numFmtId="0" fontId="8" fillId="0" borderId="0" xfId="3" applyFont="1" applyBorder="1" applyAlignment="1" applyProtection="1">
      <alignment horizontal="center"/>
    </xf>
    <xf numFmtId="0" fontId="7" fillId="0" borderId="0" xfId="3" applyFont="1" applyBorder="1" applyProtection="1"/>
    <xf numFmtId="0" fontId="10" fillId="0" borderId="0" xfId="8" applyFont="1" applyFill="1" applyBorder="1" applyAlignment="1" applyProtection="1">
      <alignment horizontal="center"/>
    </xf>
    <xf numFmtId="0" fontId="3" fillId="0" borderId="24" xfId="3" applyBorder="1" applyAlignment="1" applyProtection="1">
      <alignment horizontal="center" vertical="center"/>
    </xf>
    <xf numFmtId="0" fontId="32" fillId="0" borderId="0" xfId="3" applyFont="1" applyBorder="1" applyAlignment="1" applyProtection="1">
      <alignment horizontal="center" vertical="center"/>
    </xf>
    <xf numFmtId="0" fontId="7" fillId="0" borderId="22" xfId="3" applyFont="1" applyBorder="1" applyProtection="1"/>
    <xf numFmtId="0" fontId="14" fillId="0" borderId="21" xfId="3" applyFont="1" applyBorder="1" applyAlignment="1" applyProtection="1">
      <alignment horizontal="center"/>
    </xf>
    <xf numFmtId="0" fontId="7" fillId="0" borderId="0" xfId="3" applyFont="1" applyBorder="1" applyAlignment="1" applyProtection="1">
      <alignment horizontal="left"/>
    </xf>
    <xf numFmtId="0" fontId="7" fillId="0" borderId="21" xfId="3" applyFont="1" applyBorder="1" applyProtection="1"/>
    <xf numFmtId="0" fontId="14" fillId="0" borderId="16" xfId="3" applyFont="1" applyBorder="1" applyAlignment="1" applyProtection="1">
      <alignment horizontal="center"/>
    </xf>
    <xf numFmtId="0" fontId="6" fillId="0" borderId="23" xfId="3" applyFont="1" applyBorder="1" applyAlignment="1" applyProtection="1">
      <alignment horizontal="center"/>
    </xf>
    <xf numFmtId="0" fontId="6" fillId="0" borderId="5" xfId="3" applyFont="1" applyBorder="1" applyAlignment="1" applyProtection="1">
      <alignment horizontal="center" vertical="center"/>
    </xf>
    <xf numFmtId="0" fontId="6" fillId="0" borderId="0" xfId="3" applyFont="1" applyBorder="1" applyAlignment="1" applyProtection="1">
      <alignment horizontal="center"/>
    </xf>
    <xf numFmtId="0" fontId="12" fillId="0" borderId="2" xfId="3" applyFont="1" applyBorder="1" applyAlignment="1" applyProtection="1">
      <alignment horizontal="center" vertical="center"/>
    </xf>
    <xf numFmtId="0" fontId="12" fillId="0" borderId="3" xfId="3" applyFont="1" applyBorder="1" applyAlignment="1" applyProtection="1">
      <alignment horizontal="center" vertical="center"/>
    </xf>
    <xf numFmtId="0" fontId="6" fillId="0" borderId="6" xfId="3" applyFont="1" applyBorder="1" applyAlignment="1" applyProtection="1">
      <alignment horizontal="center" vertical="center"/>
    </xf>
    <xf numFmtId="0" fontId="12" fillId="0" borderId="19" xfId="3" applyFont="1" applyBorder="1" applyAlignment="1" applyProtection="1">
      <alignment horizontal="left"/>
    </xf>
    <xf numFmtId="0" fontId="6" fillId="0" borderId="5" xfId="3" applyFont="1" applyBorder="1" applyAlignment="1" applyProtection="1">
      <alignment horizontal="left" vertical="center"/>
    </xf>
    <xf numFmtId="0" fontId="7" fillId="0" borderId="0" xfId="3" applyFont="1" applyAlignment="1" applyProtection="1">
      <alignment vertical="center"/>
      <protection locked="0"/>
    </xf>
    <xf numFmtId="0" fontId="6" fillId="0" borderId="0" xfId="3" applyFont="1" applyAlignment="1" applyProtection="1">
      <alignment horizontal="center"/>
      <protection locked="0"/>
    </xf>
    <xf numFmtId="0" fontId="6" fillId="0" borderId="0" xfId="8" applyFont="1" applyFill="1" applyAlignment="1" applyProtection="1">
      <alignment horizontal="center"/>
      <protection locked="0"/>
    </xf>
    <xf numFmtId="0" fontId="7" fillId="0" borderId="0" xfId="8" applyFont="1" applyFill="1" applyProtection="1">
      <protection locked="0"/>
    </xf>
    <xf numFmtId="0" fontId="6" fillId="0" borderId="9" xfId="8" applyFont="1" applyFill="1" applyBorder="1" applyAlignment="1" applyProtection="1">
      <alignment horizontal="left"/>
    </xf>
    <xf numFmtId="0" fontId="7" fillId="0" borderId="9" xfId="8" applyFont="1" applyFill="1" applyBorder="1" applyProtection="1"/>
    <xf numFmtId="0" fontId="6" fillId="0" borderId="0" xfId="8" applyFont="1" applyFill="1" applyBorder="1" applyAlignment="1" applyProtection="1">
      <alignment horizontal="left"/>
    </xf>
    <xf numFmtId="0" fontId="6" fillId="0" borderId="0" xfId="8" applyFont="1" applyFill="1" applyBorder="1" applyProtection="1"/>
    <xf numFmtId="0" fontId="34" fillId="0" borderId="0" xfId="3" applyFont="1" applyBorder="1" applyAlignment="1" applyProtection="1">
      <alignment horizontal="center" vertical="top"/>
    </xf>
    <xf numFmtId="0" fontId="3" fillId="0" borderId="0" xfId="3" applyBorder="1" applyAlignment="1" applyProtection="1">
      <alignment horizontal="center"/>
    </xf>
    <xf numFmtId="0" fontId="6" fillId="0" borderId="0" xfId="8" applyFont="1" applyFill="1" applyBorder="1" applyAlignment="1" applyProtection="1">
      <alignment horizontal="centerContinuous"/>
    </xf>
    <xf numFmtId="0" fontId="7" fillId="0" borderId="0" xfId="8" applyFont="1" applyFill="1" applyBorder="1" applyProtection="1"/>
    <xf numFmtId="0" fontId="7" fillId="0" borderId="21" xfId="8" applyFont="1" applyFill="1" applyBorder="1" applyProtection="1"/>
    <xf numFmtId="0" fontId="9" fillId="0" borderId="5" xfId="8" applyFont="1" applyFill="1" applyBorder="1" applyAlignment="1" applyProtection="1">
      <alignment horizontal="center" vertical="center"/>
    </xf>
    <xf numFmtId="0" fontId="6" fillId="0" borderId="23" xfId="8" applyFont="1" applyFill="1" applyBorder="1" applyAlignment="1" applyProtection="1">
      <alignment horizontal="center" vertical="center"/>
    </xf>
    <xf numFmtId="0" fontId="9" fillId="0" borderId="16" xfId="8" applyFont="1" applyFill="1" applyBorder="1" applyAlignment="1" applyProtection="1">
      <alignment horizontal="center" vertical="center"/>
    </xf>
    <xf numFmtId="0" fontId="11" fillId="0" borderId="0" xfId="8" applyFont="1" applyFill="1" applyProtection="1">
      <protection locked="0"/>
    </xf>
    <xf numFmtId="0" fontId="6" fillId="0" borderId="5" xfId="8" applyFont="1" applyFill="1" applyBorder="1" applyAlignment="1" applyProtection="1">
      <alignment horizontal="center" vertical="center"/>
    </xf>
    <xf numFmtId="0" fontId="6" fillId="0" borderId="2" xfId="8" applyFont="1" applyFill="1" applyBorder="1" applyAlignment="1" applyProtection="1">
      <alignment horizontal="center" vertical="center"/>
    </xf>
    <xf numFmtId="0" fontId="6" fillId="0" borderId="16" xfId="8" applyFont="1" applyFill="1" applyBorder="1" applyAlignment="1" applyProtection="1">
      <alignment horizontal="center" vertical="center"/>
    </xf>
    <xf numFmtId="0" fontId="12" fillId="0" borderId="2" xfId="8" applyFont="1" applyFill="1" applyBorder="1" applyAlignment="1" applyProtection="1">
      <alignment horizontal="center" vertical="center"/>
    </xf>
    <xf numFmtId="0" fontId="6" fillId="0" borderId="14" xfId="8" applyFont="1" applyFill="1" applyBorder="1" applyProtection="1"/>
    <xf numFmtId="0" fontId="7" fillId="0" borderId="14" xfId="8" applyFont="1" applyFill="1" applyBorder="1" applyProtection="1"/>
    <xf numFmtId="3" fontId="8" fillId="0" borderId="12" xfId="8" applyNumberFormat="1" applyFont="1" applyFill="1" applyBorder="1" applyAlignment="1" applyProtection="1">
      <alignment horizontal="right" vertical="center"/>
      <protection locked="0"/>
    </xf>
    <xf numFmtId="3" fontId="8" fillId="0" borderId="31" xfId="8" applyNumberFormat="1" applyFont="1" applyFill="1" applyBorder="1" applyAlignment="1" applyProtection="1">
      <alignment horizontal="right" vertical="center"/>
      <protection locked="0"/>
    </xf>
    <xf numFmtId="0" fontId="7" fillId="0" borderId="0" xfId="8" applyFont="1" applyFill="1" applyAlignment="1" applyProtection="1">
      <alignment vertical="center"/>
      <protection locked="0"/>
    </xf>
    <xf numFmtId="3" fontId="8" fillId="0" borderId="14" xfId="8" applyNumberFormat="1" applyFont="1" applyFill="1" applyBorder="1" applyAlignment="1" applyProtection="1">
      <alignment horizontal="right" vertical="center"/>
      <protection locked="0"/>
    </xf>
    <xf numFmtId="3" fontId="8" fillId="0" borderId="32" xfId="8" applyNumberFormat="1" applyFont="1" applyFill="1" applyBorder="1" applyAlignment="1" applyProtection="1">
      <alignment horizontal="right" vertical="center"/>
      <protection locked="0"/>
    </xf>
    <xf numFmtId="0" fontId="11" fillId="0" borderId="14" xfId="3" applyFont="1" applyBorder="1" applyAlignment="1" applyProtection="1">
      <alignment horizontal="left" vertical="center"/>
      <protection locked="0"/>
    </xf>
    <xf numFmtId="0" fontId="6" fillId="0" borderId="0" xfId="8" applyFont="1" applyFill="1" applyAlignment="1" applyProtection="1">
      <alignment vertical="center"/>
      <protection locked="0"/>
    </xf>
    <xf numFmtId="0" fontId="11" fillId="0" borderId="14" xfId="3" applyFont="1" applyBorder="1" applyAlignment="1" applyProtection="1">
      <alignment vertical="center"/>
      <protection locked="0"/>
    </xf>
    <xf numFmtId="0" fontId="11" fillId="0" borderId="15" xfId="3" applyFont="1" applyBorder="1" applyAlignment="1" applyProtection="1">
      <alignment vertical="center"/>
      <protection locked="0"/>
    </xf>
    <xf numFmtId="3" fontId="8" fillId="0" borderId="15" xfId="8" applyNumberFormat="1" applyFont="1" applyFill="1" applyBorder="1" applyAlignment="1" applyProtection="1">
      <alignment horizontal="right" vertical="center"/>
      <protection locked="0"/>
    </xf>
    <xf numFmtId="3" fontId="8" fillId="0" borderId="35" xfId="8" applyNumberFormat="1" applyFont="1" applyFill="1" applyBorder="1" applyAlignment="1" applyProtection="1">
      <alignment horizontal="right" vertical="center"/>
      <protection locked="0"/>
    </xf>
    <xf numFmtId="0" fontId="6" fillId="0" borderId="0" xfId="8" applyFont="1" applyFill="1" applyBorder="1" applyAlignment="1" applyProtection="1">
      <alignment horizontal="center"/>
    </xf>
    <xf numFmtId="0" fontId="7" fillId="0" borderId="0" xfId="8" applyFont="1" applyFill="1" applyProtection="1"/>
    <xf numFmtId="0" fontId="6" fillId="0" borderId="0" xfId="8" applyFont="1" applyFill="1" applyProtection="1">
      <protection locked="0"/>
    </xf>
    <xf numFmtId="0" fontId="7" fillId="0" borderId="0" xfId="8" applyFont="1" applyFill="1" applyBorder="1" applyProtection="1">
      <protection locked="0"/>
    </xf>
    <xf numFmtId="0" fontId="16" fillId="0" borderId="0" xfId="0" applyFont="1" applyFill="1" applyBorder="1" applyAlignment="1" applyProtection="1">
      <protection locked="0"/>
    </xf>
    <xf numFmtId="0" fontId="12" fillId="0" borderId="0" xfId="0" applyFont="1" applyFill="1" applyBorder="1" applyAlignment="1" applyProtection="1">
      <protection locked="0"/>
    </xf>
    <xf numFmtId="0" fontId="11" fillId="0" borderId="0" xfId="0" applyFont="1" applyFill="1" applyAlignment="1" applyProtection="1">
      <protection locked="0"/>
    </xf>
    <xf numFmtId="0" fontId="13" fillId="0" borderId="0" xfId="0" applyFont="1" applyFill="1" applyBorder="1" applyAlignment="1" applyProtection="1">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22" fillId="0" borderId="3" xfId="0" applyFont="1" applyFill="1" applyBorder="1" applyAlignment="1" applyProtection="1">
      <alignment vertical="center"/>
    </xf>
    <xf numFmtId="0" fontId="22" fillId="0" borderId="15" xfId="0" quotePrefix="1" applyFont="1" applyFill="1" applyBorder="1" applyAlignment="1" applyProtection="1">
      <alignment horizontal="left" vertical="center" indent="1"/>
    </xf>
    <xf numFmtId="0" fontId="7" fillId="0" borderId="0" xfId="0" applyFont="1" applyFill="1" applyBorder="1" applyAlignment="1" applyProtection="1"/>
    <xf numFmtId="0" fontId="7" fillId="0" borderId="0" xfId="0" applyFont="1" applyFill="1" applyProtection="1"/>
    <xf numFmtId="0" fontId="26" fillId="0" borderId="0" xfId="0" applyFont="1" applyFill="1" applyAlignment="1" applyProtection="1">
      <alignment horizontal="center"/>
    </xf>
    <xf numFmtId="0" fontId="27" fillId="0" borderId="0" xfId="0" applyFont="1" applyFill="1" applyBorder="1" applyProtection="1"/>
    <xf numFmtId="0" fontId="19" fillId="0" borderId="21" xfId="0" applyFont="1" applyBorder="1" applyAlignment="1" applyProtection="1">
      <alignment horizontal="left" vertical="center"/>
    </xf>
    <xf numFmtId="0" fontId="22" fillId="0" borderId="16" xfId="0" applyFont="1" applyFill="1" applyBorder="1" applyAlignment="1" applyProtection="1">
      <alignment horizontal="center" vertical="center"/>
    </xf>
    <xf numFmtId="0" fontId="22" fillId="0" borderId="36"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0" borderId="2" xfId="3" applyFont="1" applyBorder="1" applyAlignment="1" applyProtection="1">
      <alignment horizontal="center" vertical="top" shrinkToFit="1"/>
    </xf>
    <xf numFmtId="0" fontId="6" fillId="0" borderId="2" xfId="3" applyFont="1" applyBorder="1" applyAlignment="1" applyProtection="1">
      <alignment horizontal="left" vertical="center"/>
    </xf>
    <xf numFmtId="0" fontId="6" fillId="0" borderId="23" xfId="3" applyFont="1" applyBorder="1" applyAlignment="1" applyProtection="1">
      <alignment vertical="center"/>
    </xf>
    <xf numFmtId="0" fontId="6" fillId="0" borderId="3" xfId="3" applyFont="1" applyBorder="1" applyAlignment="1" applyProtection="1">
      <alignment horizontal="left" vertical="center"/>
    </xf>
    <xf numFmtId="0" fontId="6" fillId="0" borderId="14" xfId="3" applyFont="1" applyBorder="1" applyAlignment="1" applyProtection="1">
      <alignment horizontal="center" vertical="top" shrinkToFit="1"/>
    </xf>
    <xf numFmtId="0" fontId="6" fillId="0" borderId="2" xfId="3" applyFont="1" applyBorder="1" applyAlignment="1" applyProtection="1">
      <alignment horizontal="left" vertical="center" indent="1"/>
    </xf>
    <xf numFmtId="0" fontId="6" fillId="0" borderId="14" xfId="3" applyFont="1" applyBorder="1" applyAlignment="1" applyProtection="1">
      <alignment horizontal="left" vertical="center" indent="2"/>
    </xf>
    <xf numFmtId="0" fontId="6" fillId="0" borderId="3" xfId="3" applyFont="1" applyBorder="1" applyAlignment="1" applyProtection="1">
      <alignment horizontal="left" vertical="center" indent="1"/>
    </xf>
    <xf numFmtId="0" fontId="6" fillId="0" borderId="15" xfId="3" applyFont="1" applyBorder="1" applyAlignment="1" applyProtection="1">
      <alignment horizontal="left" vertical="center" indent="2"/>
    </xf>
    <xf numFmtId="0" fontId="12" fillId="0" borderId="8" xfId="3" applyFont="1" applyBorder="1" applyAlignment="1" applyProtection="1">
      <alignment horizontal="center" vertical="center"/>
    </xf>
    <xf numFmtId="0" fontId="12" fillId="0" borderId="8" xfId="8" applyFont="1" applyFill="1" applyBorder="1" applyAlignment="1" applyProtection="1">
      <alignment horizontal="center" vertical="center"/>
    </xf>
    <xf numFmtId="0" fontId="6" fillId="0" borderId="0" xfId="8" applyFont="1" applyFill="1" applyBorder="1" applyProtection="1">
      <protection locked="0"/>
    </xf>
    <xf numFmtId="0" fontId="6" fillId="0" borderId="10" xfId="8" applyFont="1" applyFill="1" applyBorder="1" applyAlignment="1" applyProtection="1">
      <alignment horizontal="center"/>
    </xf>
    <xf numFmtId="0" fontId="6" fillId="0" borderId="7" xfId="8" applyFont="1" applyFill="1" applyBorder="1" applyAlignment="1" applyProtection="1">
      <alignment horizontal="center"/>
    </xf>
    <xf numFmtId="0" fontId="6" fillId="0" borderId="25" xfId="8" applyFont="1" applyFill="1" applyBorder="1" applyAlignment="1" applyProtection="1">
      <alignment horizontal="center"/>
    </xf>
    <xf numFmtId="0" fontId="7" fillId="0" borderId="22" xfId="0" applyFont="1" applyFill="1" applyBorder="1" applyProtection="1"/>
    <xf numFmtId="0" fontId="22" fillId="0" borderId="24" xfId="0" applyFont="1" applyFill="1" applyBorder="1" applyAlignment="1" applyProtection="1">
      <alignment horizontal="center" vertical="center"/>
    </xf>
    <xf numFmtId="0" fontId="7" fillId="0" borderId="0" xfId="3" applyFont="1" applyBorder="1" applyProtection="1">
      <protection locked="0"/>
    </xf>
    <xf numFmtId="0" fontId="6" fillId="0" borderId="10" xfId="3" applyFont="1" applyBorder="1" applyAlignment="1" applyProtection="1">
      <alignment horizontal="center"/>
    </xf>
    <xf numFmtId="0" fontId="6" fillId="0" borderId="7" xfId="3" applyFont="1" applyBorder="1" applyAlignment="1" applyProtection="1">
      <alignment horizontal="center"/>
    </xf>
    <xf numFmtId="0" fontId="6" fillId="0" borderId="25" xfId="3" applyFont="1" applyBorder="1" applyAlignment="1" applyProtection="1">
      <alignment horizontal="center"/>
    </xf>
    <xf numFmtId="0" fontId="6" fillId="0" borderId="3" xfId="0" applyFont="1" applyFill="1" applyBorder="1" applyAlignment="1" applyProtection="1">
      <alignment horizontal="left" vertical="center" indent="1"/>
    </xf>
    <xf numFmtId="0" fontId="22" fillId="0" borderId="0" xfId="0" applyFont="1" applyFill="1" applyBorder="1" applyAlignment="1" applyProtection="1">
      <alignment horizontal="center" vertical="center"/>
    </xf>
    <xf numFmtId="0" fontId="22" fillId="0" borderId="24" xfId="0" applyFont="1" applyFill="1" applyBorder="1" applyAlignment="1" applyProtection="1">
      <alignment horizontal="center"/>
    </xf>
    <xf numFmtId="0" fontId="7" fillId="0" borderId="12" xfId="0" quotePrefix="1" applyFont="1" applyBorder="1" applyAlignment="1" applyProtection="1">
      <alignment horizontal="center" vertical="center"/>
    </xf>
    <xf numFmtId="0" fontId="7" fillId="0" borderId="14" xfId="3" applyFont="1" applyBorder="1" applyAlignment="1" applyProtection="1">
      <alignment horizontal="center" vertical="center"/>
    </xf>
    <xf numFmtId="0" fontId="7" fillId="0" borderId="15" xfId="3" applyFont="1" applyBorder="1" applyAlignment="1" applyProtection="1">
      <alignment horizontal="center" vertical="center"/>
    </xf>
    <xf numFmtId="0" fontId="22" fillId="0" borderId="14" xfId="0" applyFont="1" applyFill="1" applyBorder="1" applyAlignment="1" applyProtection="1">
      <alignment vertical="center"/>
    </xf>
    <xf numFmtId="0" fontId="28" fillId="0" borderId="0" xfId="8" applyFont="1" applyFill="1" applyBorder="1" applyAlignment="1" applyProtection="1">
      <alignment horizontal="center"/>
    </xf>
    <xf numFmtId="0" fontId="22" fillId="2" borderId="3" xfId="0"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 fillId="2" borderId="0" xfId="0" applyFont="1" applyFill="1" applyAlignment="1" applyProtection="1">
      <alignment vertical="center"/>
      <protection locked="0"/>
    </xf>
    <xf numFmtId="0" fontId="12" fillId="2" borderId="5" xfId="0" applyFont="1" applyFill="1" applyBorder="1" applyAlignment="1" applyProtection="1">
      <alignment horizontal="left" vertical="center"/>
    </xf>
    <xf numFmtId="0" fontId="22" fillId="2" borderId="16"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2" fillId="2" borderId="14" xfId="0" applyFont="1" applyFill="1" applyBorder="1" applyAlignment="1" applyProtection="1">
      <alignment horizontal="left" vertical="center"/>
    </xf>
    <xf numFmtId="0" fontId="12" fillId="2" borderId="7" xfId="0" applyFont="1" applyFill="1" applyBorder="1" applyAlignment="1" applyProtection="1">
      <alignment horizontal="left" vertical="center"/>
    </xf>
    <xf numFmtId="0" fontId="12" fillId="2" borderId="28" xfId="0" applyFont="1" applyFill="1" applyBorder="1" applyAlignment="1" applyProtection="1">
      <alignment horizontal="left" vertical="center"/>
    </xf>
    <xf numFmtId="0" fontId="12" fillId="2" borderId="25" xfId="0" applyFont="1" applyFill="1" applyBorder="1" applyAlignment="1" applyProtection="1">
      <alignment horizontal="left" vertical="center"/>
    </xf>
    <xf numFmtId="0" fontId="22" fillId="2" borderId="12" xfId="0" applyFont="1" applyFill="1" applyBorder="1" applyAlignment="1" applyProtection="1">
      <alignment horizontal="left" vertical="center"/>
    </xf>
    <xf numFmtId="0" fontId="21" fillId="2" borderId="12" xfId="0" applyFont="1" applyFill="1" applyBorder="1" applyAlignment="1" applyProtection="1">
      <alignment horizontal="center" vertical="center"/>
    </xf>
    <xf numFmtId="0" fontId="12" fillId="2" borderId="38" xfId="0" applyFont="1" applyFill="1" applyBorder="1" applyAlignment="1" applyProtection="1">
      <alignment horizontal="left" vertical="center"/>
    </xf>
    <xf numFmtId="0" fontId="21" fillId="0" borderId="39" xfId="0" applyFont="1" applyFill="1" applyBorder="1" applyAlignment="1" applyProtection="1">
      <alignment horizontal="center" vertical="center"/>
    </xf>
    <xf numFmtId="0" fontId="21" fillId="0" borderId="21" xfId="0" applyFont="1" applyFill="1" applyBorder="1" applyAlignment="1" applyProtection="1">
      <alignment horizontal="center"/>
      <protection locked="0"/>
    </xf>
    <xf numFmtId="0" fontId="6" fillId="0" borderId="17" xfId="0" applyFont="1" applyBorder="1" applyAlignment="1" applyProtection="1">
      <alignment horizontal="left" vertical="center" indent="1"/>
    </xf>
    <xf numFmtId="0" fontId="35" fillId="0" borderId="0" xfId="0" applyFont="1" applyBorder="1" applyAlignment="1">
      <alignment horizontal="right" vertical="center"/>
    </xf>
    <xf numFmtId="0" fontId="42" fillId="0" borderId="22" xfId="0" applyFont="1" applyBorder="1" applyAlignment="1">
      <alignment horizontal="left" vertical="center"/>
    </xf>
    <xf numFmtId="0" fontId="38" fillId="0" borderId="0" xfId="3" applyFont="1" applyBorder="1" applyAlignment="1" applyProtection="1">
      <alignment vertical="center"/>
      <protection locked="0"/>
    </xf>
    <xf numFmtId="0" fontId="21" fillId="0" borderId="40" xfId="0" applyFont="1" applyFill="1" applyBorder="1" applyAlignment="1" applyProtection="1">
      <alignment horizontal="center"/>
      <protection locked="0"/>
    </xf>
    <xf numFmtId="0" fontId="38" fillId="0" borderId="22" xfId="3" applyFont="1" applyBorder="1" applyAlignment="1" applyProtection="1">
      <alignment vertical="center"/>
      <protection locked="0"/>
    </xf>
    <xf numFmtId="0" fontId="0" fillId="0" borderId="0" xfId="0" applyBorder="1" applyAlignment="1"/>
    <xf numFmtId="0" fontId="0" fillId="0" borderId="22" xfId="0" applyBorder="1" applyAlignment="1"/>
    <xf numFmtId="0" fontId="6" fillId="0" borderId="16" xfId="0" applyFont="1" applyBorder="1" applyAlignment="1" applyProtection="1">
      <alignment horizontal="center" vertical="center"/>
    </xf>
    <xf numFmtId="0" fontId="6" fillId="0" borderId="14" xfId="0" applyFont="1" applyBorder="1" applyAlignment="1" applyProtection="1">
      <alignment horizontal="center" vertical="center"/>
    </xf>
    <xf numFmtId="0" fontId="37" fillId="0" borderId="0" xfId="3" applyFont="1" applyBorder="1" applyAlignment="1" applyProtection="1">
      <alignment horizontal="center" vertical="top"/>
    </xf>
    <xf numFmtId="0" fontId="12" fillId="0" borderId="19" xfId="0" applyFont="1" applyFill="1" applyBorder="1" applyAlignment="1" applyProtection="1">
      <alignment horizontal="center" vertical="center"/>
    </xf>
    <xf numFmtId="0" fontId="6" fillId="0" borderId="41" xfId="0" applyFont="1" applyFill="1" applyBorder="1" applyAlignment="1" applyProtection="1">
      <alignment horizontal="center"/>
    </xf>
    <xf numFmtId="0" fontId="7" fillId="0" borderId="42" xfId="0" applyFont="1" applyFill="1" applyBorder="1" applyProtection="1"/>
    <xf numFmtId="0" fontId="6" fillId="0" borderId="43" xfId="0" applyFont="1" applyFill="1" applyBorder="1" applyAlignment="1" applyProtection="1">
      <alignment horizontal="center"/>
    </xf>
    <xf numFmtId="0" fontId="6" fillId="0" borderId="44" xfId="0" applyFont="1" applyFill="1" applyBorder="1" applyAlignment="1" applyProtection="1">
      <alignment horizontal="center"/>
    </xf>
    <xf numFmtId="0" fontId="22" fillId="0" borderId="45" xfId="0" applyFont="1" applyFill="1" applyBorder="1" applyAlignment="1" applyProtection="1">
      <alignment horizontal="center" vertical="center"/>
    </xf>
    <xf numFmtId="0" fontId="22" fillId="0" borderId="46" xfId="0" applyFont="1" applyFill="1" applyBorder="1" applyAlignment="1" applyProtection="1">
      <alignment horizontal="center" vertical="center"/>
    </xf>
    <xf numFmtId="49" fontId="12" fillId="2" borderId="45" xfId="0" applyNumberFormat="1" applyFont="1" applyFill="1" applyBorder="1" applyAlignment="1" applyProtection="1">
      <alignment horizontal="left" vertical="center"/>
    </xf>
    <xf numFmtId="49" fontId="12" fillId="0" borderId="45" xfId="0" applyNumberFormat="1" applyFont="1" applyFill="1" applyBorder="1" applyAlignment="1" applyProtection="1">
      <alignment horizontal="left" vertical="center"/>
    </xf>
    <xf numFmtId="49" fontId="12" fillId="0" borderId="46" xfId="0" applyNumberFormat="1" applyFont="1" applyFill="1" applyBorder="1" applyAlignment="1" applyProtection="1">
      <alignment horizontal="left" vertical="center"/>
    </xf>
    <xf numFmtId="49" fontId="12" fillId="2" borderId="49" xfId="0" applyNumberFormat="1" applyFont="1" applyFill="1" applyBorder="1" applyAlignment="1" applyProtection="1">
      <alignment horizontal="left" vertical="center"/>
    </xf>
    <xf numFmtId="0" fontId="22" fillId="0" borderId="53" xfId="0" applyFont="1" applyFill="1" applyBorder="1" applyAlignment="1" applyProtection="1">
      <alignment horizontal="left" vertical="center" indent="1"/>
    </xf>
    <xf numFmtId="0" fontId="7" fillId="0" borderId="0" xfId="0" applyFont="1" applyBorder="1" applyProtection="1">
      <protection locked="0"/>
    </xf>
    <xf numFmtId="49" fontId="6" fillId="0" borderId="5" xfId="0" applyNumberFormat="1" applyFont="1" applyBorder="1" applyAlignment="1" applyProtection="1">
      <alignment horizontal="left" vertical="center"/>
      <protection locked="0"/>
    </xf>
    <xf numFmtId="0" fontId="7" fillId="0" borderId="0" xfId="0" applyFont="1" applyProtection="1"/>
    <xf numFmtId="0" fontId="6" fillId="0" borderId="0" xfId="0" applyFont="1" applyProtection="1"/>
    <xf numFmtId="0" fontId="7" fillId="0" borderId="21" xfId="0" applyFont="1" applyBorder="1" applyProtection="1"/>
    <xf numFmtId="0" fontId="6" fillId="0" borderId="0" xfId="0" applyFont="1" applyAlignment="1" applyProtection="1">
      <alignment horizontal="left" vertical="center"/>
    </xf>
    <xf numFmtId="0" fontId="28" fillId="0" borderId="21" xfId="0" applyFont="1" applyBorder="1" applyAlignment="1" applyProtection="1">
      <alignment horizontal="center" vertical="center"/>
    </xf>
    <xf numFmtId="0" fontId="6" fillId="0" borderId="16" xfId="0" applyFont="1" applyBorder="1" applyAlignment="1" applyProtection="1">
      <alignment horizontal="right"/>
    </xf>
    <xf numFmtId="0" fontId="6" fillId="0" borderId="17" xfId="0" applyFont="1" applyBorder="1" applyAlignment="1" applyProtection="1">
      <alignment horizontal="right"/>
    </xf>
    <xf numFmtId="0" fontId="28" fillId="0" borderId="14" xfId="0" applyFont="1" applyBorder="1" applyAlignment="1" applyProtection="1">
      <alignment horizontal="center" vertical="center"/>
    </xf>
    <xf numFmtId="0" fontId="7" fillId="0" borderId="3" xfId="0" applyFont="1" applyBorder="1" applyProtection="1"/>
    <xf numFmtId="0" fontId="6" fillId="0" borderId="3" xfId="0" applyFont="1" applyBorder="1" applyAlignment="1" applyProtection="1">
      <alignment horizontal="right"/>
    </xf>
    <xf numFmtId="0" fontId="6" fillId="0" borderId="24" xfId="0" applyFont="1" applyBorder="1" applyAlignment="1" applyProtection="1">
      <alignment horizontal="right"/>
    </xf>
    <xf numFmtId="0" fontId="6" fillId="3" borderId="14" xfId="0" applyFont="1" applyFill="1" applyBorder="1" applyAlignment="1" applyProtection="1">
      <alignment horizontal="center" vertical="center"/>
    </xf>
    <xf numFmtId="3" fontId="6" fillId="0" borderId="16" xfId="0" applyNumberFormat="1" applyFont="1" applyBorder="1" applyAlignment="1" applyProtection="1">
      <alignment horizontal="right" vertical="center"/>
    </xf>
    <xf numFmtId="3" fontId="6" fillId="0" borderId="17" xfId="0" applyNumberFormat="1" applyFont="1" applyBorder="1" applyAlignment="1" applyProtection="1">
      <alignment horizontal="right" vertical="center"/>
    </xf>
    <xf numFmtId="3" fontId="6" fillId="0" borderId="16" xfId="0" applyNumberFormat="1" applyFont="1" applyBorder="1" applyAlignment="1" applyProtection="1">
      <alignment vertical="center"/>
    </xf>
    <xf numFmtId="3" fontId="6" fillId="0" borderId="17" xfId="0" applyNumberFormat="1" applyFont="1" applyBorder="1" applyAlignment="1" applyProtection="1">
      <alignment vertical="center"/>
    </xf>
    <xf numFmtId="0" fontId="7" fillId="0" borderId="3" xfId="0" applyFont="1" applyBorder="1" applyAlignment="1" applyProtection="1">
      <alignment vertical="center"/>
    </xf>
    <xf numFmtId="0" fontId="7" fillId="0" borderId="24" xfId="0" applyFont="1" applyBorder="1" applyAlignment="1" applyProtection="1">
      <alignment vertical="center"/>
    </xf>
    <xf numFmtId="0" fontId="7" fillId="0" borderId="14" xfId="0" applyFont="1" applyBorder="1" applyAlignment="1" applyProtection="1">
      <alignment vertical="center"/>
    </xf>
    <xf numFmtId="0" fontId="7" fillId="0" borderId="39" xfId="0" applyFont="1" applyBorder="1" applyAlignment="1" applyProtection="1">
      <alignment vertical="center"/>
    </xf>
    <xf numFmtId="3" fontId="7" fillId="0" borderId="3" xfId="0" applyNumberFormat="1" applyFont="1" applyBorder="1" applyAlignment="1" applyProtection="1">
      <alignment vertical="center"/>
    </xf>
    <xf numFmtId="3" fontId="7" fillId="0" borderId="24" xfId="0" applyNumberFormat="1" applyFont="1" applyBorder="1" applyAlignment="1" applyProtection="1">
      <alignment vertical="center"/>
    </xf>
    <xf numFmtId="3" fontId="6" fillId="0" borderId="3" xfId="0" applyNumberFormat="1" applyFont="1" applyBorder="1" applyAlignment="1" applyProtection="1">
      <alignment vertical="center"/>
    </xf>
    <xf numFmtId="3" fontId="6" fillId="0" borderId="24" xfId="0" applyNumberFormat="1" applyFont="1" applyBorder="1" applyAlignment="1" applyProtection="1">
      <alignment vertical="center"/>
    </xf>
    <xf numFmtId="0" fontId="6" fillId="3" borderId="3" xfId="0" applyFont="1" applyFill="1" applyBorder="1" applyAlignment="1" applyProtection="1">
      <alignment horizontal="left" vertical="center"/>
    </xf>
    <xf numFmtId="0" fontId="6" fillId="3" borderId="12"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0" borderId="12" xfId="0" applyFont="1" applyBorder="1" applyAlignment="1" applyProtection="1">
      <alignment vertical="center"/>
    </xf>
    <xf numFmtId="0" fontId="7" fillId="0" borderId="37" xfId="0" applyFont="1" applyBorder="1" applyAlignment="1" applyProtection="1">
      <alignment vertical="center"/>
    </xf>
    <xf numFmtId="0" fontId="6" fillId="0" borderId="15" xfId="0" applyFont="1" applyBorder="1" applyAlignment="1" applyProtection="1">
      <alignment horizontal="left" vertical="center"/>
    </xf>
    <xf numFmtId="0" fontId="19" fillId="0" borderId="0" xfId="0" applyFont="1" applyBorder="1" applyAlignment="1" applyProtection="1">
      <alignment horizontal="center" vertical="center"/>
    </xf>
    <xf numFmtId="0" fontId="0" fillId="0" borderId="0" xfId="0" applyBorder="1" applyAlignment="1" applyProtection="1">
      <alignment horizontal="center"/>
    </xf>
    <xf numFmtId="0" fontId="27" fillId="0" borderId="0" xfId="0" applyFont="1" applyFill="1" applyProtection="1"/>
    <xf numFmtId="0" fontId="6" fillId="0" borderId="0" xfId="0" applyFont="1" applyFill="1" applyAlignment="1" applyProtection="1">
      <alignment horizontal="right"/>
    </xf>
    <xf numFmtId="0" fontId="7" fillId="0" borderId="56" xfId="0" applyFont="1" applyFill="1" applyBorder="1" applyProtection="1"/>
    <xf numFmtId="0" fontId="28" fillId="0" borderId="57" xfId="0" applyFont="1" applyFill="1" applyBorder="1" applyAlignment="1" applyProtection="1">
      <alignment horizontal="center" vertical="center"/>
    </xf>
    <xf numFmtId="0" fontId="7" fillId="0" borderId="26" xfId="0" applyFont="1" applyFill="1" applyBorder="1" applyProtection="1"/>
    <xf numFmtId="0" fontId="11" fillId="0" borderId="5" xfId="0" applyFont="1" applyFill="1" applyBorder="1" applyProtection="1"/>
    <xf numFmtId="3" fontId="6" fillId="2" borderId="12" xfId="0" applyNumberFormat="1" applyFont="1" applyFill="1" applyBorder="1" applyAlignment="1" applyProtection="1">
      <alignment vertical="center"/>
    </xf>
    <xf numFmtId="0" fontId="6" fillId="2" borderId="12" xfId="0" applyFont="1" applyFill="1" applyBorder="1" applyAlignment="1" applyProtection="1">
      <alignment vertical="center"/>
    </xf>
    <xf numFmtId="0" fontId="6" fillId="2" borderId="13" xfId="0" applyFont="1" applyFill="1" applyBorder="1" applyAlignment="1" applyProtection="1">
      <alignment vertical="center"/>
    </xf>
    <xf numFmtId="0" fontId="7" fillId="0" borderId="3" xfId="0" applyFont="1" applyFill="1" applyBorder="1" applyAlignment="1" applyProtection="1">
      <alignment vertical="center"/>
    </xf>
    <xf numFmtId="0" fontId="7" fillId="0" borderId="22" xfId="0" applyFont="1" applyFill="1" applyBorder="1" applyAlignment="1" applyProtection="1">
      <alignment vertical="center"/>
    </xf>
    <xf numFmtId="0" fontId="6" fillId="0" borderId="14" xfId="0" applyFont="1" applyFill="1" applyBorder="1" applyAlignment="1" applyProtection="1">
      <alignment vertical="center"/>
    </xf>
    <xf numFmtId="0" fontId="6" fillId="0" borderId="40" xfId="0" applyFont="1" applyFill="1" applyBorder="1" applyAlignment="1" applyProtection="1">
      <alignment vertical="center"/>
    </xf>
    <xf numFmtId="0" fontId="7" fillId="2" borderId="14" xfId="0" applyFont="1" applyFill="1" applyBorder="1" applyAlignment="1" applyProtection="1">
      <alignment vertical="center"/>
    </xf>
    <xf numFmtId="0" fontId="7" fillId="2" borderId="40" xfId="0" applyFont="1" applyFill="1" applyBorder="1" applyAlignment="1" applyProtection="1">
      <alignment vertical="center"/>
    </xf>
    <xf numFmtId="0" fontId="6" fillId="2" borderId="14" xfId="0" applyFont="1" applyFill="1" applyBorder="1" applyAlignment="1" applyProtection="1">
      <alignment vertical="center"/>
    </xf>
    <xf numFmtId="0" fontId="6" fillId="2" borderId="40" xfId="0" applyFont="1" applyFill="1" applyBorder="1" applyAlignment="1" applyProtection="1">
      <alignment vertical="center"/>
    </xf>
    <xf numFmtId="0" fontId="7" fillId="0" borderId="14" xfId="0" applyFont="1" applyFill="1" applyBorder="1" applyAlignment="1" applyProtection="1">
      <alignment vertical="center"/>
    </xf>
    <xf numFmtId="0" fontId="7" fillId="0" borderId="40" xfId="0" applyFont="1" applyFill="1" applyBorder="1" applyAlignment="1" applyProtection="1">
      <alignment vertical="center"/>
    </xf>
    <xf numFmtId="0" fontId="6" fillId="0" borderId="12" xfId="0" applyFont="1" applyFill="1" applyBorder="1" applyAlignment="1" applyProtection="1">
      <alignment vertical="center"/>
    </xf>
    <xf numFmtId="0" fontId="6" fillId="0" borderId="13" xfId="0" applyFont="1" applyFill="1" applyBorder="1" applyAlignment="1" applyProtection="1">
      <alignment vertical="center"/>
    </xf>
    <xf numFmtId="3" fontId="6" fillId="0" borderId="14" xfId="0" applyNumberFormat="1" applyFont="1" applyBorder="1" applyAlignment="1" applyProtection="1">
      <alignment vertical="center"/>
    </xf>
    <xf numFmtId="3" fontId="6" fillId="0" borderId="40" xfId="0" applyNumberFormat="1" applyFont="1" applyBorder="1" applyAlignment="1" applyProtection="1">
      <alignment vertical="center"/>
    </xf>
    <xf numFmtId="0" fontId="7" fillId="0" borderId="15" xfId="0" applyFont="1" applyFill="1" applyBorder="1" applyAlignment="1" applyProtection="1">
      <alignment vertical="center"/>
    </xf>
    <xf numFmtId="0" fontId="7" fillId="0" borderId="58" xfId="0" applyFont="1" applyFill="1" applyBorder="1" applyAlignment="1" applyProtection="1">
      <alignment vertical="center"/>
    </xf>
    <xf numFmtId="0" fontId="7" fillId="0" borderId="0" xfId="0" applyFont="1" applyFill="1" applyAlignment="1" applyProtection="1">
      <alignment vertical="center"/>
    </xf>
    <xf numFmtId="0" fontId="16" fillId="0" borderId="0" xfId="0" applyFont="1" applyFill="1" applyProtection="1"/>
    <xf numFmtId="0" fontId="16" fillId="0" borderId="0" xfId="0" applyFont="1" applyFill="1" applyBorder="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22" xfId="0" applyFont="1" applyFill="1" applyBorder="1" applyAlignment="1" applyProtection="1">
      <alignment vertical="center"/>
    </xf>
    <xf numFmtId="0" fontId="22" fillId="0" borderId="21" xfId="0" applyFont="1" applyFill="1" applyBorder="1" applyAlignment="1" applyProtection="1">
      <alignment vertical="center"/>
    </xf>
    <xf numFmtId="0" fontId="7" fillId="0" borderId="3" xfId="0" applyFont="1" applyBorder="1" applyAlignment="1" applyProtection="1">
      <alignment horizontal="center" vertical="center"/>
    </xf>
    <xf numFmtId="0" fontId="7" fillId="0" borderId="24" xfId="0" applyFont="1" applyFill="1" applyBorder="1" applyAlignment="1" applyProtection="1">
      <alignment vertical="center"/>
    </xf>
    <xf numFmtId="0" fontId="22" fillId="0" borderId="0" xfId="3" applyFont="1" applyBorder="1" applyAlignment="1" applyProtection="1">
      <alignment horizontal="left" vertical="center"/>
    </xf>
    <xf numFmtId="0" fontId="38" fillId="0" borderId="0" xfId="3" applyFont="1" applyBorder="1" applyAlignment="1" applyProtection="1">
      <alignment vertical="center"/>
    </xf>
    <xf numFmtId="0" fontId="38" fillId="0" borderId="22" xfId="3" applyFont="1" applyBorder="1" applyAlignment="1" applyProtection="1">
      <alignment vertical="center"/>
    </xf>
    <xf numFmtId="0" fontId="35" fillId="0" borderId="0" xfId="0" applyFont="1" applyBorder="1" applyAlignment="1" applyProtection="1">
      <alignment horizontal="left" vertical="center"/>
      <protection locked="0"/>
    </xf>
    <xf numFmtId="0" fontId="22" fillId="0" borderId="0" xfId="8" applyFont="1" applyBorder="1" applyAlignment="1" applyProtection="1">
      <alignment horizontal="left" vertical="center"/>
    </xf>
    <xf numFmtId="0" fontId="22" fillId="0" borderId="22" xfId="8" applyFont="1" applyBorder="1" applyAlignment="1" applyProtection="1">
      <alignment horizontal="left" vertical="center"/>
    </xf>
    <xf numFmtId="0" fontId="28" fillId="0" borderId="59"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8" fillId="0" borderId="0" xfId="0" applyFont="1" applyFill="1" applyBorder="1" applyAlignment="1" applyProtection="1">
      <alignment horizontal="center"/>
    </xf>
    <xf numFmtId="0" fontId="7" fillId="0" borderId="14" xfId="0" applyFont="1" applyBorder="1" applyAlignment="1" applyProtection="1">
      <alignment horizontal="center" vertical="center"/>
    </xf>
    <xf numFmtId="0" fontId="22" fillId="0" borderId="23" xfId="0" applyFont="1" applyFill="1" applyBorder="1" applyAlignment="1" applyProtection="1">
      <alignment horizontal="right" vertical="center"/>
    </xf>
    <xf numFmtId="49" fontId="7" fillId="0" borderId="0" xfId="0" applyNumberFormat="1" applyFont="1" applyFill="1" applyProtection="1">
      <protection locked="0"/>
    </xf>
    <xf numFmtId="0" fontId="7" fillId="0" borderId="0" xfId="0" applyNumberFormat="1" applyFont="1" applyFill="1" applyBorder="1" applyAlignment="1" applyProtection="1">
      <alignment horizontal="center"/>
    </xf>
    <xf numFmtId="0" fontId="6" fillId="0" borderId="0" xfId="0" applyFont="1" applyFill="1" applyBorder="1" applyAlignment="1" applyProtection="1">
      <alignment vertical="center"/>
    </xf>
    <xf numFmtId="3" fontId="7" fillId="0" borderId="39" xfId="0" applyNumberFormat="1" applyFont="1" applyFill="1" applyBorder="1" applyProtection="1">
      <protection locked="0"/>
    </xf>
    <xf numFmtId="0" fontId="28" fillId="0" borderId="10" xfId="0" applyFont="1" applyFill="1" applyBorder="1" applyAlignment="1" applyProtection="1">
      <alignment horizontal="center"/>
    </xf>
    <xf numFmtId="0" fontId="7" fillId="0" borderId="61" xfId="0" applyFont="1" applyFill="1" applyBorder="1" applyProtection="1">
      <protection locked="0"/>
    </xf>
    <xf numFmtId="0" fontId="7" fillId="0" borderId="62" xfId="0" applyFont="1" applyFill="1" applyBorder="1" applyProtection="1">
      <protection locked="0"/>
    </xf>
    <xf numFmtId="0" fontId="7" fillId="0" borderId="63" xfId="0" applyFont="1" applyFill="1" applyBorder="1" applyProtection="1">
      <protection locked="0"/>
    </xf>
    <xf numFmtId="3" fontId="7" fillId="0" borderId="0" xfId="0" applyNumberFormat="1" applyFont="1" applyFill="1" applyBorder="1" applyProtection="1">
      <protection locked="0"/>
    </xf>
    <xf numFmtId="0" fontId="22" fillId="0" borderId="36" xfId="0" applyFont="1" applyFill="1" applyBorder="1" applyAlignment="1" applyProtection="1">
      <alignment horizontal="right" vertical="center"/>
    </xf>
    <xf numFmtId="49" fontId="6" fillId="2" borderId="6" xfId="0" applyNumberFormat="1" applyFont="1" applyFill="1" applyBorder="1" applyAlignment="1" applyProtection="1">
      <alignment vertical="center"/>
    </xf>
    <xf numFmtId="49" fontId="6" fillId="2" borderId="7" xfId="0" applyNumberFormat="1" applyFont="1" applyFill="1" applyBorder="1" applyAlignment="1" applyProtection="1">
      <alignment vertical="center"/>
    </xf>
    <xf numFmtId="49" fontId="6" fillId="2" borderId="64" xfId="0" applyNumberFormat="1" applyFont="1" applyFill="1" applyBorder="1" applyAlignment="1" applyProtection="1">
      <alignment vertical="center"/>
    </xf>
    <xf numFmtId="3" fontId="6" fillId="2" borderId="14" xfId="0" applyNumberFormat="1" applyFont="1" applyFill="1" applyBorder="1" applyAlignment="1" applyProtection="1">
      <alignment horizontal="right" vertical="center" wrapText="1"/>
      <protection locked="0"/>
    </xf>
    <xf numFmtId="3" fontId="6" fillId="2" borderId="32" xfId="0" applyNumberFormat="1" applyFont="1" applyFill="1" applyBorder="1" applyAlignment="1" applyProtection="1">
      <alignment horizontal="right" vertical="center" wrapText="1"/>
      <protection locked="0"/>
    </xf>
    <xf numFmtId="3" fontId="6" fillId="2" borderId="12" xfId="0" applyNumberFormat="1" applyFont="1" applyFill="1" applyBorder="1" applyAlignment="1" applyProtection="1">
      <alignment horizontal="right" vertical="center" wrapText="1"/>
      <protection locked="0"/>
    </xf>
    <xf numFmtId="3" fontId="6" fillId="2" borderId="31" xfId="0" applyNumberFormat="1" applyFont="1" applyFill="1" applyBorder="1" applyAlignment="1" applyProtection="1">
      <alignment horizontal="right" vertical="center" wrapText="1"/>
      <protection locked="0"/>
    </xf>
    <xf numFmtId="3" fontId="6" fillId="2" borderId="16" xfId="0" applyNumberFormat="1" applyFont="1" applyFill="1" applyBorder="1" applyAlignment="1" applyProtection="1">
      <alignment horizontal="right" vertical="center" wrapText="1"/>
      <protection locked="0"/>
    </xf>
    <xf numFmtId="3" fontId="6" fillId="2" borderId="18" xfId="0" applyNumberFormat="1" applyFont="1" applyFill="1" applyBorder="1" applyAlignment="1" applyProtection="1">
      <alignment horizontal="right" vertical="center" wrapText="1"/>
      <protection locked="0"/>
    </xf>
    <xf numFmtId="3" fontId="6" fillId="0" borderId="14" xfId="0" applyNumberFormat="1" applyFont="1" applyFill="1" applyBorder="1" applyAlignment="1" applyProtection="1">
      <alignment horizontal="right" vertical="center" wrapText="1"/>
      <protection locked="0"/>
    </xf>
    <xf numFmtId="3" fontId="6" fillId="0" borderId="2" xfId="0" applyNumberFormat="1" applyFont="1" applyFill="1" applyBorder="1" applyAlignment="1" applyProtection="1">
      <alignment horizontal="right" vertical="center" wrapText="1"/>
      <protection locked="0"/>
    </xf>
    <xf numFmtId="0" fontId="6" fillId="0" borderId="0" xfId="0" applyFont="1" applyFill="1" applyAlignment="1" applyProtection="1">
      <alignment horizontal="right"/>
      <protection locked="0"/>
    </xf>
    <xf numFmtId="3" fontId="6" fillId="0" borderId="65" xfId="0" applyNumberFormat="1" applyFont="1" applyFill="1" applyBorder="1" applyAlignment="1" applyProtection="1">
      <alignment horizontal="right" vertical="center" wrapText="1"/>
      <protection locked="0"/>
    </xf>
    <xf numFmtId="0" fontId="22" fillId="0" borderId="7" xfId="0" applyFont="1" applyFill="1" applyBorder="1" applyAlignment="1" applyProtection="1">
      <alignment horizontal="center" vertical="center"/>
    </xf>
    <xf numFmtId="0" fontId="11" fillId="2" borderId="2" xfId="3" applyFont="1" applyFill="1" applyBorder="1" applyAlignment="1" applyProtection="1">
      <alignment vertical="center"/>
    </xf>
    <xf numFmtId="0" fontId="9" fillId="2" borderId="2" xfId="3" applyFont="1" applyFill="1" applyBorder="1" applyAlignment="1" applyProtection="1">
      <alignment vertical="center"/>
    </xf>
    <xf numFmtId="3" fontId="8" fillId="2" borderId="12" xfId="8" applyNumberFormat="1" applyFont="1" applyFill="1" applyBorder="1" applyAlignment="1" applyProtection="1">
      <alignment horizontal="right" vertical="center"/>
      <protection locked="0"/>
    </xf>
    <xf numFmtId="3" fontId="8" fillId="2" borderId="31" xfId="8" applyNumberFormat="1" applyFont="1" applyFill="1" applyBorder="1" applyAlignment="1" applyProtection="1">
      <alignment horizontal="right" vertical="center"/>
      <protection locked="0"/>
    </xf>
    <xf numFmtId="0" fontId="7" fillId="2" borderId="0" xfId="8" applyFont="1" applyFill="1" applyAlignment="1" applyProtection="1">
      <alignment vertical="center"/>
      <protection locked="0"/>
    </xf>
    <xf numFmtId="3" fontId="8" fillId="2" borderId="14" xfId="8" applyNumberFormat="1" applyFont="1" applyFill="1" applyBorder="1" applyAlignment="1" applyProtection="1">
      <alignment horizontal="right" vertical="center"/>
      <protection locked="0"/>
    </xf>
    <xf numFmtId="3" fontId="8" fillId="2" borderId="32" xfId="8" applyNumberFormat="1" applyFont="1" applyFill="1" applyBorder="1" applyAlignment="1" applyProtection="1">
      <alignment horizontal="right" vertical="center"/>
      <protection locked="0"/>
    </xf>
    <xf numFmtId="0" fontId="22" fillId="0" borderId="3" xfId="0" applyFont="1" applyFill="1" applyBorder="1" applyAlignment="1" applyProtection="1">
      <alignment horizontal="left" vertical="top"/>
    </xf>
    <xf numFmtId="0" fontId="0" fillId="0" borderId="14" xfId="0" applyBorder="1" applyAlignment="1"/>
    <xf numFmtId="3" fontId="6" fillId="0" borderId="31" xfId="0" applyNumberFormat="1" applyFont="1" applyFill="1" applyBorder="1" applyAlignment="1" applyProtection="1">
      <alignment horizontal="right" vertical="center" wrapText="1"/>
      <protection locked="0"/>
    </xf>
    <xf numFmtId="0" fontId="46" fillId="0" borderId="0" xfId="0" applyFont="1" applyBorder="1" applyAlignment="1" applyProtection="1">
      <alignment horizontal="right" vertical="center"/>
    </xf>
    <xf numFmtId="0" fontId="47" fillId="0" borderId="0" xfId="0" applyFont="1" applyBorder="1" applyAlignment="1" applyProtection="1">
      <alignment horizontal="right" vertical="center"/>
      <protection locked="0"/>
    </xf>
    <xf numFmtId="0" fontId="46" fillId="0" borderId="0" xfId="0" applyFont="1" applyBorder="1" applyAlignment="1">
      <alignment horizontal="right" vertical="center"/>
    </xf>
    <xf numFmtId="0" fontId="22" fillId="0" borderId="14" xfId="0" applyFont="1" applyFill="1" applyBorder="1" applyAlignment="1" applyProtection="1">
      <alignment horizontal="center" vertical="center"/>
    </xf>
    <xf numFmtId="0" fontId="22" fillId="0" borderId="32"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13" fillId="0" borderId="0" xfId="0" applyFont="1" applyBorder="1" applyAlignment="1" applyProtection="1">
      <alignment vertical="center"/>
    </xf>
    <xf numFmtId="3" fontId="13" fillId="0" borderId="0" xfId="0" applyNumberFormat="1" applyFont="1" applyBorder="1" applyAlignment="1" applyProtection="1">
      <alignment vertical="center"/>
      <protection locked="0"/>
    </xf>
    <xf numFmtId="0" fontId="13" fillId="0" borderId="0" xfId="0" applyFont="1" applyAlignment="1" applyProtection="1">
      <protection locked="0"/>
    </xf>
    <xf numFmtId="0" fontId="48" fillId="0" borderId="0" xfId="0" applyFont="1" applyBorder="1" applyAlignment="1" applyProtection="1"/>
    <xf numFmtId="0" fontId="15" fillId="0" borderId="0" xfId="0" applyFont="1" applyAlignment="1" applyProtection="1">
      <protection locked="0"/>
    </xf>
    <xf numFmtId="0" fontId="21" fillId="0" borderId="9" xfId="0" applyFont="1" applyFill="1" applyBorder="1" applyAlignment="1" applyProtection="1"/>
    <xf numFmtId="0" fontId="13" fillId="0" borderId="0" xfId="3" applyFont="1" applyAlignment="1" applyProtection="1"/>
    <xf numFmtId="0" fontId="13" fillId="0" borderId="0" xfId="3" applyFont="1" applyAlignment="1" applyProtection="1">
      <protection locked="0"/>
    </xf>
    <xf numFmtId="0" fontId="13" fillId="0" borderId="0" xfId="3" applyFont="1" applyAlignment="1" applyProtection="1">
      <alignment vertical="center"/>
    </xf>
    <xf numFmtId="0" fontId="12" fillId="0" borderId="0" xfId="8" applyFont="1" applyFill="1" applyAlignment="1" applyProtection="1">
      <alignment vertical="center"/>
    </xf>
    <xf numFmtId="0" fontId="13" fillId="0" borderId="0" xfId="8" applyFont="1" applyFill="1" applyAlignment="1" applyProtection="1">
      <alignment vertical="center"/>
    </xf>
    <xf numFmtId="0" fontId="12" fillId="0" borderId="0" xfId="8" applyFont="1" applyFill="1" applyAlignment="1" applyProtection="1">
      <protection locked="0"/>
    </xf>
    <xf numFmtId="0" fontId="13" fillId="0" borderId="0" xfId="8" applyFont="1" applyFill="1" applyAlignment="1" applyProtection="1">
      <protection locked="0"/>
    </xf>
    <xf numFmtId="0" fontId="12" fillId="0" borderId="18" xfId="0" applyFont="1" applyFill="1" applyBorder="1" applyAlignment="1" applyProtection="1">
      <alignment vertical="center"/>
    </xf>
    <xf numFmtId="0" fontId="12" fillId="0" borderId="62" xfId="3" applyFont="1" applyBorder="1" applyAlignment="1" applyProtection="1">
      <alignment horizontal="left" vertical="center"/>
    </xf>
    <xf numFmtId="0" fontId="13" fillId="0" borderId="61" xfId="3" applyFont="1" applyBorder="1" applyAlignment="1" applyProtection="1">
      <alignment vertical="center"/>
      <protection locked="0"/>
    </xf>
    <xf numFmtId="0" fontId="13" fillId="0" borderId="63" xfId="3" applyFont="1" applyBorder="1" applyAlignment="1" applyProtection="1">
      <alignment vertical="center"/>
      <protection locked="0"/>
    </xf>
    <xf numFmtId="0" fontId="12" fillId="0" borderId="18" xfId="8" applyFont="1" applyBorder="1" applyAlignment="1" applyProtection="1">
      <alignment horizontal="left" vertical="center"/>
    </xf>
    <xf numFmtId="0" fontId="13" fillId="0" borderId="30" xfId="3" applyFont="1" applyBorder="1" applyAlignment="1" applyProtection="1">
      <alignment vertical="center"/>
    </xf>
    <xf numFmtId="0" fontId="13" fillId="0" borderId="30" xfId="3" applyFont="1" applyBorder="1" applyAlignment="1" applyProtection="1">
      <alignment vertical="center"/>
      <protection locked="0"/>
    </xf>
    <xf numFmtId="0" fontId="13" fillId="0" borderId="13" xfId="3" applyFont="1" applyBorder="1" applyAlignment="1" applyProtection="1">
      <alignment vertical="center"/>
      <protection locked="0"/>
    </xf>
    <xf numFmtId="0" fontId="12" fillId="0" borderId="30" xfId="3" applyFont="1" applyBorder="1" applyAlignment="1" applyProtection="1">
      <alignment vertical="center"/>
      <protection locked="0"/>
    </xf>
    <xf numFmtId="0" fontId="12" fillId="0" borderId="13" xfId="3" applyFont="1" applyBorder="1" applyAlignment="1" applyProtection="1">
      <alignment vertical="center"/>
      <protection locked="0"/>
    </xf>
    <xf numFmtId="0" fontId="12" fillId="0" borderId="18" xfId="3" applyFont="1" applyBorder="1" applyAlignment="1" applyProtection="1">
      <alignment horizontal="left" vertical="center"/>
    </xf>
    <xf numFmtId="0" fontId="13" fillId="0" borderId="37" xfId="3" applyFont="1" applyBorder="1" applyAlignment="1" applyProtection="1">
      <alignment vertical="center"/>
      <protection locked="0"/>
    </xf>
    <xf numFmtId="0" fontId="12" fillId="0" borderId="59" xfId="0" applyFont="1" applyBorder="1" applyAlignment="1" applyProtection="1">
      <alignment horizontal="left" vertical="center"/>
    </xf>
    <xf numFmtId="0" fontId="13" fillId="0" borderId="61" xfId="0" applyFont="1" applyBorder="1" applyAlignment="1" applyProtection="1">
      <alignment vertical="center"/>
      <protection locked="0"/>
    </xf>
    <xf numFmtId="0" fontId="12" fillId="0" borderId="66" xfId="0" applyFont="1" applyBorder="1" applyAlignment="1" applyProtection="1">
      <alignment vertical="center"/>
      <protection locked="0"/>
    </xf>
    <xf numFmtId="0" fontId="12" fillId="0" borderId="30" xfId="0" applyFont="1" applyBorder="1" applyAlignment="1" applyProtection="1">
      <alignment horizontal="left" vertical="center"/>
    </xf>
    <xf numFmtId="0" fontId="12" fillId="0" borderId="31" xfId="0" applyFont="1" applyBorder="1" applyAlignment="1" applyProtection="1">
      <alignment vertical="center"/>
      <protection locked="0"/>
    </xf>
    <xf numFmtId="0" fontId="12" fillId="0" borderId="30" xfId="0" applyFont="1" applyBorder="1" applyAlignment="1" applyProtection="1">
      <alignment vertical="center"/>
      <protection locked="0"/>
    </xf>
    <xf numFmtId="0" fontId="12" fillId="0" borderId="62" xfId="0" applyFont="1" applyBorder="1" applyAlignment="1" applyProtection="1">
      <alignment vertical="center"/>
    </xf>
    <xf numFmtId="0" fontId="12" fillId="0" borderId="59" xfId="0" applyFont="1" applyBorder="1" applyAlignment="1" applyProtection="1">
      <alignment vertical="center"/>
      <protection locked="0"/>
    </xf>
    <xf numFmtId="0" fontId="12" fillId="0" borderId="18" xfId="0" applyFont="1" applyBorder="1" applyAlignment="1" applyProtection="1">
      <alignment vertical="center"/>
    </xf>
    <xf numFmtId="0" fontId="12" fillId="0" borderId="13" xfId="0" applyFont="1" applyFill="1" applyBorder="1" applyAlignment="1" applyProtection="1">
      <alignment vertical="center"/>
      <protection locked="0"/>
    </xf>
    <xf numFmtId="0" fontId="12" fillId="0" borderId="18" xfId="0" applyFont="1" applyBorder="1" applyAlignment="1" applyProtection="1">
      <alignment vertical="center"/>
      <protection locked="0"/>
    </xf>
    <xf numFmtId="0" fontId="12" fillId="0" borderId="70" xfId="8" applyFont="1" applyBorder="1" applyAlignment="1" applyProtection="1">
      <alignment horizontal="left" vertical="center"/>
    </xf>
    <xf numFmtId="0" fontId="13" fillId="0" borderId="70" xfId="3" applyFont="1" applyBorder="1" applyAlignment="1" applyProtection="1">
      <protection locked="0"/>
    </xf>
    <xf numFmtId="0" fontId="13" fillId="0" borderId="62" xfId="3" applyFont="1" applyBorder="1" applyAlignment="1" applyProtection="1">
      <protection locked="0"/>
    </xf>
    <xf numFmtId="0" fontId="13" fillId="0" borderId="30" xfId="3" applyFont="1" applyBorder="1" applyAlignment="1" applyProtection="1">
      <alignment horizontal="center" vertical="center"/>
      <protection locked="0"/>
    </xf>
    <xf numFmtId="0" fontId="13" fillId="0" borderId="13" xfId="3" applyFont="1" applyBorder="1" applyAlignment="1" applyProtection="1">
      <alignment horizontal="center" vertical="center"/>
      <protection locked="0"/>
    </xf>
    <xf numFmtId="0" fontId="12" fillId="0" borderId="19" xfId="8" applyFont="1" applyBorder="1" applyAlignment="1" applyProtection="1">
      <alignment horizontal="left" vertical="center"/>
    </xf>
    <xf numFmtId="0" fontId="13" fillId="0" borderId="21" xfId="3" applyFont="1" applyBorder="1" applyAlignment="1" applyProtection="1">
      <alignment vertical="center"/>
      <protection locked="0"/>
    </xf>
    <xf numFmtId="0" fontId="36" fillId="0" borderId="62" xfId="3" applyFont="1" applyBorder="1" applyAlignment="1" applyProtection="1">
      <alignment vertical="center"/>
    </xf>
    <xf numFmtId="0" fontId="36" fillId="0" borderId="12" xfId="8" applyFont="1" applyBorder="1" applyAlignment="1" applyProtection="1">
      <alignment horizontal="left" vertical="center"/>
    </xf>
    <xf numFmtId="0" fontId="49" fillId="0" borderId="14" xfId="3" applyFont="1" applyBorder="1" applyAlignment="1" applyProtection="1">
      <alignment vertical="center"/>
    </xf>
    <xf numFmtId="0" fontId="49" fillId="0" borderId="18" xfId="3" applyFont="1" applyBorder="1" applyAlignment="1" applyProtection="1">
      <alignment vertical="center"/>
      <protection locked="0"/>
    </xf>
    <xf numFmtId="0" fontId="49" fillId="0" borderId="21" xfId="3" applyFont="1" applyBorder="1" applyAlignment="1" applyProtection="1">
      <alignment horizontal="center" vertical="center"/>
      <protection locked="0"/>
    </xf>
    <xf numFmtId="0" fontId="49" fillId="0" borderId="30" xfId="3" applyFont="1" applyBorder="1" applyAlignment="1" applyProtection="1">
      <alignment horizontal="center" vertical="center"/>
      <protection locked="0"/>
    </xf>
    <xf numFmtId="0" fontId="49" fillId="0" borderId="13" xfId="3" applyFont="1" applyBorder="1" applyAlignment="1" applyProtection="1">
      <alignment horizontal="center" vertical="center"/>
      <protection locked="0"/>
    </xf>
    <xf numFmtId="0" fontId="36" fillId="0" borderId="12" xfId="8" applyFont="1" applyBorder="1" applyAlignment="1" applyProtection="1">
      <alignment horizontal="left" vertical="center"/>
      <protection locked="0"/>
    </xf>
    <xf numFmtId="0" fontId="36" fillId="0" borderId="19" xfId="3" applyFont="1" applyBorder="1" applyAlignment="1" applyProtection="1">
      <alignment vertical="center"/>
    </xf>
    <xf numFmtId="0" fontId="36" fillId="0" borderId="18" xfId="8" applyFont="1" applyBorder="1" applyAlignment="1" applyProtection="1">
      <alignment horizontal="left" vertical="center"/>
    </xf>
    <xf numFmtId="0" fontId="12" fillId="0" borderId="0" xfId="8" applyFont="1" applyFill="1" applyAlignment="1" applyProtection="1">
      <alignment horizontal="center"/>
      <protection locked="0"/>
    </xf>
    <xf numFmtId="0" fontId="12" fillId="0" borderId="0" xfId="8" applyFont="1" applyFill="1" applyBorder="1" applyProtection="1">
      <protection locked="0"/>
    </xf>
    <xf numFmtId="0" fontId="13" fillId="0" borderId="0" xfId="8" applyFont="1" applyFill="1" applyBorder="1" applyProtection="1">
      <protection locked="0"/>
    </xf>
    <xf numFmtId="0" fontId="13" fillId="0" borderId="0" xfId="8" applyFont="1" applyFill="1" applyProtection="1">
      <protection locked="0"/>
    </xf>
    <xf numFmtId="0" fontId="12" fillId="0" borderId="10" xfId="8" applyFont="1" applyFill="1" applyBorder="1" applyAlignment="1" applyProtection="1">
      <alignment horizontal="center"/>
    </xf>
    <xf numFmtId="0" fontId="12" fillId="0" borderId="9" xfId="8" applyFont="1" applyFill="1" applyBorder="1" applyAlignment="1" applyProtection="1">
      <alignment horizontal="left"/>
    </xf>
    <xf numFmtId="0" fontId="13" fillId="0" borderId="9" xfId="8" applyFont="1" applyFill="1" applyBorder="1" applyProtection="1"/>
    <xf numFmtId="0" fontId="12" fillId="0" borderId="7" xfId="8" applyFont="1" applyFill="1" applyBorder="1" applyAlignment="1" applyProtection="1">
      <alignment horizontal="center"/>
    </xf>
    <xf numFmtId="0" fontId="51" fillId="0" borderId="0" xfId="8" applyFont="1" applyFill="1" applyBorder="1" applyAlignment="1" applyProtection="1">
      <alignment horizontal="center"/>
    </xf>
    <xf numFmtId="0" fontId="13" fillId="0" borderId="0" xfId="8" applyFont="1" applyFill="1" applyBorder="1" applyProtection="1"/>
    <xf numFmtId="0" fontId="52" fillId="0" borderId="0" xfId="3" applyFont="1" applyBorder="1" applyAlignment="1" applyProtection="1">
      <alignment horizontal="center" vertical="center"/>
    </xf>
    <xf numFmtId="0" fontId="52" fillId="0" borderId="0" xfId="8" applyFont="1" applyFill="1" applyBorder="1" applyAlignment="1" applyProtection="1">
      <alignment horizontal="center"/>
    </xf>
    <xf numFmtId="0" fontId="52" fillId="0" borderId="0" xfId="3" applyFont="1" applyBorder="1" applyAlignment="1">
      <alignment horizontal="center"/>
    </xf>
    <xf numFmtId="0" fontId="12" fillId="0" borderId="0" xfId="8" applyFont="1" applyFill="1" applyBorder="1" applyProtection="1"/>
    <xf numFmtId="0" fontId="53" fillId="0" borderId="0" xfId="8" applyFont="1" applyFill="1" applyBorder="1" applyAlignment="1" applyProtection="1">
      <alignment horizontal="center" vertical="center"/>
    </xf>
    <xf numFmtId="0" fontId="54" fillId="0" borderId="0" xfId="8" applyFont="1" applyFill="1" applyBorder="1" applyAlignment="1" applyProtection="1">
      <alignment horizontal="center" vertical="center"/>
    </xf>
    <xf numFmtId="0" fontId="12" fillId="0" borderId="25" xfId="8" applyFont="1" applyFill="1" applyBorder="1" applyAlignment="1" applyProtection="1">
      <alignment horizontal="center"/>
    </xf>
    <xf numFmtId="0" fontId="12" fillId="0" borderId="21" xfId="8" applyFont="1" applyFill="1" applyBorder="1" applyAlignment="1" applyProtection="1">
      <alignment horizontal="centerContinuous"/>
    </xf>
    <xf numFmtId="0" fontId="13" fillId="0" borderId="0" xfId="8" applyFont="1" applyFill="1" applyBorder="1" applyAlignment="1" applyProtection="1"/>
    <xf numFmtId="0" fontId="13" fillId="0" borderId="21" xfId="8" applyFont="1" applyFill="1" applyBorder="1" applyAlignment="1" applyProtection="1"/>
    <xf numFmtId="0" fontId="13" fillId="0" borderId="21" xfId="8" applyFont="1" applyFill="1" applyBorder="1" applyProtection="1"/>
    <xf numFmtId="0" fontId="55" fillId="0" borderId="21" xfId="8" applyFont="1" applyFill="1" applyBorder="1" applyAlignment="1" applyProtection="1">
      <alignment horizontal="left"/>
    </xf>
    <xf numFmtId="0" fontId="13" fillId="0" borderId="21" xfId="8" applyFont="1" applyFill="1" applyBorder="1" applyAlignment="1" applyProtection="1">
      <alignment horizontal="left"/>
    </xf>
    <xf numFmtId="0" fontId="13" fillId="0" borderId="40" xfId="8" applyFont="1" applyFill="1" applyBorder="1" applyProtection="1"/>
    <xf numFmtId="0" fontId="16" fillId="0" borderId="18" xfId="3" applyFont="1" applyBorder="1" applyAlignment="1" applyProtection="1">
      <protection locked="0"/>
    </xf>
    <xf numFmtId="0" fontId="16" fillId="0" borderId="12" xfId="3" applyFont="1" applyBorder="1" applyAlignment="1" applyProtection="1">
      <protection locked="0"/>
    </xf>
    <xf numFmtId="0" fontId="16" fillId="0" borderId="31" xfId="3" applyFont="1" applyBorder="1" applyAlignment="1" applyProtection="1">
      <protection locked="0"/>
    </xf>
    <xf numFmtId="0" fontId="16" fillId="0" borderId="14" xfId="3" applyFont="1" applyBorder="1" applyAlignment="1" applyProtection="1">
      <protection locked="0"/>
    </xf>
    <xf numFmtId="0" fontId="16" fillId="0" borderId="30" xfId="3" applyFont="1" applyBorder="1" applyAlignment="1" applyProtection="1">
      <protection locked="0"/>
    </xf>
    <xf numFmtId="0" fontId="16" fillId="0" borderId="13" xfId="3" applyFont="1" applyBorder="1" applyAlignment="1" applyProtection="1">
      <protection locked="0"/>
    </xf>
    <xf numFmtId="0" fontId="14" fillId="0" borderId="18" xfId="3" applyFont="1" applyFill="1" applyBorder="1" applyAlignment="1" applyProtection="1">
      <alignment horizontal="left" vertical="center"/>
      <protection locked="0"/>
    </xf>
    <xf numFmtId="0" fontId="12" fillId="0" borderId="0" xfId="8" applyFont="1" applyFill="1" applyProtection="1">
      <protection locked="0"/>
    </xf>
    <xf numFmtId="0" fontId="14" fillId="0" borderId="0" xfId="8" applyFont="1" applyFill="1" applyBorder="1" applyProtection="1">
      <protection locked="0"/>
    </xf>
    <xf numFmtId="0" fontId="16" fillId="0" borderId="0" xfId="8" applyFont="1" applyFill="1" applyBorder="1" applyProtection="1">
      <protection locked="0"/>
    </xf>
    <xf numFmtId="0" fontId="16" fillId="0" borderId="0" xfId="8" applyFont="1" applyFill="1" applyProtection="1">
      <protection locked="0"/>
    </xf>
    <xf numFmtId="0" fontId="14" fillId="0" borderId="9" xfId="8" applyFont="1" applyFill="1" applyBorder="1" applyAlignment="1" applyProtection="1">
      <alignment horizontal="left"/>
    </xf>
    <xf numFmtId="0" fontId="16" fillId="0" borderId="9" xfId="8" applyFont="1" applyFill="1" applyBorder="1" applyProtection="1"/>
    <xf numFmtId="0" fontId="12" fillId="0" borderId="62" xfId="8" applyFont="1" applyFill="1" applyBorder="1" applyAlignment="1" applyProtection="1">
      <alignment vertical="center"/>
    </xf>
    <xf numFmtId="0" fontId="14" fillId="0" borderId="7" xfId="8" applyFont="1" applyFill="1" applyBorder="1" applyAlignment="1" applyProtection="1">
      <alignment horizontal="center"/>
    </xf>
    <xf numFmtId="0" fontId="54" fillId="0" borderId="0" xfId="8" applyFont="1" applyFill="1" applyBorder="1" applyAlignment="1" applyProtection="1">
      <alignment horizontal="center"/>
    </xf>
    <xf numFmtId="0" fontId="16" fillId="0" borderId="0" xfId="8" applyFont="1" applyFill="1" applyBorder="1" applyProtection="1"/>
    <xf numFmtId="0" fontId="12" fillId="0" borderId="18" xfId="8" applyFont="1" applyFill="1" applyBorder="1" applyAlignment="1" applyProtection="1">
      <alignment vertical="center"/>
    </xf>
    <xf numFmtId="0" fontId="13" fillId="0" borderId="21" xfId="2" applyFont="1" applyBorder="1" applyAlignment="1" applyProtection="1">
      <alignment vertical="center"/>
      <protection locked="0"/>
    </xf>
    <xf numFmtId="0" fontId="13" fillId="0" borderId="30" xfId="2" applyFont="1" applyBorder="1" applyAlignment="1" applyProtection="1">
      <alignment vertical="center"/>
      <protection locked="0"/>
    </xf>
    <xf numFmtId="0" fontId="13" fillId="0" borderId="13" xfId="2" applyFont="1" applyBorder="1" applyAlignment="1" applyProtection="1">
      <alignment vertical="center"/>
      <protection locked="0"/>
    </xf>
    <xf numFmtId="0" fontId="16" fillId="0" borderId="0" xfId="8" applyFont="1" applyFill="1" applyAlignment="1" applyProtection="1">
      <protection locked="0"/>
    </xf>
    <xf numFmtId="0" fontId="14" fillId="0" borderId="0" xfId="8" applyFont="1" applyFill="1" applyBorder="1" applyAlignment="1" applyProtection="1">
      <alignment horizontal="left"/>
    </xf>
    <xf numFmtId="0" fontId="12" fillId="0" borderId="19" xfId="8" applyFont="1" applyFill="1" applyBorder="1" applyAlignment="1" applyProtection="1">
      <alignment vertical="center"/>
      <protection locked="0"/>
    </xf>
    <xf numFmtId="0" fontId="14" fillId="0" borderId="0" xfId="8" applyFont="1" applyBorder="1" applyAlignment="1" applyProtection="1">
      <alignment horizontal="left" vertical="center"/>
    </xf>
    <xf numFmtId="0" fontId="16" fillId="0" borderId="0" xfId="8" applyNumberFormat="1" applyFont="1" applyFill="1" applyBorder="1" applyAlignment="1" applyProtection="1">
      <alignment vertical="center"/>
    </xf>
    <xf numFmtId="0" fontId="57" fillId="0" borderId="0" xfId="8" applyFont="1" applyBorder="1" applyAlignment="1" applyProtection="1">
      <alignment vertical="center"/>
    </xf>
    <xf numFmtId="0" fontId="14" fillId="0" borderId="22" xfId="8" applyFont="1" applyBorder="1" applyAlignment="1" applyProtection="1">
      <alignment vertical="center"/>
    </xf>
    <xf numFmtId="0" fontId="58" fillId="0" borderId="0" xfId="0" applyFont="1" applyFill="1" applyBorder="1" applyAlignment="1" applyProtection="1">
      <alignment horizontal="right" vertical="center"/>
    </xf>
    <xf numFmtId="0" fontId="60" fillId="0" borderId="0" xfId="0" applyFont="1" applyBorder="1" applyAlignment="1" applyProtection="1">
      <alignment horizontal="right" vertical="center"/>
      <protection locked="0"/>
    </xf>
    <xf numFmtId="0" fontId="61" fillId="0" borderId="0" xfId="0" applyFont="1" applyBorder="1" applyAlignment="1" applyProtection="1">
      <alignment horizontal="left" vertical="center"/>
      <protection locked="0"/>
    </xf>
    <xf numFmtId="0" fontId="14" fillId="0" borderId="0" xfId="8" applyFont="1" applyBorder="1" applyAlignment="1" applyProtection="1">
      <alignment horizontal="left" vertical="center"/>
      <protection locked="0"/>
    </xf>
    <xf numFmtId="0" fontId="14" fillId="0" borderId="25" xfId="8" applyFont="1" applyFill="1" applyBorder="1" applyAlignment="1" applyProtection="1">
      <alignment horizontal="center"/>
    </xf>
    <xf numFmtId="0" fontId="14" fillId="0" borderId="0" xfId="8" applyFont="1" applyFill="1" applyBorder="1" applyAlignment="1" applyProtection="1">
      <alignment horizontal="centerContinuous"/>
    </xf>
    <xf numFmtId="0" fontId="16" fillId="0" borderId="21" xfId="8" applyFont="1" applyFill="1" applyBorder="1" applyProtection="1"/>
    <xf numFmtId="0" fontId="62" fillId="0" borderId="0" xfId="8" applyFont="1" applyFill="1" applyBorder="1" applyAlignment="1" applyProtection="1">
      <alignment horizontal="left"/>
    </xf>
    <xf numFmtId="0" fontId="16" fillId="0" borderId="0" xfId="8" applyFont="1" applyFill="1" applyBorder="1" applyAlignment="1" applyProtection="1">
      <alignment horizontal="left"/>
    </xf>
    <xf numFmtId="0" fontId="16" fillId="0" borderId="22" xfId="8" applyFont="1" applyFill="1" applyBorder="1" applyProtection="1"/>
    <xf numFmtId="0" fontId="14" fillId="0" borderId="5" xfId="8" applyFont="1" applyFill="1" applyBorder="1" applyAlignment="1" applyProtection="1">
      <alignment horizontal="center" vertical="center"/>
    </xf>
    <xf numFmtId="0" fontId="14" fillId="0" borderId="23" xfId="8" applyFont="1" applyFill="1" applyBorder="1" applyAlignment="1" applyProtection="1">
      <alignment horizontal="center" vertical="center"/>
    </xf>
    <xf numFmtId="0" fontId="14" fillId="0" borderId="16" xfId="8" applyFont="1" applyFill="1" applyBorder="1" applyAlignment="1" applyProtection="1">
      <alignment horizontal="center" vertical="center"/>
    </xf>
    <xf numFmtId="0" fontId="14" fillId="0" borderId="2" xfId="8" applyFont="1" applyFill="1" applyBorder="1" applyAlignment="1" applyProtection="1">
      <alignment horizontal="center" vertical="center"/>
    </xf>
    <xf numFmtId="0" fontId="16" fillId="0" borderId="3" xfId="8" applyFont="1" applyFill="1" applyBorder="1" applyAlignment="1" applyProtection="1">
      <alignment horizontal="left" vertical="center"/>
    </xf>
    <xf numFmtId="0" fontId="14" fillId="0" borderId="12" xfId="8" applyFont="1" applyFill="1" applyBorder="1" applyAlignment="1" applyProtection="1">
      <alignment horizontal="center" vertical="center"/>
    </xf>
    <xf numFmtId="0" fontId="14" fillId="0" borderId="31" xfId="8" applyFont="1" applyFill="1" applyBorder="1" applyAlignment="1" applyProtection="1">
      <alignment horizontal="center" vertical="center"/>
    </xf>
    <xf numFmtId="0" fontId="16" fillId="0" borderId="0" xfId="8" applyFont="1" applyFill="1" applyAlignment="1" applyProtection="1">
      <alignment vertical="center"/>
      <protection locked="0"/>
    </xf>
    <xf numFmtId="0" fontId="14" fillId="0" borderId="0" xfId="8" applyFont="1" applyFill="1" applyAlignment="1" applyProtection="1">
      <alignment vertical="center"/>
      <protection locked="0"/>
    </xf>
    <xf numFmtId="0" fontId="14" fillId="0" borderId="0" xfId="0" applyFont="1" applyFill="1" applyAlignment="1">
      <alignment horizontal="center"/>
    </xf>
    <xf numFmtId="0" fontId="14" fillId="0" borderId="0" xfId="0" applyFont="1" applyFill="1" applyBorder="1"/>
    <xf numFmtId="0" fontId="16" fillId="0" borderId="0" xfId="0" applyFont="1"/>
    <xf numFmtId="0" fontId="14" fillId="0" borderId="10" xfId="0" applyFont="1" applyFill="1" applyBorder="1" applyAlignment="1">
      <alignment horizontal="center"/>
    </xf>
    <xf numFmtId="0" fontId="14" fillId="0" borderId="9" xfId="0" applyFont="1" applyFill="1" applyBorder="1" applyAlignment="1" applyProtection="1">
      <alignment horizontal="left"/>
    </xf>
    <xf numFmtId="0" fontId="16" fillId="0" borderId="9" xfId="0" applyFont="1" applyBorder="1"/>
    <xf numFmtId="0" fontId="16" fillId="0" borderId="72" xfId="0" applyFont="1" applyBorder="1"/>
    <xf numFmtId="0" fontId="14" fillId="0" borderId="7" xfId="0" applyFont="1" applyFill="1" applyBorder="1" applyAlignment="1">
      <alignment horizontal="center"/>
    </xf>
    <xf numFmtId="0" fontId="54" fillId="0" borderId="0" xfId="0" applyFont="1" applyFill="1" applyBorder="1" applyAlignment="1" applyProtection="1">
      <alignment horizontal="center"/>
    </xf>
    <xf numFmtId="0" fontId="16" fillId="0" borderId="0" xfId="0" applyFont="1" applyBorder="1"/>
    <xf numFmtId="0" fontId="16" fillId="0" borderId="22" xfId="0" applyFont="1" applyBorder="1"/>
    <xf numFmtId="0" fontId="14" fillId="0" borderId="0" xfId="0" applyFont="1" applyFill="1" applyBorder="1" applyAlignment="1" applyProtection="1">
      <alignment horizontal="left"/>
    </xf>
    <xf numFmtId="0" fontId="14" fillId="0" borderId="25" xfId="0" applyFont="1" applyFill="1" applyBorder="1" applyAlignment="1">
      <alignment horizontal="center"/>
    </xf>
    <xf numFmtId="0" fontId="14" fillId="0" borderId="21" xfId="0" applyFont="1" applyFill="1" applyBorder="1" applyAlignment="1" applyProtection="1">
      <alignment horizontal="centerContinuous"/>
    </xf>
    <xf numFmtId="0" fontId="16" fillId="0" borderId="40" xfId="0" applyFont="1" applyBorder="1"/>
    <xf numFmtId="0" fontId="14" fillId="0" borderId="5" xfId="0" applyFont="1" applyFill="1" applyBorder="1" applyAlignment="1">
      <alignment horizontal="center" vertical="center"/>
    </xf>
    <xf numFmtId="0" fontId="14" fillId="0" borderId="2" xfId="0"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0" fontId="14" fillId="0" borderId="6" xfId="0" applyFont="1" applyFill="1" applyBorder="1" applyAlignment="1" applyProtection="1">
      <alignment horizontal="center" vertical="center"/>
    </xf>
    <xf numFmtId="0" fontId="16" fillId="0" borderId="14" xfId="0" applyFont="1" applyFill="1" applyBorder="1"/>
    <xf numFmtId="0" fontId="16" fillId="0" borderId="0" xfId="0" applyFont="1" applyAlignment="1">
      <alignment vertical="top"/>
    </xf>
    <xf numFmtId="0" fontId="14"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indent="2"/>
    </xf>
    <xf numFmtId="0" fontId="16" fillId="0" borderId="0" xfId="0" applyFont="1" applyBorder="1" applyAlignment="1">
      <alignment horizontal="left" vertical="top" wrapText="1"/>
    </xf>
    <xf numFmtId="0" fontId="56" fillId="0" borderId="0" xfId="0" quotePrefix="1" applyFont="1" applyFill="1" applyBorder="1" applyAlignment="1" applyProtection="1">
      <alignment horizontal="left" vertical="top" wrapText="1"/>
    </xf>
    <xf numFmtId="0" fontId="13" fillId="0" borderId="0" xfId="0" applyFont="1" applyAlignment="1">
      <alignment vertical="top" wrapText="1"/>
    </xf>
    <xf numFmtId="0" fontId="14" fillId="0" borderId="0" xfId="0" applyFont="1" applyFill="1" applyBorder="1" applyAlignment="1" applyProtection="1">
      <alignment horizontal="centerContinuous"/>
    </xf>
    <xf numFmtId="0" fontId="14" fillId="0" borderId="56"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1" fillId="0" borderId="0" xfId="8" applyFont="1" applyFill="1" applyAlignment="1" applyProtection="1">
      <alignment horizontal="left"/>
      <protection locked="0"/>
    </xf>
    <xf numFmtId="0" fontId="14" fillId="0" borderId="0" xfId="8" applyFont="1" applyFill="1" applyAlignment="1" applyProtection="1">
      <alignment horizontal="left"/>
      <protection locked="0"/>
    </xf>
    <xf numFmtId="0" fontId="12" fillId="0" borderId="18" xfId="8" applyFont="1" applyBorder="1" applyAlignment="1" applyProtection="1">
      <alignment horizontal="left" vertical="center"/>
      <protection locked="0"/>
    </xf>
    <xf numFmtId="0" fontId="36" fillId="0" borderId="18" xfId="3" applyFont="1" applyBorder="1" applyAlignment="1" applyProtection="1">
      <alignment horizontal="left" vertical="center"/>
    </xf>
    <xf numFmtId="0" fontId="36" fillId="0" borderId="62" xfId="3" applyFont="1" applyBorder="1" applyAlignment="1" applyProtection="1">
      <alignment horizontal="left" vertical="center"/>
    </xf>
    <xf numFmtId="0" fontId="12" fillId="0" borderId="62" xfId="8" applyFont="1" applyBorder="1" applyAlignment="1" applyProtection="1">
      <alignment horizontal="left" vertical="center"/>
    </xf>
    <xf numFmtId="0" fontId="6" fillId="0" borderId="9" xfId="0" applyFont="1" applyFill="1" applyBorder="1" applyAlignment="1" applyProtection="1">
      <alignment horizontal="center"/>
    </xf>
    <xf numFmtId="0" fontId="0" fillId="0" borderId="21" xfId="0" applyBorder="1" applyAlignment="1" applyProtection="1">
      <alignment horizontal="center"/>
    </xf>
    <xf numFmtId="0" fontId="6" fillId="2" borderId="27" xfId="8" applyFont="1" applyFill="1" applyBorder="1" applyAlignment="1" applyProtection="1">
      <alignment horizontal="left" vertical="center"/>
    </xf>
    <xf numFmtId="0" fontId="11" fillId="0" borderId="12" xfId="3" applyFont="1" applyBorder="1" applyAlignment="1" applyProtection="1">
      <alignment horizontal="left" vertical="center"/>
      <protection locked="0"/>
    </xf>
    <xf numFmtId="3" fontId="6" fillId="0" borderId="0" xfId="0" applyNumberFormat="1" applyFont="1" applyFill="1" applyBorder="1" applyAlignment="1" applyProtection="1">
      <alignment vertical="center"/>
    </xf>
    <xf numFmtId="0" fontId="7" fillId="0" borderId="14" xfId="0" applyFont="1" applyFill="1" applyBorder="1" applyProtection="1">
      <protection locked="0"/>
    </xf>
    <xf numFmtId="0" fontId="7" fillId="0" borderId="32" xfId="0" applyFont="1" applyFill="1" applyBorder="1" applyProtection="1">
      <protection locked="0"/>
    </xf>
    <xf numFmtId="3" fontId="6" fillId="0" borderId="12" xfId="0" applyNumberFormat="1" applyFont="1" applyFill="1" applyBorder="1" applyAlignment="1" applyProtection="1">
      <alignment horizontal="right" vertical="center" wrapText="1"/>
      <protection locked="0"/>
    </xf>
    <xf numFmtId="49" fontId="6" fillId="0" borderId="27" xfId="0" applyNumberFormat="1" applyFont="1" applyFill="1" applyBorder="1" applyAlignment="1" applyProtection="1">
      <alignment vertical="center"/>
    </xf>
    <xf numFmtId="49" fontId="6" fillId="0" borderId="5" xfId="0" applyNumberFormat="1" applyFont="1" applyFill="1" applyBorder="1" applyAlignment="1" applyProtection="1">
      <alignment vertical="center"/>
    </xf>
    <xf numFmtId="49" fontId="6" fillId="0" borderId="6" xfId="0" applyNumberFormat="1" applyFont="1" applyFill="1" applyBorder="1" applyAlignment="1" applyProtection="1">
      <alignment vertical="center"/>
    </xf>
    <xf numFmtId="49" fontId="6" fillId="0" borderId="7" xfId="0" applyNumberFormat="1" applyFont="1" applyFill="1" applyBorder="1" applyAlignment="1" applyProtection="1">
      <alignment vertical="center"/>
    </xf>
    <xf numFmtId="49" fontId="6" fillId="0" borderId="25" xfId="0" applyNumberFormat="1" applyFont="1" applyFill="1" applyBorder="1" applyAlignment="1" applyProtection="1">
      <alignment vertical="center"/>
    </xf>
    <xf numFmtId="49" fontId="6" fillId="0" borderId="29" xfId="0" applyNumberFormat="1" applyFont="1" applyFill="1" applyBorder="1" applyAlignment="1" applyProtection="1">
      <alignment vertical="center"/>
    </xf>
    <xf numFmtId="0" fontId="25" fillId="0" borderId="0" xfId="0" applyFont="1" applyBorder="1" applyAlignment="1" applyProtection="1">
      <alignment vertical="center"/>
    </xf>
    <xf numFmtId="0" fontId="22" fillId="0" borderId="0" xfId="0" applyFont="1" applyBorder="1" applyAlignment="1" applyProtection="1">
      <alignment horizontal="left" vertical="center"/>
    </xf>
    <xf numFmtId="0" fontId="7" fillId="0" borderId="32" xfId="0" applyFont="1" applyFill="1" applyBorder="1" applyAlignment="1" applyProtection="1">
      <alignment vertical="center"/>
    </xf>
    <xf numFmtId="0" fontId="71" fillId="0" borderId="0" xfId="0" applyFont="1" applyFill="1" applyAlignment="1">
      <alignment horizontal="left"/>
    </xf>
    <xf numFmtId="0" fontId="71" fillId="0" borderId="5" xfId="0" applyFont="1" applyFill="1" applyBorder="1" applyAlignment="1">
      <alignment horizontal="left" vertical="center"/>
    </xf>
    <xf numFmtId="0" fontId="71" fillId="0" borderId="6" xfId="0" applyFont="1" applyFill="1" applyBorder="1" applyAlignment="1" applyProtection="1">
      <alignment horizontal="left" vertical="center"/>
    </xf>
    <xf numFmtId="0" fontId="72" fillId="0" borderId="14" xfId="0" applyFont="1" applyFill="1" applyBorder="1"/>
    <xf numFmtId="0" fontId="72" fillId="0" borderId="0" xfId="0" applyFont="1" applyFill="1"/>
    <xf numFmtId="0" fontId="14" fillId="0" borderId="10" xfId="8" applyFont="1" applyFill="1" applyBorder="1" applyAlignment="1" applyProtection="1">
      <alignment horizontal="left"/>
    </xf>
    <xf numFmtId="0" fontId="16" fillId="0" borderId="0" xfId="8" quotePrefix="1" applyFont="1" applyFill="1" applyProtection="1">
      <protection locked="0"/>
    </xf>
    <xf numFmtId="0" fontId="17" fillId="0" borderId="0" xfId="8" applyFont="1" applyFill="1" applyProtection="1">
      <protection locked="0"/>
    </xf>
    <xf numFmtId="0" fontId="14" fillId="0" borderId="27" xfId="8" applyFont="1" applyFill="1" applyBorder="1" applyAlignment="1" applyProtection="1">
      <alignment horizontal="center" vertical="center"/>
    </xf>
    <xf numFmtId="0" fontId="14" fillId="0" borderId="3" xfId="8" applyFont="1" applyFill="1" applyBorder="1" applyAlignment="1" applyProtection="1">
      <alignment horizontal="center"/>
      <protection locked="0"/>
    </xf>
    <xf numFmtId="0" fontId="9" fillId="0" borderId="2" xfId="8" applyFont="1" applyFill="1" applyBorder="1" applyAlignment="1" applyProtection="1">
      <alignment horizontal="center" vertical="center"/>
    </xf>
    <xf numFmtId="0" fontId="14" fillId="0" borderId="6" xfId="8" applyFont="1" applyFill="1" applyBorder="1" applyAlignment="1" applyProtection="1">
      <alignment horizontal="center" vertical="center"/>
    </xf>
    <xf numFmtId="0" fontId="14" fillId="0" borderId="14" xfId="2" applyFont="1" applyBorder="1" applyAlignment="1" applyProtection="1">
      <alignment horizontal="center" vertical="center"/>
    </xf>
    <xf numFmtId="0" fontId="9" fillId="0" borderId="14" xfId="8" applyFont="1" applyFill="1" applyBorder="1" applyAlignment="1" applyProtection="1">
      <alignment horizontal="center"/>
      <protection locked="0"/>
    </xf>
    <xf numFmtId="0" fontId="11" fillId="2" borderId="2" xfId="2" applyFont="1" applyFill="1" applyBorder="1" applyAlignment="1" applyProtection="1">
      <alignment horizontal="center" vertical="center"/>
    </xf>
    <xf numFmtId="0" fontId="11" fillId="0" borderId="24" xfId="2" applyFont="1" applyFill="1" applyBorder="1" applyAlignment="1" applyProtection="1">
      <alignment horizontal="center" vertical="center"/>
    </xf>
    <xf numFmtId="3" fontId="59" fillId="0" borderId="14" xfId="8" applyNumberFormat="1" applyFont="1" applyFill="1" applyBorder="1" applyAlignment="1" applyProtection="1">
      <alignment vertical="center"/>
      <protection locked="0"/>
    </xf>
    <xf numFmtId="3" fontId="59" fillId="0" borderId="21" xfId="8" applyNumberFormat="1" applyFont="1" applyFill="1" applyBorder="1" applyAlignment="1" applyProtection="1">
      <alignment vertical="center"/>
      <protection locked="0"/>
    </xf>
    <xf numFmtId="3" fontId="59" fillId="0" borderId="19" xfId="8" applyNumberFormat="1" applyFont="1" applyFill="1" applyBorder="1" applyAlignment="1" applyProtection="1">
      <alignment vertical="center"/>
      <protection locked="0"/>
    </xf>
    <xf numFmtId="3" fontId="59" fillId="0" borderId="32" xfId="8" applyNumberFormat="1" applyFont="1" applyFill="1" applyBorder="1" applyAlignment="1" applyProtection="1">
      <alignment vertical="center"/>
      <protection locked="0"/>
    </xf>
    <xf numFmtId="3" fontId="59" fillId="0" borderId="12" xfId="8" applyNumberFormat="1" applyFont="1" applyFill="1" applyBorder="1" applyAlignment="1" applyProtection="1">
      <alignment vertical="center"/>
      <protection locked="0"/>
    </xf>
    <xf numFmtId="3" fontId="59" fillId="0" borderId="30" xfId="8" applyNumberFormat="1" applyFont="1" applyFill="1" applyBorder="1" applyAlignment="1" applyProtection="1">
      <alignment vertical="center"/>
      <protection locked="0"/>
    </xf>
    <xf numFmtId="3" fontId="59" fillId="0" borderId="18" xfId="8" applyNumberFormat="1" applyFont="1" applyFill="1" applyBorder="1" applyAlignment="1" applyProtection="1">
      <alignment vertical="center"/>
      <protection locked="0"/>
    </xf>
    <xf numFmtId="3" fontId="59" fillId="0" borderId="31" xfId="8" applyNumberFormat="1" applyFont="1" applyFill="1" applyBorder="1" applyAlignment="1" applyProtection="1">
      <alignment vertical="center"/>
      <protection locked="0"/>
    </xf>
    <xf numFmtId="0" fontId="11" fillId="0" borderId="14" xfId="2" applyFont="1" applyFill="1" applyBorder="1" applyAlignment="1" applyProtection="1">
      <alignment horizontal="center" vertical="center"/>
    </xf>
    <xf numFmtId="0" fontId="11" fillId="0" borderId="14" xfId="2" applyNumberFormat="1" applyFont="1" applyFill="1" applyBorder="1" applyAlignment="1" applyProtection="1">
      <alignment horizontal="center" vertical="center"/>
    </xf>
    <xf numFmtId="0" fontId="11" fillId="0" borderId="15" xfId="2" applyFont="1" applyFill="1" applyBorder="1" applyAlignment="1" applyProtection="1">
      <alignment horizontal="center" vertical="center"/>
    </xf>
    <xf numFmtId="3" fontId="59" fillId="0" borderId="20" xfId="8" applyNumberFormat="1" applyFont="1" applyFill="1" applyBorder="1" applyAlignment="1" applyProtection="1">
      <alignment vertical="center"/>
      <protection locked="0"/>
    </xf>
    <xf numFmtId="3" fontId="59" fillId="0" borderId="33" xfId="8" applyNumberFormat="1" applyFont="1" applyFill="1" applyBorder="1" applyAlignment="1" applyProtection="1">
      <alignment vertical="center"/>
      <protection locked="0"/>
    </xf>
    <xf numFmtId="3" fontId="59" fillId="0" borderId="60" xfId="8" applyNumberFormat="1" applyFont="1" applyFill="1" applyBorder="1" applyAlignment="1" applyProtection="1">
      <alignment vertical="center"/>
      <protection locked="0"/>
    </xf>
    <xf numFmtId="0" fontId="11" fillId="4" borderId="0" xfId="2" applyFont="1" applyFill="1" applyAlignment="1" applyProtection="1">
      <alignment horizontal="left"/>
    </xf>
    <xf numFmtId="0" fontId="16" fillId="4" borderId="0" xfId="8" applyFont="1" applyFill="1" applyBorder="1" applyProtection="1"/>
    <xf numFmtId="0" fontId="16" fillId="4" borderId="0" xfId="8" applyFont="1" applyFill="1" applyProtection="1">
      <protection locked="0"/>
    </xf>
    <xf numFmtId="0" fontId="6" fillId="0" borderId="56" xfId="0" applyFont="1" applyBorder="1" applyAlignment="1" applyProtection="1">
      <alignment horizontal="center" vertical="center"/>
    </xf>
    <xf numFmtId="0" fontId="28" fillId="0" borderId="73" xfId="0" applyFont="1" applyBorder="1" applyAlignment="1" applyProtection="1">
      <alignment horizontal="center" vertical="center"/>
    </xf>
    <xf numFmtId="0" fontId="6" fillId="0" borderId="32" xfId="0" applyFont="1" applyBorder="1" applyAlignment="1" applyProtection="1">
      <alignment horizontal="center" vertical="center"/>
    </xf>
    <xf numFmtId="0" fontId="6" fillId="0" borderId="5" xfId="0" applyFont="1" applyBorder="1" applyAlignment="1" applyProtection="1">
      <alignment horizontal="left" vertical="center"/>
    </xf>
    <xf numFmtId="0" fontId="6" fillId="0" borderId="29" xfId="0" applyFont="1" applyBorder="1" applyAlignment="1" applyProtection="1">
      <alignment horizontal="left" vertical="center"/>
    </xf>
    <xf numFmtId="0" fontId="7" fillId="0" borderId="71" xfId="0" applyFont="1" applyFill="1" applyBorder="1" applyAlignment="1" applyProtection="1">
      <alignment vertical="center"/>
    </xf>
    <xf numFmtId="0" fontId="11" fillId="0" borderId="16" xfId="2" applyFont="1" applyFill="1" applyBorder="1" applyAlignment="1" applyProtection="1">
      <alignment horizontal="center" vertical="center"/>
    </xf>
    <xf numFmtId="0" fontId="11" fillId="0" borderId="3" xfId="2" applyFont="1" applyFill="1" applyBorder="1" applyAlignment="1" applyProtection="1">
      <alignment horizontal="center" vertical="center"/>
    </xf>
    <xf numFmtId="0" fontId="76" fillId="0" borderId="3" xfId="0" applyFont="1" applyBorder="1" applyAlignment="1" applyProtection="1">
      <alignment horizontal="left" vertical="center" indent="1"/>
    </xf>
    <xf numFmtId="0" fontId="76" fillId="0" borderId="3" xfId="0" applyFont="1" applyBorder="1" applyAlignment="1" applyProtection="1">
      <alignment horizontal="left" vertical="center"/>
    </xf>
    <xf numFmtId="0" fontId="76" fillId="0" borderId="16" xfId="0" applyFont="1" applyBorder="1" applyAlignment="1" applyProtection="1">
      <alignment horizontal="left" vertical="center" indent="1"/>
    </xf>
    <xf numFmtId="0" fontId="76" fillId="0" borderId="3" xfId="0" applyFont="1" applyBorder="1" applyAlignment="1" applyProtection="1">
      <alignment horizontal="left" vertical="center" indent="2"/>
    </xf>
    <xf numFmtId="0" fontId="76" fillId="0" borderId="3" xfId="0" applyFont="1" applyBorder="1" applyAlignment="1" applyProtection="1">
      <alignment horizontal="left" vertical="center" indent="3"/>
    </xf>
    <xf numFmtId="0" fontId="76" fillId="0" borderId="14" xfId="0" applyFont="1" applyBorder="1" applyAlignment="1" applyProtection="1">
      <alignment horizontal="left" vertical="center" indent="3"/>
    </xf>
    <xf numFmtId="0" fontId="76" fillId="0" borderId="23" xfId="0" applyFont="1" applyFill="1" applyBorder="1" applyAlignment="1" applyProtection="1">
      <alignment horizontal="left" vertical="center"/>
    </xf>
    <xf numFmtId="0" fontId="76" fillId="0" borderId="16" xfId="0" applyFont="1" applyBorder="1" applyAlignment="1" applyProtection="1">
      <alignment horizontal="left" vertical="center"/>
    </xf>
    <xf numFmtId="0" fontId="76" fillId="0" borderId="24" xfId="0" applyFont="1" applyBorder="1" applyAlignment="1" applyProtection="1">
      <alignment horizontal="left" vertical="center" indent="2"/>
    </xf>
    <xf numFmtId="0" fontId="76" fillId="0" borderId="24" xfId="0" applyFont="1" applyBorder="1" applyAlignment="1" applyProtection="1">
      <alignment horizontal="left" vertical="center" indent="1"/>
    </xf>
    <xf numFmtId="0" fontId="76" fillId="0" borderId="14" xfId="0" applyFont="1" applyBorder="1" applyAlignment="1" applyProtection="1">
      <alignment horizontal="left" vertical="center" indent="1"/>
    </xf>
    <xf numFmtId="0" fontId="76" fillId="0" borderId="12" xfId="0" applyFont="1" applyBorder="1" applyAlignment="1" applyProtection="1">
      <alignment horizontal="left" vertical="center"/>
    </xf>
    <xf numFmtId="0" fontId="76" fillId="0" borderId="16" xfId="0" applyFont="1" applyFill="1" applyBorder="1" applyAlignment="1" applyProtection="1">
      <alignment horizontal="left" vertical="center"/>
    </xf>
    <xf numFmtId="0" fontId="76" fillId="0" borderId="3" xfId="0" applyFont="1" applyFill="1" applyBorder="1" applyAlignment="1" applyProtection="1">
      <alignment horizontal="left" vertical="center" indent="1"/>
    </xf>
    <xf numFmtId="0" fontId="76" fillId="0" borderId="3" xfId="0" applyFont="1" applyFill="1" applyBorder="1" applyAlignment="1" applyProtection="1">
      <alignment horizontal="left" vertical="center" indent="2"/>
    </xf>
    <xf numFmtId="0" fontId="76" fillId="0" borderId="15" xfId="0" applyFont="1" applyFill="1" applyBorder="1" applyAlignment="1" applyProtection="1">
      <alignment horizontal="left" vertical="center" indent="1"/>
    </xf>
    <xf numFmtId="0" fontId="6" fillId="3" borderId="12" xfId="0" applyFont="1" applyFill="1" applyBorder="1" applyAlignment="1" applyProtection="1">
      <alignment vertical="center"/>
    </xf>
    <xf numFmtId="0" fontId="6" fillId="3" borderId="37" xfId="0" applyFont="1" applyFill="1" applyBorder="1" applyAlignment="1" applyProtection="1">
      <alignment vertical="center"/>
    </xf>
    <xf numFmtId="0" fontId="22" fillId="0" borderId="12" xfId="0" applyFont="1" applyFill="1" applyBorder="1" applyAlignment="1" applyProtection="1">
      <alignment horizontal="left" vertical="center" indent="1"/>
    </xf>
    <xf numFmtId="3" fontId="6" fillId="0" borderId="60" xfId="0" applyNumberFormat="1" applyFont="1" applyFill="1" applyBorder="1" applyAlignment="1" applyProtection="1">
      <alignment horizontal="right" vertical="center" wrapText="1"/>
      <protection locked="0"/>
    </xf>
    <xf numFmtId="0" fontId="13" fillId="0" borderId="2" xfId="3" applyFont="1" applyFill="1" applyBorder="1" applyAlignment="1" applyProtection="1">
      <alignment vertical="center"/>
      <protection locked="0"/>
    </xf>
    <xf numFmtId="0" fontId="13" fillId="0" borderId="14" xfId="3" applyFont="1" applyFill="1" applyBorder="1" applyAlignment="1" applyProtection="1">
      <alignment vertical="center"/>
      <protection locked="0"/>
    </xf>
    <xf numFmtId="0" fontId="13" fillId="0" borderId="3" xfId="3" applyFont="1" applyFill="1" applyBorder="1" applyAlignment="1" applyProtection="1">
      <alignment horizontal="left" vertical="center"/>
      <protection locked="0"/>
    </xf>
    <xf numFmtId="0" fontId="13" fillId="0" borderId="14" xfId="3" applyFont="1" applyFill="1" applyBorder="1" applyAlignment="1" applyProtection="1">
      <alignment horizontal="left" vertical="center"/>
      <protection locked="0"/>
    </xf>
    <xf numFmtId="0" fontId="6" fillId="0" borderId="3" xfId="3" applyFont="1" applyFill="1" applyBorder="1" applyAlignment="1" applyProtection="1">
      <alignment horizontal="left" vertical="center"/>
      <protection locked="0"/>
    </xf>
    <xf numFmtId="0" fontId="6" fillId="0" borderId="15" xfId="3" applyFont="1" applyFill="1" applyBorder="1" applyAlignment="1" applyProtection="1">
      <alignment horizontal="left" vertical="center"/>
      <protection locked="0"/>
    </xf>
    <xf numFmtId="3" fontId="6" fillId="2" borderId="14" xfId="0" applyNumberFormat="1" applyFont="1" applyFill="1" applyBorder="1" applyAlignment="1" applyProtection="1">
      <alignment vertical="center"/>
    </xf>
    <xf numFmtId="0" fontId="7" fillId="2" borderId="12" xfId="0" applyFont="1" applyFill="1" applyBorder="1" applyAlignment="1" applyProtection="1">
      <alignment vertical="center"/>
    </xf>
    <xf numFmtId="0" fontId="7" fillId="2" borderId="13" xfId="0" applyFont="1" applyFill="1" applyBorder="1" applyAlignment="1" applyProtection="1">
      <alignment vertical="center"/>
    </xf>
    <xf numFmtId="0" fontId="28" fillId="0" borderId="19" xfId="0" applyFont="1" applyFill="1" applyBorder="1" applyAlignment="1" applyProtection="1">
      <alignment horizontal="center" vertical="center"/>
    </xf>
    <xf numFmtId="0" fontId="6" fillId="0" borderId="6" xfId="5" applyFont="1" applyFill="1" applyBorder="1" applyAlignment="1" applyProtection="1">
      <alignment horizontal="center" vertical="center"/>
    </xf>
    <xf numFmtId="0" fontId="11" fillId="0" borderId="5" xfId="5" applyFont="1" applyFill="1" applyBorder="1" applyAlignment="1" applyProtection="1">
      <alignment horizontal="center" vertical="center"/>
    </xf>
    <xf numFmtId="49" fontId="6" fillId="2" borderId="27" xfId="0" applyNumberFormat="1" applyFont="1" applyFill="1" applyBorder="1" applyAlignment="1" applyProtection="1">
      <alignment vertical="center"/>
    </xf>
    <xf numFmtId="0" fontId="7" fillId="0" borderId="39" xfId="0" applyFont="1" applyFill="1" applyBorder="1" applyAlignment="1" applyProtection="1">
      <alignment vertical="center"/>
    </xf>
    <xf numFmtId="0" fontId="92" fillId="0" borderId="0" xfId="0" applyFont="1" applyFill="1" applyAlignment="1">
      <alignment horizontal="left"/>
    </xf>
    <xf numFmtId="0" fontId="90" fillId="0" borderId="0" xfId="0" applyFont="1" applyFill="1" applyBorder="1"/>
    <xf numFmtId="0" fontId="92" fillId="0" borderId="0" xfId="0" applyFont="1"/>
    <xf numFmtId="0" fontId="90" fillId="0" borderId="10" xfId="0" applyFont="1" applyFill="1" applyBorder="1" applyAlignment="1">
      <alignment horizontal="center"/>
    </xf>
    <xf numFmtId="0" fontId="90" fillId="0" borderId="9" xfId="0" applyFont="1" applyFill="1" applyBorder="1" applyAlignment="1" applyProtection="1">
      <alignment horizontal="left"/>
    </xf>
    <xf numFmtId="0" fontId="90" fillId="0" borderId="7" xfId="0" applyFont="1" applyFill="1" applyBorder="1" applyAlignment="1">
      <alignment horizontal="center"/>
    </xf>
    <xf numFmtId="0" fontId="90" fillId="0" borderId="0" xfId="0" applyFont="1" applyFill="1" applyBorder="1" applyAlignment="1" applyProtection="1">
      <alignment horizontal="center"/>
    </xf>
    <xf numFmtId="0" fontId="90" fillId="0" borderId="25" xfId="0" applyFont="1" applyFill="1" applyBorder="1" applyAlignment="1">
      <alignment horizontal="center"/>
    </xf>
    <xf numFmtId="0" fontId="90" fillId="0" borderId="21" xfId="0" applyFont="1" applyFill="1" applyBorder="1" applyAlignment="1" applyProtection="1">
      <alignment horizontal="centerContinuous"/>
    </xf>
    <xf numFmtId="0" fontId="92" fillId="0" borderId="0" xfId="0" applyFont="1" applyFill="1"/>
    <xf numFmtId="0" fontId="92" fillId="0" borderId="0" xfId="0" applyFont="1" applyAlignment="1">
      <alignment vertical="top"/>
    </xf>
    <xf numFmtId="0" fontId="90" fillId="0" borderId="0" xfId="0" applyFont="1" applyFill="1" applyBorder="1" applyAlignment="1" applyProtection="1">
      <alignment horizontal="left" vertical="top" wrapText="1"/>
    </xf>
    <xf numFmtId="0" fontId="92" fillId="0" borderId="0" xfId="0" applyFont="1" applyFill="1" applyBorder="1" applyAlignment="1" applyProtection="1">
      <alignment horizontal="left" vertical="top" wrapText="1" indent="2"/>
    </xf>
    <xf numFmtId="0" fontId="92" fillId="0" borderId="0" xfId="0" applyFont="1" applyBorder="1" applyAlignment="1">
      <alignment horizontal="left" vertical="top" wrapText="1"/>
    </xf>
    <xf numFmtId="0" fontId="93" fillId="0" borderId="0" xfId="0" applyFont="1" applyAlignment="1">
      <alignment vertical="top" wrapText="1"/>
    </xf>
    <xf numFmtId="0" fontId="11" fillId="0" borderId="5" xfId="0" applyFont="1" applyFill="1" applyBorder="1" applyAlignment="1">
      <alignment horizontal="left" vertical="center"/>
    </xf>
    <xf numFmtId="0" fontId="9" fillId="0" borderId="4" xfId="0" applyFont="1" applyFill="1" applyBorder="1" applyAlignment="1" applyProtection="1">
      <alignment horizontal="center" vertical="center"/>
    </xf>
    <xf numFmtId="0" fontId="9" fillId="0" borderId="5" xfId="0" applyFont="1" applyFill="1" applyBorder="1" applyAlignment="1">
      <alignment horizontal="center" vertical="center"/>
    </xf>
    <xf numFmtId="0" fontId="9" fillId="0" borderId="2"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11" fillId="0" borderId="6" xfId="0" applyFont="1" applyFill="1" applyBorder="1" applyAlignment="1" applyProtection="1">
      <alignment horizontal="left" vertical="center"/>
    </xf>
    <xf numFmtId="0" fontId="11" fillId="0" borderId="14" xfId="0" applyFont="1" applyFill="1" applyBorder="1"/>
    <xf numFmtId="49" fontId="22" fillId="0" borderId="5" xfId="0" applyNumberFormat="1" applyFont="1" applyFill="1" applyBorder="1" applyAlignment="1" applyProtection="1">
      <alignment horizontal="left" vertical="center"/>
    </xf>
    <xf numFmtId="0" fontId="22" fillId="0" borderId="75" xfId="0" applyFont="1" applyFill="1" applyBorder="1" applyAlignment="1" applyProtection="1">
      <alignment horizontal="left" vertical="center"/>
    </xf>
    <xf numFmtId="0" fontId="22" fillId="0" borderId="76" xfId="0" applyFont="1" applyFill="1" applyBorder="1" applyAlignment="1" applyProtection="1">
      <alignment horizontal="left" vertical="center"/>
    </xf>
    <xf numFmtId="49" fontId="22" fillId="0" borderId="7" xfId="0" applyNumberFormat="1" applyFont="1" applyFill="1" applyBorder="1" applyAlignment="1" applyProtection="1">
      <alignment horizontal="left" vertical="center"/>
    </xf>
    <xf numFmtId="49" fontId="22" fillId="0" borderId="25" xfId="0" applyNumberFormat="1" applyFont="1" applyFill="1" applyBorder="1" applyAlignment="1" applyProtection="1">
      <alignment horizontal="left" vertical="center"/>
    </xf>
    <xf numFmtId="49" fontId="22" fillId="0" borderId="38" xfId="0" applyNumberFormat="1"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49" fontId="22" fillId="0" borderId="27" xfId="0" applyNumberFormat="1" applyFont="1" applyFill="1" applyBorder="1" applyAlignment="1" applyProtection="1">
      <alignment horizontal="left" vertical="center"/>
    </xf>
    <xf numFmtId="0" fontId="22" fillId="0" borderId="16" xfId="0" applyFont="1" applyFill="1" applyBorder="1" applyAlignment="1" applyProtection="1">
      <alignment horizontal="left" vertical="center"/>
    </xf>
    <xf numFmtId="0" fontId="22" fillId="0" borderId="76" xfId="0" applyFont="1" applyFill="1" applyBorder="1" applyAlignment="1" applyProtection="1">
      <alignment horizontal="left" vertical="top" indent="3"/>
    </xf>
    <xf numFmtId="0" fontId="22" fillId="0" borderId="76" xfId="0" applyFont="1" applyFill="1" applyBorder="1" applyAlignment="1" applyProtection="1">
      <alignment horizontal="left" vertical="center" indent="1"/>
    </xf>
    <xf numFmtId="0" fontId="22" fillId="0" borderId="16" xfId="0" applyFont="1" applyFill="1" applyBorder="1" applyAlignment="1" applyProtection="1">
      <alignment horizontal="left" vertical="top" indent="1"/>
    </xf>
    <xf numFmtId="0" fontId="22" fillId="0" borderId="3" xfId="0" applyFont="1" applyFill="1" applyBorder="1" applyAlignment="1" applyProtection="1">
      <alignment horizontal="left" vertical="top" indent="2"/>
    </xf>
    <xf numFmtId="0" fontId="22" fillId="0" borderId="15" xfId="0" applyFont="1" applyFill="1" applyBorder="1" applyAlignment="1" applyProtection="1">
      <alignment horizontal="left" vertical="top" indent="1"/>
    </xf>
    <xf numFmtId="0" fontId="22" fillId="0" borderId="12" xfId="0" applyFont="1" applyFill="1" applyBorder="1" applyAlignment="1" applyProtection="1">
      <alignment horizontal="left" vertical="top"/>
    </xf>
    <xf numFmtId="0" fontId="29" fillId="0" borderId="0" xfId="0" quotePrefix="1" applyFont="1" applyFill="1" applyBorder="1" applyAlignment="1" applyProtection="1">
      <alignment horizontal="left" vertical="top" wrapText="1"/>
    </xf>
    <xf numFmtId="0" fontId="22" fillId="0" borderId="19" xfId="0" applyFont="1" applyFill="1" applyBorder="1" applyAlignment="1" applyProtection="1">
      <alignment horizontal="left" vertical="center" wrapText="1"/>
    </xf>
    <xf numFmtId="0" fontId="94" fillId="0" borderId="0" xfId="0" applyFont="1" applyAlignment="1">
      <alignment vertical="center"/>
    </xf>
    <xf numFmtId="0" fontId="79" fillId="0" borderId="77" xfId="7" applyFont="1" applyFill="1" applyBorder="1" applyAlignment="1">
      <alignment horizontal="center"/>
    </xf>
    <xf numFmtId="0" fontId="79" fillId="0" borderId="78" xfId="7" applyFont="1" applyFill="1" applyBorder="1" applyAlignment="1">
      <alignment horizontal="center"/>
    </xf>
    <xf numFmtId="0" fontId="94" fillId="0" borderId="78" xfId="0" applyFont="1" applyBorder="1" applyAlignment="1">
      <alignment vertical="center"/>
    </xf>
    <xf numFmtId="0" fontId="79" fillId="0" borderId="78" xfId="7" applyFont="1" applyFill="1" applyBorder="1" applyAlignment="1">
      <alignment wrapText="1"/>
    </xf>
    <xf numFmtId="0" fontId="79" fillId="6" borderId="79" xfId="6" applyFont="1" applyFill="1" applyBorder="1" applyAlignment="1">
      <alignment wrapText="1"/>
    </xf>
    <xf numFmtId="0" fontId="79" fillId="6" borderId="80" xfId="6" applyFont="1" applyFill="1" applyBorder="1" applyAlignment="1">
      <alignment wrapText="1"/>
    </xf>
    <xf numFmtId="0" fontId="84" fillId="0" borderId="0" xfId="4" applyFont="1" applyProtection="1">
      <protection locked="0"/>
    </xf>
    <xf numFmtId="0" fontId="4" fillId="0" borderId="0" xfId="4" applyFont="1" applyProtection="1">
      <protection locked="0"/>
    </xf>
    <xf numFmtId="0" fontId="4" fillId="7" borderId="0" xfId="4" applyFont="1" applyFill="1" applyProtection="1">
      <protection locked="0"/>
    </xf>
    <xf numFmtId="0" fontId="4" fillId="0" borderId="0" xfId="4" applyFont="1" applyAlignment="1" applyProtection="1">
      <alignment horizontal="center"/>
      <protection locked="0"/>
    </xf>
    <xf numFmtId="9" fontId="85" fillId="7" borderId="0" xfId="9" applyFont="1" applyFill="1" applyBorder="1" applyProtection="1">
      <protection locked="0"/>
    </xf>
    <xf numFmtId="9" fontId="4" fillId="0" borderId="0" xfId="9" applyFont="1" applyBorder="1" applyProtection="1">
      <protection locked="0"/>
    </xf>
    <xf numFmtId="9" fontId="4" fillId="7" borderId="0" xfId="9" applyFont="1" applyFill="1" applyBorder="1" applyProtection="1">
      <protection locked="0"/>
    </xf>
    <xf numFmtId="0" fontId="85" fillId="0" borderId="0" xfId="4" applyFont="1" applyAlignment="1" applyProtection="1">
      <alignment horizontal="center" vertical="center"/>
      <protection locked="0"/>
    </xf>
    <xf numFmtId="0" fontId="85" fillId="0" borderId="0" xfId="4" applyFont="1" applyAlignment="1" applyProtection="1">
      <alignment vertical="center"/>
      <protection locked="0"/>
    </xf>
    <xf numFmtId="0" fontId="4" fillId="0" borderId="0" xfId="4" applyFont="1" applyBorder="1" applyAlignment="1" applyProtection="1">
      <alignment horizontal="right"/>
      <protection locked="0"/>
    </xf>
    <xf numFmtId="3" fontId="4" fillId="0" borderId="0" xfId="4" applyNumberFormat="1" applyFont="1" applyBorder="1" applyProtection="1">
      <protection locked="0"/>
    </xf>
    <xf numFmtId="0" fontId="4" fillId="0" borderId="0" xfId="4" applyFont="1" applyAlignment="1" applyProtection="1">
      <alignment horizontal="right" vertical="center"/>
      <protection locked="0"/>
    </xf>
    <xf numFmtId="3" fontId="4" fillId="0" borderId="0" xfId="4" applyNumberFormat="1" applyFont="1" applyAlignment="1" applyProtection="1">
      <alignment vertical="center"/>
      <protection locked="0"/>
    </xf>
    <xf numFmtId="0" fontId="4" fillId="7" borderId="0" xfId="4" applyFont="1" applyFill="1" applyAlignment="1" applyProtection="1">
      <alignment vertical="center"/>
      <protection locked="0"/>
    </xf>
    <xf numFmtId="0" fontId="4" fillId="0" borderId="0" xfId="4" applyFont="1" applyAlignment="1" applyProtection="1">
      <alignment vertical="center"/>
      <protection locked="0"/>
    </xf>
    <xf numFmtId="9" fontId="4" fillId="0" borderId="21" xfId="9" applyFont="1" applyBorder="1" applyProtection="1">
      <protection locked="0"/>
    </xf>
    <xf numFmtId="0" fontId="4" fillId="0" borderId="0" xfId="4" applyFont="1" applyFill="1" applyAlignment="1" applyProtection="1">
      <alignment vertical="center"/>
      <protection locked="0"/>
    </xf>
    <xf numFmtId="9" fontId="85" fillId="0" borderId="0" xfId="9" applyFont="1" applyBorder="1" applyProtection="1">
      <protection locked="0"/>
    </xf>
    <xf numFmtId="0" fontId="85" fillId="0" borderId="0" xfId="4" applyFont="1" applyAlignment="1" applyProtection="1">
      <alignment horizontal="right" vertical="center"/>
      <protection locked="0"/>
    </xf>
    <xf numFmtId="0" fontId="85" fillId="0" borderId="21" xfId="4" applyFont="1" applyBorder="1" applyAlignment="1" applyProtection="1">
      <alignment horizontal="right" vertical="center"/>
      <protection locked="0"/>
    </xf>
    <xf numFmtId="165" fontId="4" fillId="0" borderId="0" xfId="9" applyNumberFormat="1" applyFont="1" applyAlignment="1" applyProtection="1">
      <alignment vertical="center"/>
      <protection locked="0"/>
    </xf>
    <xf numFmtId="0" fontId="85" fillId="0" borderId="4" xfId="4" applyFont="1" applyBorder="1" applyAlignment="1" applyProtection="1">
      <alignment horizontal="center" vertical="center"/>
      <protection locked="0"/>
    </xf>
    <xf numFmtId="0" fontId="85" fillId="0" borderId="0" xfId="4" applyFont="1" applyBorder="1" applyAlignment="1" applyProtection="1">
      <alignment horizontal="center" vertical="center"/>
      <protection locked="0"/>
    </xf>
    <xf numFmtId="0" fontId="4" fillId="0" borderId="0" xfId="4" applyFont="1" applyFill="1" applyProtection="1">
      <protection locked="0"/>
    </xf>
    <xf numFmtId="0" fontId="85" fillId="0" borderId="0" xfId="4" applyFont="1" applyFill="1" applyAlignment="1" applyProtection="1">
      <alignment vertical="center"/>
      <protection locked="0"/>
    </xf>
    <xf numFmtId="3" fontId="85" fillId="0" borderId="21" xfId="4" applyNumberFormat="1" applyFont="1" applyBorder="1" applyAlignment="1" applyProtection="1">
      <alignment vertical="center"/>
      <protection locked="0"/>
    </xf>
    <xf numFmtId="0" fontId="4" fillId="0" borderId="21" xfId="4" applyFont="1" applyBorder="1" applyAlignment="1" applyProtection="1">
      <alignment horizontal="center"/>
      <protection locked="0"/>
    </xf>
    <xf numFmtId="0" fontId="7" fillId="0" borderId="0" xfId="0" applyFont="1" applyAlignment="1" applyProtection="1">
      <alignment horizontal="right" vertical="center"/>
      <protection locked="0"/>
    </xf>
    <xf numFmtId="0" fontId="88" fillId="0" borderId="21" xfId="0" applyFont="1" applyBorder="1" applyAlignment="1" applyProtection="1">
      <alignment vertical="center"/>
      <protection locked="0"/>
    </xf>
    <xf numFmtId="0" fontId="6" fillId="7" borderId="0" xfId="0" applyFont="1" applyFill="1" applyAlignment="1" applyProtection="1">
      <alignment vertical="center"/>
      <protection locked="0"/>
    </xf>
    <xf numFmtId="0" fontId="89" fillId="0" borderId="0" xfId="4" applyFont="1" applyAlignment="1" applyProtection="1">
      <alignment vertical="center"/>
      <protection locked="0"/>
    </xf>
    <xf numFmtId="1" fontId="88" fillId="0" borderId="21" xfId="0" applyNumberFormat="1" applyFont="1" applyBorder="1" applyAlignment="1" applyProtection="1">
      <alignment vertical="center"/>
      <protection locked="0"/>
    </xf>
    <xf numFmtId="0" fontId="95" fillId="0" borderId="0" xfId="4" applyFont="1" applyAlignment="1" applyProtection="1">
      <alignment vertical="center"/>
      <protection locked="0"/>
    </xf>
    <xf numFmtId="9" fontId="95" fillId="0" borderId="0" xfId="9" applyFont="1" applyAlignment="1" applyProtection="1">
      <alignment vertical="center"/>
      <protection locked="0"/>
    </xf>
    <xf numFmtId="165" fontId="95" fillId="0" borderId="0" xfId="9" applyNumberFormat="1" applyFont="1" applyAlignment="1" applyProtection="1">
      <alignment vertical="center"/>
      <protection locked="0"/>
    </xf>
    <xf numFmtId="9" fontId="85" fillId="0" borderId="30" xfId="9" applyFont="1" applyBorder="1" applyAlignment="1" applyProtection="1">
      <alignment vertical="center"/>
      <protection locked="0"/>
    </xf>
    <xf numFmtId="0" fontId="80" fillId="5" borderId="114" xfId="7" applyFont="1" applyFill="1" applyBorder="1" applyAlignment="1" applyProtection="1">
      <alignment horizontal="center" vertical="top"/>
      <protection locked="0"/>
    </xf>
    <xf numFmtId="0" fontId="92" fillId="0" borderId="40" xfId="0" applyFont="1" applyBorder="1" applyAlignment="1">
      <alignment horizontal="center"/>
    </xf>
    <xf numFmtId="0" fontId="92" fillId="0" borderId="72" xfId="0" applyFont="1" applyBorder="1" applyAlignment="1">
      <alignment horizontal="center"/>
    </xf>
    <xf numFmtId="0" fontId="92" fillId="0" borderId="22" xfId="0" applyFont="1" applyBorder="1" applyAlignment="1">
      <alignment horizontal="center"/>
    </xf>
    <xf numFmtId="0" fontId="29" fillId="0" borderId="22" xfId="0" applyFont="1" applyBorder="1" applyAlignment="1">
      <alignment horizontal="center"/>
    </xf>
    <xf numFmtId="0" fontId="22" fillId="0" borderId="16" xfId="0" applyFont="1" applyBorder="1" applyAlignment="1" applyProtection="1">
      <alignment horizontal="left" vertical="center" indent="1"/>
    </xf>
    <xf numFmtId="49" fontId="22" fillId="0" borderId="31" xfId="0" applyNumberFormat="1" applyFont="1" applyFill="1" applyBorder="1" applyAlignment="1">
      <alignment horizontal="left" vertical="top" wrapText="1"/>
    </xf>
    <xf numFmtId="49" fontId="22" fillId="0" borderId="32" xfId="0" applyNumberFormat="1" applyFont="1" applyFill="1" applyBorder="1" applyAlignment="1">
      <alignment horizontal="left" vertical="top" wrapText="1"/>
    </xf>
    <xf numFmtId="49" fontId="91" fillId="0" borderId="31" xfId="0" applyNumberFormat="1" applyFont="1" applyFill="1" applyBorder="1" applyAlignment="1">
      <alignment horizontal="left" vertical="top" wrapText="1"/>
    </xf>
    <xf numFmtId="49" fontId="91" fillId="0" borderId="32" xfId="0" applyNumberFormat="1" applyFont="1" applyFill="1" applyBorder="1" applyAlignment="1">
      <alignment horizontal="left" vertical="top" wrapText="1"/>
    </xf>
    <xf numFmtId="49" fontId="22" fillId="0" borderId="32" xfId="0" quotePrefix="1" applyNumberFormat="1" applyFont="1" applyFill="1" applyBorder="1" applyAlignment="1">
      <alignment horizontal="left" vertical="top" wrapText="1"/>
    </xf>
    <xf numFmtId="49" fontId="22" fillId="0" borderId="8" xfId="0" applyNumberFormat="1" applyFont="1" applyFill="1" applyBorder="1" applyAlignment="1">
      <alignment horizontal="left" vertical="top" wrapText="1"/>
    </xf>
    <xf numFmtId="49" fontId="91" fillId="0" borderId="36" xfId="0" applyNumberFormat="1" applyFont="1" applyFill="1" applyBorder="1" applyAlignment="1">
      <alignment horizontal="left" vertical="top" wrapText="1"/>
    </xf>
    <xf numFmtId="49" fontId="22" fillId="0" borderId="36" xfId="0" applyNumberFormat="1" applyFont="1" applyFill="1" applyBorder="1" applyAlignment="1">
      <alignment horizontal="left" vertical="top" wrapText="1"/>
    </xf>
    <xf numFmtId="49" fontId="91" fillId="0" borderId="60" xfId="0" applyNumberFormat="1" applyFont="1" applyFill="1" applyBorder="1" applyAlignment="1">
      <alignment horizontal="left" vertical="top" wrapText="1"/>
    </xf>
    <xf numFmtId="0" fontId="22" fillId="0" borderId="117" xfId="0" applyFont="1" applyFill="1" applyBorder="1" applyAlignment="1" applyProtection="1">
      <alignment horizontal="left" vertical="center"/>
    </xf>
    <xf numFmtId="49" fontId="91" fillId="0" borderId="18" xfId="0" applyNumberFormat="1" applyFont="1" applyFill="1" applyBorder="1" applyAlignment="1" applyProtection="1">
      <alignment horizontal="left" vertical="center" wrapText="1"/>
    </xf>
    <xf numFmtId="0" fontId="13" fillId="0" borderId="30" xfId="0" applyFont="1" applyBorder="1" applyAlignment="1" applyProtection="1">
      <alignment vertical="center"/>
    </xf>
    <xf numFmtId="0" fontId="13" fillId="0" borderId="13" xfId="0" applyFont="1" applyBorder="1" applyAlignment="1" applyProtection="1">
      <alignment vertical="center"/>
      <protection locked="0"/>
    </xf>
    <xf numFmtId="0" fontId="12" fillId="0" borderId="4" xfId="0" applyFont="1" applyBorder="1" applyAlignment="1" applyProtection="1">
      <alignment horizontal="left" vertical="center"/>
      <protection locked="0"/>
    </xf>
    <xf numFmtId="0" fontId="13" fillId="0" borderId="4" xfId="0" applyFont="1" applyBorder="1" applyAlignment="1" applyProtection="1">
      <alignment vertical="center"/>
      <protection locked="0"/>
    </xf>
    <xf numFmtId="0" fontId="13" fillId="0" borderId="67" xfId="0" applyFont="1" applyBorder="1" applyAlignment="1" applyProtection="1">
      <alignment vertical="center"/>
      <protection locked="0"/>
    </xf>
    <xf numFmtId="49" fontId="22" fillId="0" borderId="8" xfId="0" applyNumberFormat="1" applyFont="1" applyFill="1" applyBorder="1" applyAlignment="1">
      <alignment horizontal="left" vertical="center" wrapText="1"/>
    </xf>
    <xf numFmtId="49" fontId="22" fillId="0" borderId="31" xfId="0" applyNumberFormat="1" applyFont="1" applyFill="1" applyBorder="1" applyAlignment="1">
      <alignment horizontal="left" vertical="center" wrapText="1"/>
    </xf>
    <xf numFmtId="49" fontId="22" fillId="0" borderId="32" xfId="0" applyNumberFormat="1" applyFont="1" applyFill="1" applyBorder="1" applyAlignment="1">
      <alignment horizontal="left" vertical="center" wrapText="1"/>
    </xf>
    <xf numFmtId="49" fontId="91" fillId="0" borderId="31" xfId="0" applyNumberFormat="1" applyFont="1" applyFill="1" applyBorder="1" applyAlignment="1">
      <alignment horizontal="left" vertical="center" wrapText="1"/>
    </xf>
    <xf numFmtId="49" fontId="22" fillId="0" borderId="36" xfId="0" applyNumberFormat="1" applyFont="1" applyFill="1" applyBorder="1" applyAlignment="1">
      <alignment horizontal="left" vertical="center" wrapText="1"/>
    </xf>
    <xf numFmtId="0" fontId="22" fillId="0" borderId="32" xfId="0" applyFont="1" applyFill="1" applyBorder="1" applyAlignment="1">
      <alignment horizontal="left" vertical="center" wrapText="1"/>
    </xf>
    <xf numFmtId="0" fontId="91" fillId="0" borderId="32" xfId="0" applyFont="1" applyFill="1" applyBorder="1" applyAlignment="1">
      <alignment horizontal="left" vertical="center" wrapText="1"/>
    </xf>
    <xf numFmtId="0" fontId="22" fillId="0" borderId="36" xfId="0" applyFont="1" applyFill="1" applyBorder="1" applyAlignment="1">
      <alignment horizontal="left" vertical="center" wrapText="1"/>
    </xf>
    <xf numFmtId="0" fontId="22" fillId="0" borderId="31" xfId="0" applyFont="1" applyFill="1" applyBorder="1" applyAlignment="1">
      <alignment horizontal="left" vertical="center" wrapText="1"/>
    </xf>
    <xf numFmtId="0" fontId="91" fillId="0" borderId="8" xfId="0" applyFont="1" applyFill="1" applyBorder="1" applyAlignment="1">
      <alignment horizontal="left" vertical="center" wrapText="1"/>
    </xf>
    <xf numFmtId="0" fontId="22" fillId="0" borderId="60" xfId="0" applyFont="1" applyFill="1" applyBorder="1" applyAlignment="1">
      <alignment horizontal="left" vertical="center" wrapText="1"/>
    </xf>
    <xf numFmtId="0" fontId="6" fillId="2" borderId="3" xfId="0" applyFont="1" applyFill="1" applyBorder="1" applyAlignment="1" applyProtection="1">
      <alignment horizontal="left" vertical="center"/>
    </xf>
    <xf numFmtId="0" fontId="7" fillId="2" borderId="16" xfId="0" applyFont="1" applyFill="1" applyBorder="1" applyAlignment="1" applyProtection="1">
      <alignment horizontal="center" vertical="center"/>
    </xf>
    <xf numFmtId="0" fontId="6" fillId="2" borderId="12" xfId="0" applyFont="1" applyFill="1" applyBorder="1" applyAlignment="1" applyProtection="1">
      <alignment horizontal="left" vertical="center"/>
    </xf>
    <xf numFmtId="0" fontId="7" fillId="2" borderId="12" xfId="0" applyFont="1" applyFill="1" applyBorder="1" applyAlignment="1" applyProtection="1">
      <alignment horizontal="center" vertical="center"/>
    </xf>
    <xf numFmtId="0" fontId="6" fillId="2" borderId="16" xfId="0" applyFont="1" applyFill="1" applyBorder="1" applyAlignment="1" applyProtection="1">
      <alignment horizontal="left" vertical="center"/>
    </xf>
    <xf numFmtId="49" fontId="6" fillId="2" borderId="5" xfId="0" applyNumberFormat="1" applyFont="1" applyFill="1" applyBorder="1" applyAlignment="1" applyProtection="1">
      <alignment horizontal="left" vertical="center"/>
    </xf>
    <xf numFmtId="49" fontId="6" fillId="2" borderId="38" xfId="0" applyNumberFormat="1" applyFont="1" applyFill="1" applyBorder="1" applyAlignment="1" applyProtection="1">
      <alignment horizontal="left" vertical="center"/>
    </xf>
    <xf numFmtId="49" fontId="91" fillId="0" borderId="36" xfId="0" applyNumberFormat="1" applyFont="1" applyFill="1" applyBorder="1" applyAlignment="1">
      <alignment horizontal="left" vertical="center" wrapText="1"/>
    </xf>
    <xf numFmtId="0" fontId="101" fillId="2" borderId="27" xfId="8" applyFont="1" applyFill="1" applyBorder="1" applyAlignment="1" applyProtection="1">
      <alignment horizontal="left" vertical="center"/>
    </xf>
    <xf numFmtId="0" fontId="22" fillId="2" borderId="27" xfId="8" applyFont="1" applyFill="1" applyBorder="1" applyAlignment="1" applyProtection="1">
      <alignment horizontal="left" vertical="center"/>
    </xf>
    <xf numFmtId="0" fontId="22" fillId="2" borderId="12" xfId="2" applyFont="1" applyFill="1" applyBorder="1" applyAlignment="1" applyProtection="1">
      <alignment vertical="center"/>
    </xf>
    <xf numFmtId="0" fontId="22" fillId="2" borderId="23" xfId="2" applyFont="1" applyFill="1" applyBorder="1" applyAlignment="1" applyProtection="1">
      <alignment vertical="center"/>
    </xf>
    <xf numFmtId="0" fontId="21" fillId="2" borderId="2" xfId="2" applyFont="1" applyFill="1" applyBorder="1" applyAlignment="1" applyProtection="1">
      <alignment horizontal="center" vertical="center"/>
    </xf>
    <xf numFmtId="0" fontId="22" fillId="0" borderId="5" xfId="8" applyFont="1" applyFill="1" applyBorder="1" applyAlignment="1" applyProtection="1">
      <alignment horizontal="left" vertical="center"/>
    </xf>
    <xf numFmtId="0" fontId="22" fillId="0" borderId="12" xfId="2" applyFont="1" applyFill="1" applyBorder="1" applyAlignment="1" applyProtection="1">
      <alignment vertical="center"/>
    </xf>
    <xf numFmtId="0" fontId="21" fillId="0" borderId="24" xfId="2" applyFont="1" applyFill="1" applyBorder="1" applyAlignment="1" applyProtection="1">
      <alignment horizontal="left" vertical="center" indent="1"/>
    </xf>
    <xf numFmtId="0" fontId="21" fillId="0" borderId="24" xfId="2" applyFont="1" applyFill="1" applyBorder="1" applyAlignment="1" applyProtection="1">
      <alignment horizontal="center" vertical="center"/>
    </xf>
    <xf numFmtId="0" fontId="21" fillId="0" borderId="24" xfId="2" applyFont="1" applyFill="1" applyBorder="1" applyAlignment="1" applyProtection="1">
      <alignment horizontal="left" vertical="center" indent="2"/>
    </xf>
    <xf numFmtId="0" fontId="91" fillId="0" borderId="14" xfId="2" applyFont="1" applyFill="1" applyBorder="1" applyAlignment="1" applyProtection="1">
      <alignment horizontal="left" vertical="center"/>
    </xf>
    <xf numFmtId="0" fontId="21" fillId="0" borderId="14" xfId="2" applyFont="1" applyFill="1" applyBorder="1" applyAlignment="1" applyProtection="1">
      <alignment horizontal="left" vertical="center" indent="2"/>
    </xf>
    <xf numFmtId="0" fontId="21" fillId="0" borderId="14" xfId="2" applyFont="1" applyFill="1" applyBorder="1" applyAlignment="1" applyProtection="1">
      <alignment horizontal="center" vertical="center"/>
    </xf>
    <xf numFmtId="0" fontId="21" fillId="0" borderId="24" xfId="2" applyNumberFormat="1" applyFont="1" applyFill="1" applyBorder="1" applyAlignment="1" applyProtection="1">
      <alignment horizontal="left" vertical="center" indent="1"/>
    </xf>
    <xf numFmtId="0" fontId="21" fillId="0" borderId="16" xfId="2" applyFont="1" applyFill="1" applyBorder="1" applyAlignment="1" applyProtection="1">
      <alignment horizontal="center" vertical="center"/>
    </xf>
    <xf numFmtId="0" fontId="21" fillId="0" borderId="3" xfId="2" applyFont="1" applyFill="1" applyBorder="1" applyAlignment="1" applyProtection="1">
      <alignment horizontal="center" vertical="center"/>
    </xf>
    <xf numFmtId="0" fontId="22" fillId="0" borderId="14" xfId="2" applyFont="1" applyFill="1" applyBorder="1" applyAlignment="1" applyProtection="1">
      <alignment horizontal="left" vertical="center"/>
    </xf>
    <xf numFmtId="0" fontId="22" fillId="0" borderId="3" xfId="2" applyFont="1" applyFill="1" applyBorder="1" applyAlignment="1" applyProtection="1">
      <alignment horizontal="left" vertical="center"/>
    </xf>
    <xf numFmtId="49" fontId="22" fillId="0" borderId="12" xfId="2" applyNumberFormat="1" applyFont="1" applyFill="1" applyBorder="1" applyAlignment="1" applyProtection="1">
      <alignment vertical="center"/>
    </xf>
    <xf numFmtId="0" fontId="21" fillId="0" borderId="24" xfId="2" applyFont="1" applyFill="1" applyBorder="1" applyAlignment="1" applyProtection="1">
      <alignment horizontal="left" vertical="center" indent="3"/>
    </xf>
    <xf numFmtId="0" fontId="21" fillId="0" borderId="14" xfId="2" applyFont="1" applyFill="1" applyBorder="1" applyAlignment="1" applyProtection="1">
      <alignment horizontal="left" vertical="center" indent="3"/>
    </xf>
    <xf numFmtId="0" fontId="21" fillId="0" borderId="12" xfId="2" applyFont="1" applyFill="1" applyBorder="1" applyAlignment="1" applyProtection="1">
      <alignment horizontal="left" vertical="center" indent="2"/>
    </xf>
    <xf numFmtId="0" fontId="22" fillId="0" borderId="6" xfId="8" applyFont="1" applyFill="1" applyBorder="1" applyAlignment="1" applyProtection="1">
      <alignment horizontal="left" vertical="center"/>
    </xf>
    <xf numFmtId="0" fontId="22" fillId="2" borderId="16" xfId="2" applyFont="1" applyFill="1" applyBorder="1" applyAlignment="1" applyProtection="1">
      <alignment horizontal="left" vertical="center"/>
    </xf>
    <xf numFmtId="0" fontId="22" fillId="2" borderId="2" xfId="2" applyFont="1" applyFill="1" applyBorder="1" applyAlignment="1" applyProtection="1">
      <alignment vertical="center"/>
    </xf>
    <xf numFmtId="0" fontId="21" fillId="0" borderId="24" xfId="2" applyNumberFormat="1" applyFont="1" applyFill="1" applyBorder="1" applyAlignment="1" applyProtection="1">
      <alignment horizontal="left" vertical="center" indent="2"/>
    </xf>
    <xf numFmtId="0" fontId="21" fillId="0" borderId="14" xfId="2" applyNumberFormat="1" applyFont="1" applyFill="1" applyBorder="1" applyAlignment="1" applyProtection="1">
      <alignment horizontal="center" vertical="center"/>
    </xf>
    <xf numFmtId="0" fontId="22" fillId="2" borderId="3" xfId="2" applyFont="1" applyFill="1" applyBorder="1" applyAlignment="1" applyProtection="1">
      <alignment horizontal="left" vertical="center"/>
    </xf>
    <xf numFmtId="0" fontId="21" fillId="0" borderId="3" xfId="2" applyFont="1" applyFill="1" applyBorder="1" applyAlignment="1" applyProtection="1">
      <alignment horizontal="left" vertical="center" indent="2"/>
    </xf>
    <xf numFmtId="0" fontId="22" fillId="0" borderId="29" xfId="8" applyFont="1" applyFill="1" applyBorder="1" applyAlignment="1" applyProtection="1">
      <alignment horizontal="left" vertical="center"/>
    </xf>
    <xf numFmtId="0" fontId="22" fillId="0" borderId="15" xfId="2" applyFont="1" applyFill="1" applyBorder="1" applyAlignment="1" applyProtection="1">
      <alignment horizontal="left" vertical="center"/>
    </xf>
    <xf numFmtId="0" fontId="21" fillId="0" borderId="15" xfId="2" applyFont="1" applyFill="1" applyBorder="1" applyAlignment="1" applyProtection="1">
      <alignment horizontal="left" vertical="center" indent="2"/>
    </xf>
    <xf numFmtId="0" fontId="21" fillId="0" borderId="15" xfId="2" applyFont="1" applyFill="1" applyBorder="1" applyAlignment="1" applyProtection="1">
      <alignment horizontal="center" vertical="center"/>
    </xf>
    <xf numFmtId="0" fontId="28" fillId="0" borderId="22" xfId="0" applyFont="1" applyBorder="1" applyAlignment="1" applyProtection="1">
      <alignment horizontal="center" vertical="center"/>
    </xf>
    <xf numFmtId="49" fontId="36" fillId="0" borderId="5" xfId="0" applyNumberFormat="1" applyFont="1" applyFill="1" applyBorder="1" applyAlignment="1" applyProtection="1">
      <alignment horizontal="left" vertical="center" wrapText="1"/>
    </xf>
    <xf numFmtId="0" fontId="22" fillId="0" borderId="75" xfId="0" applyFont="1" applyFill="1" applyBorder="1" applyAlignment="1" applyProtection="1">
      <alignment horizontal="left" vertical="center" wrapText="1"/>
    </xf>
    <xf numFmtId="49" fontId="36" fillId="0" borderId="38" xfId="0" applyNumberFormat="1" applyFont="1" applyFill="1" applyBorder="1" applyAlignment="1" applyProtection="1">
      <alignment horizontal="left" vertical="center" wrapText="1"/>
    </xf>
    <xf numFmtId="0" fontId="36" fillId="0" borderId="12" xfId="0" applyFont="1" applyFill="1" applyBorder="1" applyAlignment="1" applyProtection="1">
      <alignment horizontal="left" vertical="center" wrapText="1"/>
    </xf>
    <xf numFmtId="49" fontId="36" fillId="0" borderId="27" xfId="0" applyNumberFormat="1" applyFont="1" applyFill="1" applyBorder="1" applyAlignment="1" applyProtection="1">
      <alignment horizontal="left" vertical="center" wrapText="1"/>
    </xf>
    <xf numFmtId="0" fontId="36" fillId="0" borderId="16" xfId="0" applyFont="1" applyFill="1" applyBorder="1" applyAlignment="1" applyProtection="1">
      <alignment horizontal="left" vertical="center" wrapText="1"/>
    </xf>
    <xf numFmtId="49" fontId="36" fillId="0" borderId="6" xfId="0" applyNumberFormat="1" applyFont="1" applyFill="1" applyBorder="1" applyAlignment="1" applyProtection="1">
      <alignment horizontal="left" vertical="center" wrapText="1"/>
    </xf>
    <xf numFmtId="0" fontId="36" fillId="0" borderId="14" xfId="0" applyFont="1" applyFill="1" applyBorder="1" applyAlignment="1" applyProtection="1">
      <alignment horizontal="left" vertical="center" wrapText="1"/>
    </xf>
    <xf numFmtId="0" fontId="16" fillId="0" borderId="0" xfId="0" applyFont="1" applyFill="1" applyBorder="1" applyAlignment="1" applyProtection="1">
      <alignment horizontal="left" vertical="top" wrapText="1"/>
    </xf>
    <xf numFmtId="0" fontId="22" fillId="0" borderId="18" xfId="0" applyFont="1" applyFill="1" applyBorder="1" applyAlignment="1">
      <alignment vertical="center" wrapText="1"/>
    </xf>
    <xf numFmtId="49" fontId="22" fillId="0" borderId="18" xfId="0" applyNumberFormat="1" applyFont="1" applyFill="1" applyBorder="1" applyAlignment="1" applyProtection="1">
      <alignment horizontal="left" vertical="center" wrapText="1"/>
    </xf>
    <xf numFmtId="0" fontId="91" fillId="0" borderId="1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xf>
    <xf numFmtId="0" fontId="91" fillId="0" borderId="2"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91" fillId="0" borderId="23" xfId="0" applyFont="1" applyFill="1" applyBorder="1" applyAlignment="1" applyProtection="1">
      <alignment horizontal="left" vertical="center" wrapText="1"/>
    </xf>
    <xf numFmtId="0" fontId="91" fillId="0" borderId="12" xfId="0" applyFont="1" applyFill="1" applyBorder="1" applyAlignment="1" applyProtection="1">
      <alignment horizontal="left" vertical="center" wrapText="1"/>
    </xf>
    <xf numFmtId="49" fontId="22" fillId="0" borderId="12" xfId="0" applyNumberFormat="1" applyFont="1" applyFill="1" applyBorder="1" applyAlignment="1" applyProtection="1">
      <alignment vertical="center" wrapText="1"/>
    </xf>
    <xf numFmtId="0" fontId="22" fillId="0" borderId="2" xfId="0" applyFont="1" applyFill="1" applyBorder="1" applyAlignment="1" applyProtection="1">
      <alignment horizontal="left" vertical="center" wrapText="1"/>
    </xf>
    <xf numFmtId="49" fontId="22" fillId="0" borderId="19" xfId="0" applyNumberFormat="1" applyFont="1" applyFill="1" applyBorder="1" applyAlignment="1" applyProtection="1">
      <alignment horizontal="left" vertical="center" wrapText="1"/>
    </xf>
    <xf numFmtId="0" fontId="36" fillId="0" borderId="117" xfId="0" applyFont="1" applyBorder="1" applyAlignment="1" applyProtection="1">
      <alignment horizontal="left" vertical="center" wrapText="1" indent="1"/>
    </xf>
    <xf numFmtId="0" fontId="22" fillId="0" borderId="3" xfId="0" applyFont="1" applyBorder="1" applyAlignment="1" applyProtection="1">
      <alignment horizontal="left" vertical="center" wrapText="1" indent="1"/>
    </xf>
    <xf numFmtId="0" fontId="36" fillId="0" borderId="3" xfId="0" applyFont="1" applyFill="1" applyBorder="1" applyAlignment="1" applyProtection="1">
      <alignment horizontal="left" vertical="center" wrapText="1" indent="1"/>
    </xf>
    <xf numFmtId="0" fontId="36" fillId="0" borderId="3" xfId="0" applyFont="1" applyFill="1" applyBorder="1" applyAlignment="1" applyProtection="1">
      <alignment horizontal="left" vertical="center" wrapText="1" indent="2"/>
    </xf>
    <xf numFmtId="0" fontId="36" fillId="0" borderId="3" xfId="0" applyFont="1" applyFill="1" applyBorder="1" applyAlignment="1" applyProtection="1">
      <alignment horizontal="left" vertical="center" wrapText="1" indent="3"/>
    </xf>
    <xf numFmtId="0" fontId="36" fillId="0" borderId="14" xfId="0" applyFont="1" applyFill="1" applyBorder="1" applyAlignment="1" applyProtection="1">
      <alignment horizontal="left" vertical="center" wrapText="1" indent="1"/>
    </xf>
    <xf numFmtId="0" fontId="36" fillId="0" borderId="14" xfId="0" applyFont="1" applyFill="1" applyBorder="1" applyAlignment="1" applyProtection="1">
      <alignment horizontal="left" vertical="center" wrapText="1" indent="2"/>
    </xf>
    <xf numFmtId="0" fontId="36" fillId="0" borderId="76" xfId="0" applyFont="1" applyFill="1" applyBorder="1" applyAlignment="1" applyProtection="1">
      <alignment horizontal="left" vertical="center" wrapText="1" indent="2"/>
    </xf>
    <xf numFmtId="0" fontId="36" fillId="0" borderId="76" xfId="0" applyFont="1" applyFill="1" applyBorder="1" applyAlignment="1" applyProtection="1">
      <alignment horizontal="left" vertical="center" wrapText="1" indent="3"/>
    </xf>
    <xf numFmtId="0" fontId="36" fillId="0" borderId="16" xfId="0" applyFont="1" applyFill="1" applyBorder="1" applyAlignment="1" applyProtection="1">
      <alignment horizontal="left" vertical="center" wrapText="1" indent="1"/>
    </xf>
    <xf numFmtId="0" fontId="36" fillId="0" borderId="12" xfId="0" applyFont="1" applyFill="1" applyBorder="1" applyAlignment="1" applyProtection="1">
      <alignment horizontal="left" vertical="center" wrapText="1" indent="1"/>
    </xf>
    <xf numFmtId="0" fontId="36" fillId="0" borderId="15" xfId="0" applyFont="1" applyFill="1" applyBorder="1" applyAlignment="1" applyProtection="1">
      <alignment horizontal="left" vertical="center" wrapText="1" indent="1"/>
    </xf>
    <xf numFmtId="0" fontId="36" fillId="0" borderId="3" xfId="0" quotePrefix="1" applyFont="1" applyFill="1" applyBorder="1" applyAlignment="1" applyProtection="1">
      <alignment horizontal="left" vertical="center" wrapText="1" indent="2"/>
    </xf>
    <xf numFmtId="0" fontId="29" fillId="0" borderId="7" xfId="0" applyFont="1" applyFill="1" applyBorder="1" applyAlignment="1">
      <alignment horizontal="center"/>
    </xf>
    <xf numFmtId="0" fontId="66" fillId="0" borderId="0" xfId="0" applyFont="1"/>
    <xf numFmtId="0" fontId="22" fillId="0" borderId="3" xfId="0" applyFont="1" applyFill="1" applyBorder="1" applyAlignment="1" applyProtection="1">
      <alignment horizontal="left" vertical="center" wrapText="1"/>
    </xf>
    <xf numFmtId="49" fontId="22" fillId="0" borderId="19" xfId="0" applyNumberFormat="1" applyFont="1" applyFill="1" applyBorder="1" applyAlignment="1">
      <alignment vertical="center" wrapText="1"/>
    </xf>
    <xf numFmtId="49" fontId="22" fillId="0" borderId="18" xfId="0" applyNumberFormat="1" applyFont="1" applyFill="1" applyBorder="1" applyAlignment="1">
      <alignment horizontal="left" vertical="center" wrapText="1"/>
    </xf>
    <xf numFmtId="49" fontId="22" fillId="0" borderId="19" xfId="0" applyNumberFormat="1" applyFont="1" applyFill="1" applyBorder="1" applyAlignment="1">
      <alignment horizontal="left" vertical="center" wrapText="1"/>
    </xf>
    <xf numFmtId="49" fontId="91" fillId="0" borderId="18" xfId="0" applyNumberFormat="1" applyFont="1" applyFill="1" applyBorder="1" applyAlignment="1">
      <alignment vertical="center" wrapText="1"/>
    </xf>
    <xf numFmtId="0" fontId="22" fillId="0" borderId="76" xfId="0" applyFont="1" applyFill="1" applyBorder="1" applyAlignment="1" applyProtection="1">
      <alignment vertical="center" wrapText="1"/>
    </xf>
    <xf numFmtId="0" fontId="36" fillId="0" borderId="76" xfId="0" applyFont="1" applyFill="1" applyBorder="1" applyAlignment="1" applyProtection="1">
      <alignment vertical="center" wrapText="1"/>
    </xf>
    <xf numFmtId="0" fontId="36" fillId="0" borderId="76" xfId="0"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xf>
    <xf numFmtId="49" fontId="91" fillId="0" borderId="19" xfId="0" applyNumberFormat="1" applyFont="1" applyFill="1" applyBorder="1" applyAlignment="1" applyProtection="1">
      <alignment horizontal="left" vertical="center" wrapText="1"/>
    </xf>
    <xf numFmtId="49" fontId="22" fillId="0" borderId="2" xfId="0" applyNumberFormat="1" applyFont="1" applyFill="1" applyBorder="1" applyAlignment="1" applyProtection="1">
      <alignment horizontal="left" vertical="center" wrapText="1"/>
    </xf>
    <xf numFmtId="49" fontId="22" fillId="0" borderId="33" xfId="0" applyNumberFormat="1" applyFont="1" applyFill="1" applyBorder="1" applyAlignment="1" applyProtection="1">
      <alignment horizontal="left" vertical="center" wrapText="1"/>
    </xf>
    <xf numFmtId="0" fontId="22" fillId="0" borderId="14" xfId="0" applyFont="1" applyFill="1" applyBorder="1" applyAlignment="1" applyProtection="1">
      <alignment horizontal="left" vertical="center" wrapText="1" indent="2"/>
    </xf>
    <xf numFmtId="0" fontId="36" fillId="0" borderId="15" xfId="0" quotePrefix="1" applyFont="1" applyFill="1" applyBorder="1" applyAlignment="1" applyProtection="1">
      <alignment horizontal="left" vertical="center" wrapText="1" indent="1"/>
    </xf>
    <xf numFmtId="0" fontId="16" fillId="0" borderId="0" xfId="0" applyFont="1" applyFill="1"/>
    <xf numFmtId="0" fontId="16" fillId="0" borderId="0" xfId="0" applyFont="1" applyFill="1" applyAlignment="1">
      <alignment vertical="top"/>
    </xf>
    <xf numFmtId="0" fontId="36" fillId="8" borderId="7" xfId="0" applyFont="1" applyFill="1" applyBorder="1" applyAlignment="1" applyProtection="1">
      <alignment horizontal="left" vertical="center"/>
    </xf>
    <xf numFmtId="0" fontId="22" fillId="2" borderId="16" xfId="2" applyFont="1" applyFill="1" applyBorder="1" applyAlignment="1" applyProtection="1">
      <alignment horizontal="left" vertical="center" wrapText="1"/>
    </xf>
    <xf numFmtId="0" fontId="107" fillId="0" borderId="78" xfId="0" applyFont="1" applyFill="1" applyBorder="1" applyAlignment="1">
      <alignment horizontal="right" vertical="center"/>
    </xf>
    <xf numFmtId="0" fontId="107" fillId="0" borderId="78" xfId="0" applyFont="1" applyBorder="1" applyAlignment="1">
      <alignment vertical="center"/>
    </xf>
    <xf numFmtId="0" fontId="107" fillId="0" borderId="78" xfId="7" applyFont="1" applyFill="1" applyBorder="1" applyAlignment="1">
      <alignment horizontal="right" wrapText="1"/>
    </xf>
    <xf numFmtId="0" fontId="107" fillId="0" borderId="87" xfId="7" applyFont="1" applyFill="1" applyBorder="1" applyAlignment="1">
      <alignment horizontal="right" wrapText="1"/>
    </xf>
    <xf numFmtId="0" fontId="107" fillId="0" borderId="81" xfId="0" applyFont="1" applyFill="1" applyBorder="1" applyAlignment="1">
      <alignment horizontal="right" vertical="center"/>
    </xf>
    <xf numFmtId="0" fontId="107" fillId="0" borderId="77" xfId="7" applyFont="1" applyFill="1" applyBorder="1" applyAlignment="1">
      <alignment horizontal="right" wrapText="1"/>
    </xf>
    <xf numFmtId="0" fontId="108" fillId="0" borderId="41" xfId="7" applyFont="1" applyFill="1" applyBorder="1" applyAlignment="1">
      <alignment horizontal="left" wrapText="1"/>
    </xf>
    <xf numFmtId="0" fontId="108" fillId="0" borderId="42" xfId="7" applyFont="1" applyFill="1" applyBorder="1" applyAlignment="1">
      <alignment wrapText="1"/>
    </xf>
    <xf numFmtId="0" fontId="107" fillId="0" borderId="81" xfId="7" applyFont="1" applyFill="1" applyBorder="1" applyAlignment="1">
      <alignment horizontal="right" wrapText="1"/>
    </xf>
    <xf numFmtId="0" fontId="108" fillId="0" borderId="43" xfId="7" applyFont="1" applyFill="1" applyBorder="1" applyAlignment="1">
      <alignment horizontal="left" wrapText="1"/>
    </xf>
    <xf numFmtId="0" fontId="108" fillId="0" borderId="0" xfId="7" applyFont="1" applyFill="1" applyBorder="1" applyAlignment="1">
      <alignment wrapText="1"/>
    </xf>
    <xf numFmtId="0" fontId="108" fillId="0" borderId="78" xfId="7" applyFont="1" applyFill="1" applyBorder="1" applyAlignment="1">
      <alignment horizontal="right" wrapText="1"/>
    </xf>
    <xf numFmtId="0" fontId="107" fillId="0" borderId="90" xfId="7" applyFont="1" applyFill="1" applyBorder="1" applyAlignment="1">
      <alignment horizontal="right" wrapText="1"/>
    </xf>
    <xf numFmtId="0" fontId="107" fillId="0" borderId="78" xfId="7" applyFont="1" applyFill="1" applyBorder="1" applyAlignment="1">
      <alignment wrapText="1"/>
    </xf>
    <xf numFmtId="0" fontId="107" fillId="0" borderId="94" xfId="7" applyFont="1" applyFill="1" applyBorder="1" applyAlignment="1">
      <alignment horizontal="right" wrapText="1"/>
    </xf>
    <xf numFmtId="0" fontId="107" fillId="0" borderId="99" xfId="7" applyFont="1" applyFill="1" applyBorder="1" applyAlignment="1">
      <alignment horizontal="right" wrapText="1"/>
    </xf>
    <xf numFmtId="0" fontId="107" fillId="0" borderId="100" xfId="7" applyFont="1" applyFill="1" applyBorder="1" applyAlignment="1">
      <alignment horizontal="right" wrapText="1"/>
    </xf>
    <xf numFmtId="0" fontId="107" fillId="0" borderId="98" xfId="7" applyFont="1" applyFill="1" applyBorder="1" applyAlignment="1">
      <alignment horizontal="right" wrapText="1"/>
    </xf>
    <xf numFmtId="0" fontId="107" fillId="0" borderId="103" xfId="7" applyFont="1" applyFill="1" applyBorder="1" applyAlignment="1">
      <alignment horizontal="right" wrapText="1"/>
    </xf>
    <xf numFmtId="0" fontId="108" fillId="0" borderId="98" xfId="7" applyFont="1" applyFill="1" applyBorder="1" applyAlignment="1">
      <alignment horizontal="right" wrapText="1"/>
    </xf>
    <xf numFmtId="0" fontId="107" fillId="0" borderId="108" xfId="7" applyFont="1" applyFill="1" applyBorder="1" applyAlignment="1">
      <alignment horizontal="right" wrapText="1"/>
    </xf>
    <xf numFmtId="0" fontId="107" fillId="0" borderId="95" xfId="7" applyFont="1" applyFill="1" applyBorder="1" applyAlignment="1">
      <alignment horizontal="right" wrapText="1"/>
    </xf>
    <xf numFmtId="0" fontId="94" fillId="0" borderId="78" xfId="0" applyFont="1" applyFill="1" applyBorder="1" applyAlignment="1">
      <alignment vertical="center"/>
    </xf>
    <xf numFmtId="0" fontId="107" fillId="0" borderId="99" xfId="6" applyFont="1" applyFill="1" applyBorder="1" applyAlignment="1">
      <alignment horizontal="right" wrapText="1"/>
    </xf>
    <xf numFmtId="0" fontId="107" fillId="0" borderId="103" xfId="6" applyFont="1" applyFill="1" applyBorder="1" applyAlignment="1">
      <alignment horizontal="right" wrapText="1"/>
    </xf>
    <xf numFmtId="0" fontId="107" fillId="0" borderId="95" xfId="6" applyFont="1" applyFill="1" applyBorder="1" applyAlignment="1">
      <alignment horizontal="right" wrapText="1"/>
    </xf>
    <xf numFmtId="0" fontId="107" fillId="0" borderId="98" xfId="6" applyFont="1" applyFill="1" applyBorder="1" applyAlignment="1">
      <alignment horizontal="right" wrapText="1"/>
    </xf>
    <xf numFmtId="0" fontId="107" fillId="6" borderId="79" xfId="6" applyFont="1" applyFill="1" applyBorder="1" applyAlignment="1">
      <alignment wrapText="1"/>
    </xf>
    <xf numFmtId="0" fontId="107" fillId="0" borderId="78" xfId="6" applyFont="1" applyFill="1" applyBorder="1" applyAlignment="1">
      <alignment horizontal="right" wrapText="1"/>
    </xf>
    <xf numFmtId="0" fontId="107" fillId="0" borderId="81" xfId="6" applyFont="1" applyFill="1" applyBorder="1" applyAlignment="1">
      <alignment horizontal="right" wrapText="1"/>
    </xf>
    <xf numFmtId="0" fontId="107" fillId="0" borderId="100" xfId="6" applyFont="1" applyFill="1" applyBorder="1" applyAlignment="1">
      <alignment horizontal="right" wrapText="1"/>
    </xf>
    <xf numFmtId="0" fontId="79" fillId="6" borderId="92" xfId="6" applyFont="1" applyFill="1" applyBorder="1" applyAlignment="1">
      <alignment wrapText="1"/>
    </xf>
    <xf numFmtId="0" fontId="40" fillId="0" borderId="0" xfId="3" applyFont="1" applyBorder="1" applyAlignment="1"/>
    <xf numFmtId="3" fontId="7" fillId="0" borderId="3" xfId="0" applyNumberFormat="1" applyFont="1" applyFill="1" applyBorder="1" applyAlignment="1" applyProtection="1">
      <alignment vertical="center"/>
    </xf>
    <xf numFmtId="3" fontId="6" fillId="0" borderId="14" xfId="0" applyNumberFormat="1" applyFont="1" applyFill="1" applyBorder="1" applyAlignment="1" applyProtection="1">
      <alignment vertical="center"/>
    </xf>
    <xf numFmtId="3" fontId="6" fillId="0" borderId="12" xfId="0" applyNumberFormat="1" applyFont="1" applyFill="1" applyBorder="1" applyAlignment="1" applyProtection="1">
      <alignment vertical="center"/>
    </xf>
    <xf numFmtId="3" fontId="7" fillId="0" borderId="0" xfId="0" applyNumberFormat="1" applyFont="1" applyFill="1" applyAlignment="1" applyProtection="1">
      <alignment horizontal="right" vertical="center" wrapText="1"/>
      <protection locked="0"/>
    </xf>
    <xf numFmtId="0" fontId="109" fillId="0" borderId="0" xfId="0" applyFont="1" applyFill="1" applyBorder="1" applyAlignment="1" applyProtection="1">
      <alignment horizontal="left"/>
    </xf>
    <xf numFmtId="1" fontId="7" fillId="0" borderId="3" xfId="0" applyNumberFormat="1" applyFont="1" applyFill="1" applyBorder="1" applyAlignment="1" applyProtection="1">
      <alignment horizontal="right" vertical="center"/>
    </xf>
    <xf numFmtId="1" fontId="7" fillId="0" borderId="8" xfId="0" applyNumberFormat="1" applyFont="1" applyFill="1" applyBorder="1" applyAlignment="1" applyProtection="1">
      <alignment horizontal="right" vertical="center"/>
    </xf>
    <xf numFmtId="0" fontId="6" fillId="3" borderId="7" xfId="0" applyFont="1" applyFill="1" applyBorder="1" applyAlignment="1" applyProtection="1">
      <alignment horizontal="left" vertical="center"/>
    </xf>
    <xf numFmtId="0" fontId="6" fillId="3" borderId="28" xfId="0" applyFont="1" applyFill="1" applyBorder="1" applyAlignment="1" applyProtection="1">
      <alignment horizontal="left" vertical="center"/>
    </xf>
    <xf numFmtId="0" fontId="6" fillId="0" borderId="14" xfId="0" applyFont="1" applyFill="1" applyBorder="1" applyAlignment="1" applyProtection="1">
      <alignment horizontal="left" vertical="center" indent="3"/>
    </xf>
    <xf numFmtId="49" fontId="6" fillId="2" borderId="64" xfId="0" applyNumberFormat="1" applyFont="1" applyFill="1" applyBorder="1" applyAlignment="1" applyProtection="1">
      <alignment horizontal="left" vertical="center"/>
    </xf>
    <xf numFmtId="49" fontId="6" fillId="2" borderId="27" xfId="0" applyNumberFormat="1" applyFont="1" applyFill="1" applyBorder="1" applyAlignment="1" applyProtection="1">
      <alignment horizontal="left" vertical="center"/>
    </xf>
    <xf numFmtId="49" fontId="6" fillId="0" borderId="5" xfId="0" applyNumberFormat="1" applyFont="1" applyBorder="1" applyAlignment="1" applyProtection="1">
      <alignment horizontal="left" vertical="center"/>
    </xf>
    <xf numFmtId="49" fontId="6" fillId="0" borderId="6" xfId="0" applyNumberFormat="1" applyFont="1" applyBorder="1" applyAlignment="1" applyProtection="1">
      <alignment horizontal="left" vertical="center"/>
    </xf>
    <xf numFmtId="0" fontId="6" fillId="0" borderId="14" xfId="0" applyFont="1" applyBorder="1" applyAlignment="1" applyProtection="1">
      <alignment horizontal="left" vertical="center" indent="2"/>
    </xf>
    <xf numFmtId="49" fontId="6" fillId="2" borderId="7" xfId="0" applyNumberFormat="1" applyFont="1" applyFill="1" applyBorder="1" applyAlignment="1" applyProtection="1">
      <alignment horizontal="left" vertical="center"/>
    </xf>
    <xf numFmtId="49" fontId="6" fillId="0" borderId="7" xfId="0" applyNumberFormat="1" applyFont="1" applyBorder="1" applyAlignment="1" applyProtection="1">
      <alignment horizontal="left" vertical="center"/>
    </xf>
    <xf numFmtId="49" fontId="6" fillId="0" borderId="29" xfId="0" applyNumberFormat="1" applyFont="1" applyBorder="1" applyAlignment="1" applyProtection="1">
      <alignment horizontal="left" vertical="center"/>
    </xf>
    <xf numFmtId="0" fontId="6" fillId="0" borderId="3" xfId="0" applyFont="1" applyFill="1" applyBorder="1" applyAlignment="1" applyProtection="1">
      <alignment horizontal="center"/>
    </xf>
    <xf numFmtId="0" fontId="85" fillId="0" borderId="4" xfId="4" applyFont="1" applyBorder="1" applyAlignment="1" applyProtection="1">
      <alignment vertical="center" wrapText="1"/>
      <protection locked="0"/>
    </xf>
    <xf numFmtId="0" fontId="85" fillId="0" borderId="0" xfId="4" applyFont="1" applyBorder="1" applyAlignment="1" applyProtection="1">
      <alignment vertical="center" wrapText="1"/>
      <protection locked="0"/>
    </xf>
    <xf numFmtId="0" fontId="85" fillId="0" borderId="21" xfId="4" applyFont="1" applyBorder="1" applyAlignment="1" applyProtection="1">
      <alignment vertical="center" wrapText="1"/>
      <protection locked="0"/>
    </xf>
    <xf numFmtId="0" fontId="3" fillId="0" borderId="0" xfId="4" applyFont="1" applyAlignment="1" applyProtection="1">
      <alignment horizontal="right"/>
      <protection locked="0"/>
    </xf>
    <xf numFmtId="3" fontId="3" fillId="0" borderId="0" xfId="4" applyNumberFormat="1" applyFont="1" applyProtection="1">
      <protection locked="0"/>
    </xf>
    <xf numFmtId="9" fontId="3" fillId="0" borderId="0" xfId="9" applyFont="1" applyBorder="1" applyProtection="1">
      <protection locked="0"/>
    </xf>
    <xf numFmtId="9" fontId="3" fillId="7" borderId="0" xfId="9" applyFont="1" applyFill="1" applyBorder="1" applyProtection="1">
      <protection locked="0"/>
    </xf>
    <xf numFmtId="0" fontId="3" fillId="0" borderId="0" xfId="4" applyFont="1" applyAlignment="1" applyProtection="1">
      <alignment horizontal="right" vertical="center"/>
      <protection locked="0"/>
    </xf>
    <xf numFmtId="3" fontId="3" fillId="0" borderId="0" xfId="4" applyNumberFormat="1" applyFont="1" applyAlignment="1" applyProtection="1">
      <alignment vertical="center"/>
      <protection locked="0"/>
    </xf>
    <xf numFmtId="0" fontId="3" fillId="0" borderId="0" xfId="4" applyFont="1" applyBorder="1" applyAlignment="1" applyProtection="1">
      <alignment horizontal="right" vertical="center"/>
      <protection locked="0"/>
    </xf>
    <xf numFmtId="3" fontId="3" fillId="0" borderId="0" xfId="4" applyNumberFormat="1" applyFont="1" applyBorder="1" applyAlignment="1" applyProtection="1">
      <alignment vertical="center"/>
      <protection locked="0"/>
    </xf>
    <xf numFmtId="0" fontId="3" fillId="0" borderId="0" xfId="4" applyFont="1" applyBorder="1" applyAlignment="1" applyProtection="1">
      <alignment horizontal="right"/>
      <protection locked="0"/>
    </xf>
    <xf numFmtId="3" fontId="3" fillId="0" borderId="0" xfId="4" applyNumberFormat="1" applyFont="1" applyBorder="1" applyProtection="1">
      <protection locked="0"/>
    </xf>
    <xf numFmtId="0" fontId="3" fillId="0" borderId="21" xfId="4" applyFont="1" applyBorder="1" applyAlignment="1" applyProtection="1">
      <alignment horizontal="right" vertical="center"/>
      <protection locked="0"/>
    </xf>
    <xf numFmtId="3" fontId="3" fillId="0" borderId="21" xfId="4" applyNumberFormat="1" applyFont="1" applyBorder="1" applyAlignment="1" applyProtection="1">
      <alignment vertical="center"/>
      <protection locked="0"/>
    </xf>
    <xf numFmtId="9" fontId="3" fillId="0" borderId="21" xfId="9" applyFont="1" applyBorder="1" applyProtection="1">
      <protection locked="0"/>
    </xf>
    <xf numFmtId="0" fontId="3" fillId="0" borderId="30" xfId="4" applyFont="1" applyBorder="1" applyAlignment="1" applyProtection="1">
      <alignment horizontal="right" vertical="center"/>
      <protection locked="0"/>
    </xf>
    <xf numFmtId="3" fontId="3" fillId="0" borderId="30" xfId="4" applyNumberFormat="1" applyFont="1" applyBorder="1" applyAlignment="1" applyProtection="1">
      <alignment vertical="center"/>
      <protection locked="0"/>
    </xf>
    <xf numFmtId="9" fontId="3" fillId="0" borderId="30" xfId="9" applyFont="1" applyBorder="1" applyProtection="1">
      <protection locked="0"/>
    </xf>
    <xf numFmtId="0" fontId="3" fillId="0" borderId="0" xfId="4" applyFont="1" applyAlignment="1" applyProtection="1">
      <alignment vertical="center"/>
      <protection locked="0"/>
    </xf>
    <xf numFmtId="9" fontId="3" fillId="0" borderId="0" xfId="9" applyFont="1" applyAlignment="1" applyProtection="1">
      <alignment vertical="center"/>
      <protection locked="0"/>
    </xf>
    <xf numFmtId="49" fontId="6" fillId="0" borderId="45" xfId="0" applyNumberFormat="1" applyFont="1" applyFill="1" applyBorder="1" applyAlignment="1" applyProtection="1">
      <alignment horizontal="left" vertical="center"/>
    </xf>
    <xf numFmtId="49" fontId="6" fillId="2" borderId="116" xfId="0" applyNumberFormat="1" applyFont="1" applyFill="1" applyBorder="1" applyAlignment="1" applyProtection="1">
      <alignment horizontal="left" vertical="center"/>
    </xf>
    <xf numFmtId="49" fontId="6" fillId="2" borderId="45" xfId="0" applyNumberFormat="1" applyFont="1" applyFill="1" applyBorder="1" applyAlignment="1" applyProtection="1">
      <alignment horizontal="left" vertical="center"/>
    </xf>
    <xf numFmtId="49" fontId="6" fillId="2" borderId="50" xfId="0" applyNumberFormat="1" applyFont="1" applyFill="1" applyBorder="1" applyAlignment="1" applyProtection="1">
      <alignment horizontal="left" vertical="center"/>
    </xf>
    <xf numFmtId="49" fontId="6" fillId="0" borderId="46" xfId="0" applyNumberFormat="1" applyFont="1" applyFill="1" applyBorder="1" applyAlignment="1" applyProtection="1">
      <alignment horizontal="left" vertical="center"/>
    </xf>
    <xf numFmtId="49" fontId="6" fillId="2" borderId="43" xfId="0" applyNumberFormat="1" applyFont="1" applyFill="1" applyBorder="1" applyAlignment="1" applyProtection="1">
      <alignment horizontal="left" vertical="center"/>
    </xf>
    <xf numFmtId="49" fontId="6" fillId="0" borderId="43" xfId="0" applyNumberFormat="1" applyFont="1" applyFill="1" applyBorder="1" applyAlignment="1" applyProtection="1">
      <alignment horizontal="left" vertical="center"/>
    </xf>
    <xf numFmtId="0" fontId="22" fillId="0" borderId="12" xfId="0" applyFont="1" applyBorder="1" applyAlignment="1" applyProtection="1">
      <alignment horizontal="left" vertical="center" indent="1"/>
    </xf>
    <xf numFmtId="49" fontId="6" fillId="0" borderId="44" xfId="0" applyNumberFormat="1" applyFont="1" applyFill="1" applyBorder="1" applyAlignment="1" applyProtection="1">
      <alignment horizontal="left" vertical="center"/>
    </xf>
    <xf numFmtId="49" fontId="6" fillId="2" borderId="49" xfId="0" applyNumberFormat="1" applyFont="1" applyFill="1" applyBorder="1" applyAlignment="1" applyProtection="1">
      <alignment horizontal="left" vertical="center"/>
    </xf>
    <xf numFmtId="49" fontId="6" fillId="0" borderId="52" xfId="0" applyNumberFormat="1" applyFont="1" applyFill="1" applyBorder="1" applyAlignment="1" applyProtection="1">
      <alignment horizontal="left" vertical="center"/>
    </xf>
    <xf numFmtId="0" fontId="22" fillId="0" borderId="7" xfId="0" applyFont="1" applyFill="1" applyBorder="1" applyAlignment="1" applyProtection="1">
      <alignment horizontal="left" vertical="center"/>
    </xf>
    <xf numFmtId="0" fontId="22" fillId="0" borderId="74" xfId="0" applyFont="1" applyFill="1" applyBorder="1" applyAlignment="1" applyProtection="1">
      <alignment horizontal="left" vertical="center"/>
    </xf>
    <xf numFmtId="0" fontId="22" fillId="3" borderId="7" xfId="0" applyFont="1" applyFill="1" applyBorder="1" applyAlignment="1" applyProtection="1">
      <alignment horizontal="left" vertical="center"/>
    </xf>
    <xf numFmtId="0" fontId="22" fillId="0" borderId="7" xfId="0" applyFont="1" applyFill="1" applyBorder="1" applyAlignment="1" applyProtection="1">
      <alignment horizontal="left" vertical="top"/>
    </xf>
    <xf numFmtId="0" fontId="22" fillId="0" borderId="11" xfId="0" applyFont="1" applyFill="1" applyBorder="1" applyAlignment="1" applyProtection="1">
      <alignment horizontal="left" vertical="center"/>
    </xf>
    <xf numFmtId="0" fontId="6" fillId="0" borderId="27" xfId="3" applyFont="1" applyBorder="1" applyAlignment="1" applyProtection="1">
      <alignment horizontal="left" vertical="center"/>
    </xf>
    <xf numFmtId="0" fontId="6" fillId="0" borderId="6" xfId="3" applyFont="1" applyBorder="1" applyAlignment="1" applyProtection="1">
      <alignment horizontal="left" vertical="center"/>
    </xf>
    <xf numFmtId="0" fontId="6" fillId="0" borderId="29" xfId="3" applyFont="1" applyBorder="1" applyAlignment="1" applyProtection="1">
      <alignment horizontal="left" vertical="center"/>
    </xf>
    <xf numFmtId="3" fontId="7" fillId="0" borderId="18" xfId="3" applyNumberFormat="1" applyFont="1" applyBorder="1" applyAlignment="1" applyProtection="1">
      <alignment horizontal="right" vertical="center"/>
      <protection locked="0"/>
    </xf>
    <xf numFmtId="3" fontId="7" fillId="0" borderId="12" xfId="3" applyNumberFormat="1" applyFont="1" applyBorder="1" applyAlignment="1" applyProtection="1">
      <alignment horizontal="right" vertical="center"/>
      <protection locked="0"/>
    </xf>
    <xf numFmtId="3" fontId="7" fillId="0" borderId="30" xfId="3" applyNumberFormat="1" applyFont="1" applyBorder="1" applyAlignment="1" applyProtection="1">
      <alignment horizontal="right" vertical="center"/>
      <protection locked="0"/>
    </xf>
    <xf numFmtId="3" fontId="7" fillId="0" borderId="31" xfId="3" applyNumberFormat="1" applyFont="1" applyBorder="1" applyAlignment="1" applyProtection="1">
      <alignment horizontal="right" vertical="center"/>
      <protection locked="0"/>
    </xf>
    <xf numFmtId="3" fontId="7" fillId="0" borderId="19" xfId="3" applyNumberFormat="1" applyFont="1" applyBorder="1" applyAlignment="1" applyProtection="1">
      <alignment horizontal="right" vertical="center"/>
      <protection locked="0"/>
    </xf>
    <xf numFmtId="3" fontId="7" fillId="0" borderId="14" xfId="3" applyNumberFormat="1" applyFont="1" applyBorder="1" applyAlignment="1" applyProtection="1">
      <alignment horizontal="right" vertical="center"/>
      <protection locked="0"/>
    </xf>
    <xf numFmtId="3" fontId="7" fillId="0" borderId="21" xfId="3" applyNumberFormat="1" applyFont="1" applyBorder="1" applyAlignment="1" applyProtection="1">
      <alignment horizontal="right" vertical="center"/>
      <protection locked="0"/>
    </xf>
    <xf numFmtId="3" fontId="7" fillId="0" borderId="32" xfId="3" applyNumberFormat="1" applyFont="1" applyBorder="1" applyAlignment="1" applyProtection="1">
      <alignment horizontal="right" vertical="center"/>
      <protection locked="0"/>
    </xf>
    <xf numFmtId="3" fontId="7" fillId="0" borderId="33" xfId="3" applyNumberFormat="1" applyFont="1" applyBorder="1" applyAlignment="1" applyProtection="1">
      <alignment horizontal="right" vertical="center"/>
      <protection locked="0"/>
    </xf>
    <xf numFmtId="3" fontId="7" fillId="0" borderId="15" xfId="3" applyNumberFormat="1" applyFont="1" applyBorder="1" applyAlignment="1" applyProtection="1">
      <alignment horizontal="right" vertical="center"/>
      <protection locked="0"/>
    </xf>
    <xf numFmtId="3" fontId="7" fillId="0" borderId="34" xfId="3" applyNumberFormat="1" applyFont="1" applyBorder="1" applyAlignment="1" applyProtection="1">
      <alignment horizontal="right" vertical="center"/>
      <protection locked="0"/>
    </xf>
    <xf numFmtId="3" fontId="7" fillId="0" borderId="35" xfId="3" applyNumberFormat="1" applyFont="1" applyBorder="1" applyAlignment="1" applyProtection="1">
      <alignment horizontal="right" vertical="center"/>
      <protection locked="0"/>
    </xf>
    <xf numFmtId="0" fontId="18" fillId="0" borderId="0" xfId="8" applyFont="1" applyFill="1" applyBorder="1" applyAlignment="1" applyProtection="1"/>
    <xf numFmtId="0" fontId="77" fillId="2" borderId="2" xfId="3" applyFont="1" applyFill="1" applyBorder="1" applyAlignment="1" applyProtection="1">
      <alignment vertical="center"/>
    </xf>
    <xf numFmtId="0" fontId="112" fillId="2" borderId="2" xfId="3" applyFont="1" applyFill="1" applyBorder="1" applyAlignment="1" applyProtection="1">
      <alignment vertical="center"/>
    </xf>
    <xf numFmtId="0" fontId="77" fillId="2" borderId="16" xfId="3" applyFont="1" applyFill="1" applyBorder="1" applyAlignment="1" applyProtection="1">
      <alignment vertical="center"/>
    </xf>
    <xf numFmtId="0" fontId="77" fillId="2" borderId="3" xfId="3" applyFont="1" applyFill="1" applyBorder="1" applyAlignment="1" applyProtection="1">
      <alignment vertical="center" wrapText="1"/>
    </xf>
    <xf numFmtId="0" fontId="11" fillId="0" borderId="3" xfId="8" applyFont="1" applyFill="1" applyBorder="1" applyAlignment="1" applyProtection="1">
      <alignment horizontal="left" vertical="center"/>
    </xf>
    <xf numFmtId="0" fontId="9" fillId="2" borderId="18" xfId="3" applyFont="1" applyFill="1" applyBorder="1" applyAlignment="1" applyProtection="1">
      <alignment vertical="center"/>
    </xf>
    <xf numFmtId="0" fontId="9" fillId="2" borderId="12" xfId="3" applyFont="1" applyFill="1" applyBorder="1" applyAlignment="1" applyProtection="1">
      <alignment vertical="center"/>
    </xf>
    <xf numFmtId="0" fontId="52" fillId="0" borderId="0" xfId="3" applyFont="1" applyBorder="1" applyAlignment="1"/>
    <xf numFmtId="0" fontId="52" fillId="0" borderId="24" xfId="3" applyFont="1" applyBorder="1" applyAlignment="1"/>
    <xf numFmtId="0" fontId="9" fillId="0" borderId="19" xfId="8" applyFont="1" applyFill="1" applyBorder="1" applyAlignment="1" applyProtection="1">
      <alignment horizontal="center" vertical="center"/>
    </xf>
    <xf numFmtId="0" fontId="9" fillId="0" borderId="14" xfId="2" applyFont="1" applyBorder="1" applyAlignment="1" applyProtection="1">
      <alignment horizontal="center" vertical="center"/>
    </xf>
    <xf numFmtId="49" fontId="22" fillId="2" borderId="16" xfId="2" applyNumberFormat="1" applyFont="1" applyFill="1" applyBorder="1" applyAlignment="1" applyProtection="1">
      <alignment horizontal="left" vertical="center" wrapText="1"/>
    </xf>
    <xf numFmtId="0" fontId="22" fillId="0" borderId="12" xfId="2" applyFont="1" applyFill="1" applyBorder="1" applyAlignment="1" applyProtection="1">
      <alignment horizontal="left" vertical="center"/>
    </xf>
    <xf numFmtId="0" fontId="22" fillId="2" borderId="12" xfId="2" applyFont="1" applyFill="1" applyBorder="1" applyAlignment="1" applyProtection="1">
      <alignment horizontal="left" vertical="center" wrapText="1"/>
    </xf>
    <xf numFmtId="0" fontId="22" fillId="2" borderId="5" xfId="8" applyFont="1" applyFill="1" applyBorder="1" applyAlignment="1" applyProtection="1">
      <alignment horizontal="left" vertical="center"/>
    </xf>
    <xf numFmtId="49" fontId="22" fillId="2" borderId="14" xfId="2" applyNumberFormat="1" applyFont="1" applyFill="1" applyBorder="1" applyAlignment="1" applyProtection="1">
      <alignment horizontal="left" vertical="center" wrapText="1"/>
    </xf>
    <xf numFmtId="49" fontId="6" fillId="0" borderId="5" xfId="0" applyNumberFormat="1" applyFont="1" applyFill="1" applyBorder="1" applyAlignment="1" applyProtection="1">
      <alignment horizontal="left" vertical="center"/>
      <protection locked="0"/>
    </xf>
    <xf numFmtId="0" fontId="22" fillId="0" borderId="17" xfId="0" applyFont="1" applyFill="1" applyBorder="1" applyAlignment="1" applyProtection="1">
      <alignment horizontal="left" vertical="center" indent="1"/>
    </xf>
    <xf numFmtId="0" fontId="22" fillId="0" borderId="24" xfId="0" applyFont="1" applyFill="1" applyBorder="1" applyAlignment="1" applyProtection="1">
      <alignment horizontal="left" vertical="center" indent="2"/>
    </xf>
    <xf numFmtId="49" fontId="22" fillId="0" borderId="6" xfId="0" applyNumberFormat="1" applyFont="1" applyFill="1" applyBorder="1" applyAlignment="1" applyProtection="1">
      <alignment horizontal="left" vertical="center"/>
    </xf>
    <xf numFmtId="0" fontId="22" fillId="0" borderId="76" xfId="0" applyFont="1" applyFill="1" applyBorder="1" applyAlignment="1" applyProtection="1">
      <alignment horizontal="left" vertical="center" indent="3"/>
    </xf>
    <xf numFmtId="49" fontId="83" fillId="0" borderId="31" xfId="0" applyNumberFormat="1" applyFont="1" applyFill="1" applyBorder="1" applyAlignment="1">
      <alignment horizontal="left" vertical="top" wrapText="1"/>
    </xf>
    <xf numFmtId="49" fontId="83" fillId="0" borderId="32" xfId="0" applyNumberFormat="1" applyFont="1" applyFill="1" applyBorder="1" applyAlignment="1">
      <alignment horizontal="left" vertical="top" wrapText="1"/>
    </xf>
    <xf numFmtId="49" fontId="22" fillId="0" borderId="7" xfId="0" applyNumberFormat="1" applyFont="1" applyFill="1" applyBorder="1" applyAlignment="1" applyProtection="1">
      <alignment horizontal="left" vertical="top"/>
    </xf>
    <xf numFmtId="49" fontId="22" fillId="0" borderId="28" xfId="0" applyNumberFormat="1" applyFont="1" applyFill="1" applyBorder="1" applyAlignment="1" applyProtection="1">
      <alignment horizontal="left" vertical="center"/>
    </xf>
    <xf numFmtId="49" fontId="22" fillId="0" borderId="5" xfId="0" applyNumberFormat="1" applyFont="1" applyFill="1" applyBorder="1" applyAlignment="1" applyProtection="1">
      <alignment horizontal="left" vertical="top"/>
    </xf>
    <xf numFmtId="49" fontId="22" fillId="0" borderId="11" xfId="0" applyNumberFormat="1" applyFont="1" applyFill="1" applyBorder="1" applyAlignment="1" applyProtection="1">
      <alignment horizontal="left" vertical="top"/>
    </xf>
    <xf numFmtId="0" fontId="22" fillId="0" borderId="18" xfId="0" applyFont="1" applyFill="1" applyBorder="1" applyAlignment="1">
      <alignment horizontal="left" vertical="center" wrapText="1"/>
    </xf>
    <xf numFmtId="2" fontId="91" fillId="0" borderId="18" xfId="0" applyNumberFormat="1" applyFont="1" applyFill="1" applyBorder="1" applyAlignment="1" applyProtection="1">
      <alignment horizontal="left" vertical="center" wrapText="1"/>
    </xf>
    <xf numFmtId="0" fontId="22" fillId="0" borderId="19" xfId="0" applyFont="1" applyFill="1" applyBorder="1" applyAlignment="1">
      <alignment horizontal="left" vertical="center" wrapText="1"/>
    </xf>
    <xf numFmtId="0" fontId="36" fillId="0" borderId="32" xfId="0" applyFont="1" applyFill="1" applyBorder="1" applyAlignment="1">
      <alignment horizontal="left" vertical="center" wrapText="1"/>
    </xf>
    <xf numFmtId="0" fontId="83" fillId="0" borderId="18" xfId="0" applyFont="1" applyFill="1" applyBorder="1" applyAlignment="1">
      <alignment vertical="center" wrapText="1"/>
    </xf>
    <xf numFmtId="0" fontId="83" fillId="0" borderId="31" xfId="0" applyFont="1" applyFill="1" applyBorder="1" applyAlignment="1">
      <alignment horizontal="left" vertical="center" wrapText="1"/>
    </xf>
    <xf numFmtId="0" fontId="22" fillId="0" borderId="19" xfId="0" applyFont="1" applyFill="1" applyBorder="1" applyAlignment="1">
      <alignment vertical="center" wrapText="1"/>
    </xf>
    <xf numFmtId="0" fontId="83" fillId="0" borderId="19" xfId="0" applyFont="1" applyFill="1" applyBorder="1" applyAlignment="1">
      <alignment vertical="center" wrapText="1"/>
    </xf>
    <xf numFmtId="0" fontId="83" fillId="0" borderId="2" xfId="0" applyFont="1" applyFill="1" applyBorder="1" applyAlignment="1">
      <alignment vertical="center" wrapText="1"/>
    </xf>
    <xf numFmtId="0" fontId="97" fillId="0" borderId="36" xfId="0" applyFont="1" applyFill="1" applyBorder="1" applyAlignment="1">
      <alignment horizontal="left" vertical="center" wrapText="1"/>
    </xf>
    <xf numFmtId="0" fontId="97" fillId="0" borderId="31" xfId="0" applyFont="1" applyFill="1" applyBorder="1" applyAlignment="1">
      <alignment horizontal="left" vertical="center" wrapText="1"/>
    </xf>
    <xf numFmtId="0" fontId="36" fillId="0" borderId="32" xfId="0" quotePrefix="1" applyFont="1" applyFill="1" applyBorder="1" applyAlignment="1">
      <alignment horizontal="left" vertical="center" wrapText="1"/>
    </xf>
    <xf numFmtId="0" fontId="22" fillId="0" borderId="18" xfId="0" quotePrefix="1" applyFont="1" applyFill="1" applyBorder="1" applyAlignment="1" applyProtection="1">
      <alignment horizontal="left" vertical="center" wrapText="1"/>
    </xf>
    <xf numFmtId="49" fontId="83" fillId="0" borderId="19" xfId="0" applyNumberFormat="1" applyFont="1" applyFill="1" applyBorder="1" applyAlignment="1" applyProtection="1">
      <alignment horizontal="left" vertical="center" wrapText="1"/>
    </xf>
    <xf numFmtId="0" fontId="97" fillId="0" borderId="32" xfId="0" quotePrefix="1" applyFont="1" applyFill="1" applyBorder="1" applyAlignment="1">
      <alignment horizontal="left" vertical="center" wrapText="1"/>
    </xf>
    <xf numFmtId="0" fontId="83" fillId="0" borderId="19" xfId="0" applyFont="1" applyFill="1" applyBorder="1" applyAlignment="1" applyProtection="1">
      <alignment horizontal="left" vertical="center" wrapText="1"/>
    </xf>
    <xf numFmtId="0" fontId="83" fillId="0" borderId="12" xfId="0" applyFont="1" applyFill="1" applyBorder="1" applyAlignment="1" applyProtection="1">
      <alignment vertical="center" wrapText="1"/>
    </xf>
    <xf numFmtId="0" fontId="97" fillId="0" borderId="12" xfId="0" applyFont="1" applyFill="1" applyBorder="1" applyAlignment="1" applyProtection="1">
      <alignment vertical="center" wrapText="1"/>
    </xf>
    <xf numFmtId="0" fontId="36" fillId="0" borderId="31" xfId="0" applyFont="1" applyFill="1" applyBorder="1" applyAlignment="1">
      <alignment horizontal="left" vertical="center" wrapText="1"/>
    </xf>
    <xf numFmtId="0" fontId="91" fillId="0" borderId="31" xfId="0" applyFont="1" applyFill="1" applyBorder="1" applyAlignment="1">
      <alignment horizontal="left" vertical="center" wrapText="1"/>
    </xf>
    <xf numFmtId="49" fontId="36" fillId="0" borderId="7" xfId="0" applyNumberFormat="1" applyFont="1" applyFill="1" applyBorder="1" applyAlignment="1" applyProtection="1">
      <alignment horizontal="left" vertical="center" wrapText="1"/>
    </xf>
    <xf numFmtId="49" fontId="83" fillId="0" borderId="12" xfId="0" applyNumberFormat="1" applyFont="1" applyFill="1" applyBorder="1" applyAlignment="1" applyProtection="1">
      <alignment vertical="center" wrapText="1"/>
    </xf>
    <xf numFmtId="0" fontId="22" fillId="0" borderId="8" xfId="0" applyFont="1" applyFill="1" applyBorder="1" applyAlignment="1">
      <alignment horizontal="left" vertical="center" wrapText="1"/>
    </xf>
    <xf numFmtId="0" fontId="36" fillId="0" borderId="8" xfId="0" applyFont="1" applyFill="1" applyBorder="1" applyAlignment="1">
      <alignment horizontal="left" vertical="center" wrapText="1"/>
    </xf>
    <xf numFmtId="49" fontId="36" fillId="0" borderId="25" xfId="0" applyNumberFormat="1" applyFont="1" applyFill="1" applyBorder="1" applyAlignment="1" applyProtection="1">
      <alignment horizontal="left" vertical="center" wrapText="1"/>
    </xf>
    <xf numFmtId="49" fontId="36" fillId="0" borderId="28" xfId="0" applyNumberFormat="1" applyFont="1" applyFill="1" applyBorder="1" applyAlignment="1" applyProtection="1">
      <alignment horizontal="left" vertical="center" wrapText="1"/>
    </xf>
    <xf numFmtId="0" fontId="36" fillId="0" borderId="36" xfId="0" applyFont="1" applyFill="1" applyBorder="1" applyAlignment="1">
      <alignment horizontal="left" vertical="center" wrapText="1"/>
    </xf>
    <xf numFmtId="0" fontId="91" fillId="0" borderId="36" xfId="0" applyFont="1" applyFill="1" applyBorder="1" applyAlignment="1">
      <alignment horizontal="left" vertical="center" wrapText="1"/>
    </xf>
    <xf numFmtId="0" fontId="83" fillId="0" borderId="36" xfId="0" applyFont="1" applyFill="1" applyBorder="1" applyAlignment="1">
      <alignment horizontal="left" vertical="center" wrapText="1"/>
    </xf>
    <xf numFmtId="49" fontId="36" fillId="0" borderId="11" xfId="0" applyNumberFormat="1" applyFont="1" applyFill="1" applyBorder="1" applyAlignment="1" applyProtection="1">
      <alignment horizontal="left" vertical="center" wrapText="1"/>
    </xf>
    <xf numFmtId="0" fontId="22" fillId="0" borderId="33" xfId="0" applyFont="1" applyFill="1" applyBorder="1" applyAlignment="1" applyProtection="1">
      <alignment horizontal="left" vertical="center" wrapText="1"/>
    </xf>
    <xf numFmtId="0" fontId="36" fillId="0" borderId="5" xfId="0" applyFont="1" applyFill="1" applyBorder="1" applyAlignment="1" applyProtection="1">
      <alignment horizontal="left" vertical="center"/>
    </xf>
    <xf numFmtId="0" fontId="36" fillId="0" borderId="6" xfId="0" applyFont="1" applyFill="1" applyBorder="1" applyAlignment="1" applyProtection="1">
      <alignment horizontal="left" vertical="center"/>
    </xf>
    <xf numFmtId="49" fontId="22" fillId="0" borderId="18" xfId="0" applyNumberFormat="1" applyFont="1" applyFill="1" applyBorder="1" applyAlignment="1">
      <alignment vertical="center" wrapText="1"/>
    </xf>
    <xf numFmtId="49" fontId="22" fillId="0" borderId="2" xfId="0" applyNumberFormat="1" applyFont="1" applyFill="1" applyBorder="1" applyAlignment="1">
      <alignment horizontal="left" vertical="center" wrapText="1"/>
    </xf>
    <xf numFmtId="49" fontId="91" fillId="0" borderId="18" xfId="0" applyNumberFormat="1" applyFont="1" applyFill="1" applyBorder="1" applyAlignment="1">
      <alignment horizontal="left" vertical="center" wrapText="1"/>
    </xf>
    <xf numFmtId="0" fontId="36" fillId="0" borderId="14" xfId="0" applyFont="1" applyFill="1" applyBorder="1" applyAlignment="1" applyProtection="1">
      <alignment vertical="center" wrapText="1"/>
    </xf>
    <xf numFmtId="0" fontId="36" fillId="0" borderId="29" xfId="0" applyFont="1" applyFill="1" applyBorder="1" applyAlignment="1" applyProtection="1">
      <alignment horizontal="left" vertical="center"/>
    </xf>
    <xf numFmtId="0" fontId="114" fillId="5" borderId="112" xfId="7" applyFont="1" applyFill="1" applyBorder="1" applyAlignment="1" applyProtection="1">
      <alignment horizontal="center" vertical="top"/>
      <protection locked="0"/>
    </xf>
    <xf numFmtId="0" fontId="108" fillId="0" borderId="41" xfId="7" applyFont="1" applyFill="1" applyBorder="1" applyAlignment="1">
      <alignment horizontal="left"/>
    </xf>
    <xf numFmtId="0" fontId="108" fillId="0" borderId="43" xfId="7" applyFont="1" applyFill="1" applyBorder="1" applyAlignment="1">
      <alignment horizontal="left"/>
    </xf>
    <xf numFmtId="0" fontId="108" fillId="0" borderId="82" xfId="7" applyFont="1" applyFill="1" applyBorder="1" applyAlignment="1">
      <alignment horizontal="left" wrapText="1"/>
    </xf>
    <xf numFmtId="0" fontId="108" fillId="0" borderId="84" xfId="7" applyFont="1" applyFill="1" applyBorder="1" applyAlignment="1">
      <alignment horizontal="left" wrapText="1"/>
    </xf>
    <xf numFmtId="0" fontId="108" fillId="0" borderId="52" xfId="7" applyFont="1" applyFill="1" applyBorder="1" applyAlignment="1">
      <alignment horizontal="left" wrapText="1"/>
    </xf>
    <xf numFmtId="0" fontId="108" fillId="0" borderId="119" xfId="7" applyFont="1" applyFill="1" applyBorder="1" applyAlignment="1">
      <alignment horizontal="left" wrapText="1"/>
    </xf>
    <xf numFmtId="0" fontId="108" fillId="0" borderId="121" xfId="7" applyFont="1" applyFill="1" applyBorder="1" applyAlignment="1">
      <alignment horizontal="left" wrapText="1"/>
    </xf>
    <xf numFmtId="0" fontId="108" fillId="0" borderId="89" xfId="7" applyFont="1" applyFill="1" applyBorder="1" applyAlignment="1">
      <alignment horizontal="left" wrapText="1"/>
    </xf>
    <xf numFmtId="0" fontId="108" fillId="0" borderId="91" xfId="7" applyFont="1" applyFill="1" applyBorder="1" applyAlignment="1">
      <alignment horizontal="left" wrapText="1"/>
    </xf>
    <xf numFmtId="0" fontId="108" fillId="0" borderId="93" xfId="7" applyFont="1" applyFill="1" applyBorder="1" applyAlignment="1">
      <alignment horizontal="left" wrapText="1"/>
    </xf>
    <xf numFmtId="0" fontId="108" fillId="0" borderId="96" xfId="7" applyFont="1" applyFill="1" applyBorder="1" applyAlignment="1">
      <alignment horizontal="left" wrapText="1"/>
    </xf>
    <xf numFmtId="0" fontId="108" fillId="0" borderId="101" xfId="7" applyFont="1" applyFill="1" applyBorder="1" applyAlignment="1">
      <alignment horizontal="left" wrapText="1"/>
    </xf>
    <xf numFmtId="0" fontId="108" fillId="0" borderId="85" xfId="7" applyFont="1" applyFill="1" applyBorder="1" applyAlignment="1">
      <alignment horizontal="left" wrapText="1"/>
    </xf>
    <xf numFmtId="0" fontId="108" fillId="0" borderId="104" xfId="7" applyFont="1" applyFill="1" applyBorder="1" applyAlignment="1">
      <alignment horizontal="left" wrapText="1"/>
    </xf>
    <xf numFmtId="0" fontId="108" fillId="0" borderId="106" xfId="7" applyFont="1" applyFill="1" applyBorder="1" applyAlignment="1">
      <alignment horizontal="left" wrapText="1"/>
    </xf>
    <xf numFmtId="0" fontId="108" fillId="0" borderId="110" xfId="7" applyFont="1" applyFill="1" applyBorder="1" applyAlignment="1">
      <alignment horizontal="left" wrapText="1"/>
    </xf>
    <xf numFmtId="0" fontId="108" fillId="0" borderId="82" xfId="6" applyFont="1" applyFill="1" applyBorder="1" applyAlignment="1">
      <alignment horizontal="left" wrapText="1"/>
    </xf>
    <xf numFmtId="0" fontId="108" fillId="0" borderId="101" xfId="6" applyFont="1" applyFill="1" applyBorder="1" applyAlignment="1">
      <alignment horizontal="left" wrapText="1"/>
    </xf>
    <xf numFmtId="0" fontId="108" fillId="0" borderId="85" xfId="6" applyFont="1" applyFill="1" applyBorder="1" applyAlignment="1">
      <alignment horizontal="left" wrapText="1"/>
    </xf>
    <xf numFmtId="0" fontId="108" fillId="0" borderId="106" xfId="6" applyFont="1" applyFill="1" applyBorder="1" applyAlignment="1">
      <alignment horizontal="left" wrapText="1"/>
    </xf>
    <xf numFmtId="0" fontId="108" fillId="0" borderId="43" xfId="6" applyFont="1" applyFill="1" applyBorder="1" applyAlignment="1">
      <alignment horizontal="left" wrapText="1"/>
    </xf>
    <xf numFmtId="0" fontId="108" fillId="0" borderId="41" xfId="6" applyFont="1" applyFill="1" applyBorder="1" applyAlignment="1">
      <alignment horizontal="left" wrapText="1"/>
    </xf>
    <xf numFmtId="0" fontId="108" fillId="0" borderId="52" xfId="6" applyFont="1" applyFill="1" applyBorder="1" applyAlignment="1">
      <alignment horizontal="left" wrapText="1"/>
    </xf>
    <xf numFmtId="0" fontId="108" fillId="0" borderId="84" xfId="6" applyFont="1" applyFill="1" applyBorder="1" applyAlignment="1">
      <alignment horizontal="left" wrapText="1"/>
    </xf>
    <xf numFmtId="0" fontId="108" fillId="0" borderId="84" xfId="6" applyFont="1" applyFill="1" applyBorder="1" applyAlignment="1">
      <alignment wrapText="1"/>
    </xf>
    <xf numFmtId="0" fontId="108" fillId="0" borderId="96" xfId="6" applyFont="1" applyFill="1" applyBorder="1" applyAlignment="1">
      <alignment wrapText="1"/>
    </xf>
    <xf numFmtId="0" fontId="108" fillId="0" borderId="85" xfId="6" applyFont="1" applyFill="1" applyBorder="1" applyAlignment="1">
      <alignment wrapText="1"/>
    </xf>
    <xf numFmtId="0" fontId="108" fillId="0" borderId="0" xfId="0" applyFont="1" applyAlignment="1">
      <alignment vertical="center"/>
    </xf>
    <xf numFmtId="0" fontId="114" fillId="5" borderId="113" xfId="7" applyFont="1" applyFill="1" applyBorder="1" applyAlignment="1" applyProtection="1">
      <alignment horizontal="center" vertical="top"/>
      <protection locked="0"/>
    </xf>
    <xf numFmtId="0" fontId="108" fillId="0" borderId="42" xfId="7" applyFont="1" applyFill="1" applyBorder="1" applyAlignment="1">
      <alignment horizontal="left"/>
    </xf>
    <xf numFmtId="0" fontId="108" fillId="0" borderId="0" xfId="7" applyFont="1" applyFill="1" applyBorder="1" applyAlignment="1">
      <alignment horizontal="left"/>
    </xf>
    <xf numFmtId="0" fontId="108" fillId="0" borderId="83" xfId="7" applyFont="1" applyFill="1" applyBorder="1" applyAlignment="1">
      <alignment wrapText="1"/>
    </xf>
    <xf numFmtId="0" fontId="108" fillId="0" borderId="1" xfId="7" applyFont="1" applyFill="1" applyBorder="1" applyAlignment="1">
      <alignment wrapText="1"/>
    </xf>
    <xf numFmtId="0" fontId="108" fillId="0" borderId="0" xfId="7" applyFont="1" applyFill="1" applyBorder="1" applyAlignment="1">
      <alignment horizontal="left" wrapText="1"/>
    </xf>
    <xf numFmtId="0" fontId="108" fillId="0" borderId="34" xfId="7" applyFont="1" applyFill="1" applyBorder="1" applyAlignment="1">
      <alignment wrapText="1"/>
    </xf>
    <xf numFmtId="0" fontId="108" fillId="0" borderId="9" xfId="7" applyFont="1" applyFill="1" applyBorder="1" applyAlignment="1">
      <alignment wrapText="1"/>
    </xf>
    <xf numFmtId="0" fontId="108" fillId="0" borderId="88" xfId="7" applyFont="1" applyFill="1" applyBorder="1" applyAlignment="1">
      <alignment wrapText="1"/>
    </xf>
    <xf numFmtId="0" fontId="108" fillId="0" borderId="97" xfId="7" applyFont="1" applyFill="1" applyBorder="1" applyAlignment="1">
      <alignment wrapText="1"/>
    </xf>
    <xf numFmtId="0" fontId="108" fillId="0" borderId="102" xfId="7" applyFont="1" applyFill="1" applyBorder="1" applyAlignment="1">
      <alignment wrapText="1"/>
    </xf>
    <xf numFmtId="0" fontId="108" fillId="0" borderId="86" xfId="7" applyFont="1" applyFill="1" applyBorder="1" applyAlignment="1">
      <alignment wrapText="1"/>
    </xf>
    <xf numFmtId="0" fontId="108" fillId="0" borderId="105" xfId="7" applyFont="1" applyFill="1" applyBorder="1" applyAlignment="1">
      <alignment wrapText="1"/>
    </xf>
    <xf numFmtId="0" fontId="108" fillId="0" borderId="107" xfId="7" applyFont="1" applyFill="1" applyBorder="1" applyAlignment="1">
      <alignment wrapText="1"/>
    </xf>
    <xf numFmtId="0" fontId="108" fillId="0" borderId="111" xfId="7" applyFont="1" applyFill="1" applyBorder="1" applyAlignment="1">
      <alignment wrapText="1"/>
    </xf>
    <xf numFmtId="0" fontId="108" fillId="0" borderId="83" xfId="6" applyFont="1" applyFill="1" applyBorder="1" applyAlignment="1">
      <alignment wrapText="1"/>
    </xf>
    <xf numFmtId="0" fontId="108" fillId="0" borderId="102" xfId="6" applyFont="1" applyFill="1" applyBorder="1" applyAlignment="1">
      <alignment wrapText="1"/>
    </xf>
    <xf numFmtId="0" fontId="108" fillId="0" borderId="86" xfId="6" applyFont="1" applyFill="1" applyBorder="1" applyAlignment="1">
      <alignment wrapText="1"/>
    </xf>
    <xf numFmtId="0" fontId="108" fillId="0" borderId="107" xfId="6" applyFont="1" applyFill="1" applyBorder="1" applyAlignment="1">
      <alignment wrapText="1"/>
    </xf>
    <xf numFmtId="0" fontId="108" fillId="0" borderId="1" xfId="6" applyFont="1" applyFill="1" applyBorder="1" applyAlignment="1">
      <alignment wrapText="1"/>
    </xf>
    <xf numFmtId="0" fontId="108" fillId="0" borderId="97" xfId="6" applyFont="1" applyFill="1" applyBorder="1" applyAlignment="1">
      <alignment wrapText="1"/>
    </xf>
    <xf numFmtId="0" fontId="108" fillId="0" borderId="0" xfId="6" applyFont="1" applyFill="1" applyBorder="1" applyAlignment="1">
      <alignment wrapText="1"/>
    </xf>
    <xf numFmtId="0" fontId="108" fillId="0" borderId="88" xfId="6" applyFont="1" applyFill="1" applyBorder="1" applyAlignment="1">
      <alignment wrapText="1"/>
    </xf>
    <xf numFmtId="0" fontId="108" fillId="0" borderId="42" xfId="6" applyFont="1" applyFill="1" applyBorder="1" applyAlignment="1">
      <alignment wrapText="1"/>
    </xf>
    <xf numFmtId="0" fontId="108" fillId="0" borderId="81" xfId="0" applyFont="1" applyFill="1" applyBorder="1" applyAlignment="1">
      <alignment horizontal="right" vertical="center"/>
    </xf>
    <xf numFmtId="0" fontId="108" fillId="0" borderId="78" xfId="0" applyFont="1" applyFill="1" applyBorder="1" applyAlignment="1">
      <alignment horizontal="right" vertical="center"/>
    </xf>
    <xf numFmtId="0" fontId="108" fillId="0" borderId="87" xfId="7" applyFont="1" applyFill="1" applyBorder="1" applyAlignment="1">
      <alignment horizontal="right" wrapText="1"/>
    </xf>
    <xf numFmtId="0" fontId="108" fillId="0" borderId="120" xfId="7" applyFont="1" applyFill="1" applyBorder="1" applyAlignment="1">
      <alignment horizontal="right" wrapText="1"/>
    </xf>
    <xf numFmtId="0" fontId="108" fillId="0" borderId="81" xfId="7" applyFont="1" applyFill="1" applyBorder="1" applyAlignment="1">
      <alignment horizontal="right" wrapText="1"/>
    </xf>
    <xf numFmtId="0" fontId="108" fillId="0" borderId="90" xfId="7" applyFont="1" applyFill="1" applyBorder="1" applyAlignment="1">
      <alignment horizontal="right" wrapText="1"/>
    </xf>
    <xf numFmtId="0" fontId="108" fillId="0" borderId="92" xfId="7" applyFont="1" applyFill="1" applyBorder="1" applyAlignment="1">
      <alignment horizontal="right" wrapText="1"/>
    </xf>
    <xf numFmtId="0" fontId="108" fillId="0" borderId="95" xfId="7" applyFont="1" applyFill="1" applyBorder="1" applyAlignment="1">
      <alignment horizontal="right" wrapText="1"/>
    </xf>
    <xf numFmtId="0" fontId="108" fillId="0" borderId="103" xfId="7" applyFont="1" applyFill="1" applyBorder="1" applyAlignment="1">
      <alignment horizontal="right" wrapText="1"/>
    </xf>
    <xf numFmtId="0" fontId="108" fillId="0" borderId="99" xfId="7" applyFont="1" applyFill="1" applyBorder="1" applyAlignment="1">
      <alignment horizontal="right" wrapText="1"/>
    </xf>
    <xf numFmtId="0" fontId="108" fillId="0" borderId="100" xfId="7" applyFont="1" applyFill="1" applyBorder="1" applyAlignment="1">
      <alignment horizontal="right" wrapText="1"/>
    </xf>
    <xf numFmtId="0" fontId="108" fillId="0" borderId="108" xfId="7" applyFont="1" applyFill="1" applyBorder="1" applyAlignment="1">
      <alignment horizontal="right" wrapText="1"/>
    </xf>
    <xf numFmtId="0" fontId="108" fillId="0" borderId="108" xfId="7" applyFont="1" applyFill="1" applyBorder="1" applyAlignment="1">
      <alignment wrapText="1"/>
    </xf>
    <xf numFmtId="0" fontId="108" fillId="0" borderId="103" xfId="7" applyFont="1" applyFill="1" applyBorder="1" applyAlignment="1">
      <alignment wrapText="1"/>
    </xf>
    <xf numFmtId="0" fontId="108" fillId="0" borderId="109" xfId="7" applyFont="1" applyFill="1" applyBorder="1" applyAlignment="1">
      <alignment horizontal="right" wrapText="1"/>
    </xf>
    <xf numFmtId="0" fontId="108" fillId="0" borderId="103" xfId="0" applyFont="1" applyFill="1" applyBorder="1" applyAlignment="1">
      <alignment horizontal="right" vertical="center"/>
    </xf>
    <xf numFmtId="0" fontId="108" fillId="0" borderId="95" xfId="7" applyNumberFormat="1" applyFont="1" applyFill="1" applyBorder="1" applyAlignment="1">
      <alignment horizontal="right" wrapText="1"/>
    </xf>
    <xf numFmtId="0" fontId="108" fillId="0" borderId="78" xfId="0" applyNumberFormat="1" applyFont="1" applyFill="1" applyBorder="1" applyAlignment="1">
      <alignment horizontal="right" vertical="center"/>
    </xf>
    <xf numFmtId="0" fontId="108" fillId="0" borderId="87" xfId="0" applyFont="1" applyFill="1" applyBorder="1" applyAlignment="1">
      <alignment horizontal="right" vertical="center"/>
    </xf>
    <xf numFmtId="0" fontId="108" fillId="0" borderId="100" xfId="7" applyNumberFormat="1" applyFont="1" applyFill="1" applyBorder="1" applyAlignment="1">
      <alignment horizontal="right" wrapText="1"/>
    </xf>
    <xf numFmtId="0" fontId="108" fillId="0" borderId="98" xfId="7" applyNumberFormat="1" applyFont="1" applyFill="1" applyBorder="1" applyAlignment="1">
      <alignment horizontal="right" wrapText="1"/>
    </xf>
    <xf numFmtId="0" fontId="108" fillId="0" borderId="80" xfId="7" applyFont="1" applyFill="1" applyBorder="1" applyAlignment="1">
      <alignment horizontal="right" wrapText="1"/>
    </xf>
    <xf numFmtId="0" fontId="108" fillId="0" borderId="95" xfId="6" applyFont="1" applyFill="1" applyBorder="1" applyAlignment="1">
      <alignment horizontal="right" wrapText="1"/>
    </xf>
    <xf numFmtId="0" fontId="108" fillId="0" borderId="103" xfId="6" applyFont="1" applyFill="1" applyBorder="1" applyAlignment="1">
      <alignment horizontal="right" wrapText="1"/>
    </xf>
    <xf numFmtId="0" fontId="108" fillId="0" borderId="99" xfId="6" applyFont="1" applyFill="1" applyBorder="1" applyAlignment="1">
      <alignment horizontal="right" wrapText="1"/>
    </xf>
    <xf numFmtId="0" fontId="108" fillId="0" borderId="108" xfId="6" applyFont="1" applyFill="1" applyBorder="1" applyAlignment="1">
      <alignment horizontal="right" wrapText="1"/>
    </xf>
    <xf numFmtId="0" fontId="108" fillId="0" borderId="100" xfId="6" applyNumberFormat="1" applyFont="1" applyFill="1" applyBorder="1" applyAlignment="1">
      <alignment horizontal="right" wrapText="1"/>
    </xf>
    <xf numFmtId="0" fontId="108" fillId="0" borderId="95" xfId="6" applyNumberFormat="1" applyFont="1" applyFill="1" applyBorder="1" applyAlignment="1">
      <alignment horizontal="right" wrapText="1"/>
    </xf>
    <xf numFmtId="0" fontId="108" fillId="0" borderId="98" xfId="6" applyFont="1" applyFill="1" applyBorder="1" applyAlignment="1">
      <alignment horizontal="right" wrapText="1"/>
    </xf>
    <xf numFmtId="0" fontId="108" fillId="0" borderId="78" xfId="6" applyNumberFormat="1" applyFont="1" applyFill="1" applyBorder="1" applyAlignment="1">
      <alignment horizontal="right" wrapText="1"/>
    </xf>
    <xf numFmtId="0" fontId="108" fillId="0" borderId="78" xfId="6" applyFont="1" applyFill="1" applyBorder="1" applyAlignment="1">
      <alignment horizontal="right" wrapText="1"/>
    </xf>
    <xf numFmtId="0" fontId="108" fillId="0" borderId="87" xfId="6" applyFont="1" applyFill="1" applyBorder="1" applyAlignment="1">
      <alignment horizontal="right" wrapText="1"/>
    </xf>
    <xf numFmtId="0" fontId="108" fillId="0" borderId="81" xfId="6" applyFont="1" applyFill="1" applyBorder="1" applyAlignment="1">
      <alignment horizontal="right" wrapText="1"/>
    </xf>
    <xf numFmtId="0" fontId="108" fillId="0" borderId="100" xfId="6" applyFont="1" applyFill="1" applyBorder="1" applyAlignment="1">
      <alignment horizontal="right" wrapText="1"/>
    </xf>
    <xf numFmtId="0" fontId="108" fillId="0" borderId="0" xfId="0" applyFont="1" applyAlignment="1">
      <alignment horizontal="right" vertical="center"/>
    </xf>
    <xf numFmtId="0" fontId="107" fillId="0" borderId="100" xfId="6" applyNumberFormat="1" applyFont="1" applyFill="1" applyBorder="1" applyAlignment="1">
      <alignment horizontal="right" wrapText="1"/>
    </xf>
    <xf numFmtId="0" fontId="107" fillId="0" borderId="98" xfId="6" applyNumberFormat="1" applyFont="1" applyFill="1" applyBorder="1" applyAlignment="1">
      <alignment horizontal="right" wrapText="1"/>
    </xf>
    <xf numFmtId="0" fontId="107" fillId="0" borderId="95" xfId="7" applyNumberFormat="1" applyFont="1" applyFill="1" applyBorder="1" applyAlignment="1">
      <alignment horizontal="right" wrapText="1"/>
    </xf>
    <xf numFmtId="0" fontId="107" fillId="0" borderId="103" xfId="7" applyNumberFormat="1" applyFont="1" applyFill="1" applyBorder="1" applyAlignment="1">
      <alignment horizontal="right" wrapText="1"/>
    </xf>
    <xf numFmtId="0" fontId="22" fillId="0" borderId="2" xfId="0" applyFont="1" applyBorder="1" applyAlignment="1" applyProtection="1">
      <alignment horizontal="left" vertical="center" indent="1"/>
    </xf>
    <xf numFmtId="0" fontId="22" fillId="0" borderId="3" xfId="0" quotePrefix="1" applyFont="1" applyFill="1" applyBorder="1" applyAlignment="1" applyProtection="1">
      <alignment horizontal="left" vertical="center" wrapText="1" indent="1"/>
    </xf>
    <xf numFmtId="0" fontId="22" fillId="0" borderId="76" xfId="0" applyFont="1" applyFill="1" applyBorder="1" applyAlignment="1" applyProtection="1">
      <alignment horizontal="left" vertical="center" wrapText="1" indent="2"/>
    </xf>
    <xf numFmtId="0" fontId="22" fillId="0" borderId="76" xfId="0" applyFont="1" applyFill="1" applyBorder="1" applyAlignment="1" applyProtection="1">
      <alignment horizontal="left" vertical="center" indent="2"/>
    </xf>
    <xf numFmtId="0" fontId="22" fillId="0" borderId="3" xfId="0" quotePrefix="1" applyFont="1" applyFill="1" applyBorder="1" applyAlignment="1" applyProtection="1">
      <alignment horizontal="left" vertical="center" indent="1"/>
    </xf>
    <xf numFmtId="0" fontId="22" fillId="0" borderId="3" xfId="0" applyFont="1" applyFill="1" applyBorder="1" applyAlignment="1" applyProtection="1">
      <alignment horizontal="left" vertical="center" wrapText="1" indent="2"/>
    </xf>
    <xf numFmtId="0" fontId="22" fillId="0" borderId="14" xfId="0" quotePrefix="1" applyFont="1" applyFill="1" applyBorder="1" applyAlignment="1" applyProtection="1">
      <alignment horizontal="left" vertical="center" indent="2"/>
    </xf>
    <xf numFmtId="49" fontId="6" fillId="0" borderId="5" xfId="0" applyNumberFormat="1" applyFont="1" applyFill="1" applyBorder="1" applyAlignment="1" applyProtection="1">
      <alignment horizontal="left" vertical="top"/>
      <protection locked="0"/>
    </xf>
    <xf numFmtId="0" fontId="6" fillId="0" borderId="3" xfId="0" applyFont="1" applyFill="1" applyBorder="1" applyAlignment="1" applyProtection="1">
      <alignment horizontal="left" vertical="center" wrapText="1" indent="2"/>
    </xf>
    <xf numFmtId="0" fontId="7" fillId="0" borderId="12" xfId="0" quotePrefix="1" applyFont="1" applyFill="1" applyBorder="1" applyAlignment="1" applyProtection="1">
      <alignment horizontal="center" vertical="center"/>
    </xf>
    <xf numFmtId="0" fontId="6" fillId="0" borderId="3" xfId="0" applyFont="1" applyFill="1" applyBorder="1" applyAlignment="1" applyProtection="1">
      <alignment horizontal="left" vertical="top"/>
    </xf>
    <xf numFmtId="0" fontId="76" fillId="0" borderId="3" xfId="0" applyFont="1" applyFill="1" applyBorder="1" applyAlignment="1" applyProtection="1">
      <alignment horizontal="left" vertical="center" wrapText="1" indent="2"/>
    </xf>
    <xf numFmtId="0" fontId="6" fillId="0" borderId="3" xfId="0" quotePrefix="1" applyFont="1" applyFill="1" applyBorder="1" applyAlignment="1" applyProtection="1">
      <alignment horizontal="left" vertical="center" indent="1"/>
    </xf>
    <xf numFmtId="0" fontId="6" fillId="0" borderId="3" xfId="0" applyFont="1" applyFill="1" applyBorder="1" applyAlignment="1" applyProtection="1">
      <alignment horizontal="left" vertical="center"/>
    </xf>
    <xf numFmtId="0" fontId="6" fillId="0" borderId="14" xfId="0" quotePrefix="1" applyFont="1" applyFill="1" applyBorder="1" applyAlignment="1" applyProtection="1">
      <alignment horizontal="left" vertical="center" indent="2"/>
    </xf>
    <xf numFmtId="0" fontId="21" fillId="9" borderId="12" xfId="0" applyFont="1" applyFill="1" applyBorder="1" applyAlignment="1" applyProtection="1">
      <alignment horizontal="center" vertical="center"/>
    </xf>
    <xf numFmtId="0" fontId="21" fillId="9" borderId="16" xfId="0" applyFont="1" applyFill="1" applyBorder="1" applyAlignment="1" applyProtection="1">
      <alignment horizontal="center" vertical="center"/>
    </xf>
    <xf numFmtId="0" fontId="21" fillId="9" borderId="14" xfId="0" applyFont="1" applyFill="1" applyBorder="1" applyAlignment="1" applyProtection="1">
      <alignment horizontal="center" vertical="center"/>
    </xf>
    <xf numFmtId="0" fontId="21" fillId="9" borderId="37" xfId="0" applyFont="1" applyFill="1" applyBorder="1" applyAlignment="1" applyProtection="1">
      <alignment horizontal="center" vertical="center"/>
    </xf>
    <xf numFmtId="0" fontId="21" fillId="9" borderId="39" xfId="0" applyFont="1" applyFill="1" applyBorder="1" applyAlignment="1" applyProtection="1">
      <alignment horizontal="center" vertical="center"/>
    </xf>
    <xf numFmtId="0" fontId="21" fillId="9" borderId="53" xfId="0" applyFont="1" applyFill="1" applyBorder="1" applyAlignment="1" applyProtection="1">
      <alignment horizontal="center" vertical="center"/>
    </xf>
    <xf numFmtId="0" fontId="48" fillId="0" borderId="0" xfId="0" applyFont="1" applyBorder="1" applyAlignment="1">
      <alignment horizontal="left" vertical="center" textRotation="89" wrapText="1"/>
    </xf>
    <xf numFmtId="0" fontId="11" fillId="0" borderId="0" xfId="3" applyFont="1" applyBorder="1" applyAlignment="1" applyProtection="1">
      <alignment vertical="center"/>
      <protection locked="0"/>
    </xf>
    <xf numFmtId="3" fontId="8" fillId="0" borderId="0" xfId="8" applyNumberFormat="1" applyFont="1" applyFill="1" applyBorder="1" applyAlignment="1" applyProtection="1">
      <alignment horizontal="right" vertical="center"/>
      <protection locked="0"/>
    </xf>
    <xf numFmtId="0" fontId="6" fillId="0" borderId="12" xfId="0" applyFont="1" applyFill="1" applyBorder="1" applyAlignment="1" applyProtection="1">
      <alignment horizontal="center" vertical="center"/>
    </xf>
    <xf numFmtId="3" fontId="7" fillId="0" borderId="20" xfId="0" applyNumberFormat="1" applyFont="1" applyFill="1" applyBorder="1" applyAlignment="1" applyProtection="1">
      <alignment horizontal="center" vertical="center"/>
      <protection locked="0"/>
    </xf>
    <xf numFmtId="0" fontId="7" fillId="0" borderId="12" xfId="0" applyFont="1" applyFill="1" applyBorder="1" applyAlignment="1" applyProtection="1">
      <alignment horizontal="center" vertical="center"/>
    </xf>
    <xf numFmtId="0" fontId="7" fillId="0" borderId="37" xfId="0" applyFont="1" applyFill="1" applyBorder="1" applyAlignment="1" applyProtection="1">
      <alignment horizontal="center" vertical="center"/>
    </xf>
    <xf numFmtId="0" fontId="21" fillId="0" borderId="37" xfId="0" applyFont="1" applyFill="1" applyBorder="1" applyAlignment="1" applyProtection="1">
      <alignment horizontal="center" vertical="center"/>
    </xf>
    <xf numFmtId="0" fontId="21" fillId="0" borderId="53" xfId="0" applyFont="1" applyFill="1" applyBorder="1" applyAlignment="1" applyProtection="1">
      <alignment horizontal="center" vertical="center"/>
    </xf>
    <xf numFmtId="0" fontId="7" fillId="0" borderId="3" xfId="8" applyFont="1" applyFill="1" applyBorder="1" applyAlignment="1" applyProtection="1">
      <alignment horizontal="center"/>
    </xf>
    <xf numFmtId="0" fontId="11" fillId="0" borderId="0" xfId="0" applyFont="1" applyFill="1" applyBorder="1" applyAlignment="1" applyProtection="1">
      <alignment vertical="center"/>
    </xf>
    <xf numFmtId="0" fontId="15" fillId="0" borderId="0" xfId="1"/>
    <xf numFmtId="0" fontId="117" fillId="0" borderId="10" xfId="1" applyFont="1" applyBorder="1"/>
    <xf numFmtId="0" fontId="118" fillId="0" borderId="9" xfId="1" applyFont="1" applyBorder="1" applyAlignment="1">
      <alignment horizontal="left"/>
    </xf>
    <xf numFmtId="0" fontId="117" fillId="0" borderId="9" xfId="1" applyFont="1" applyBorder="1"/>
    <xf numFmtId="0" fontId="117" fillId="0" borderId="22" xfId="1" applyFont="1" applyBorder="1"/>
    <xf numFmtId="0" fontId="117" fillId="0" borderId="0" xfId="1" applyFont="1"/>
    <xf numFmtId="0" fontId="118" fillId="0" borderId="7" xfId="1" applyFont="1" applyBorder="1" applyAlignment="1">
      <alignment horizontal="center"/>
    </xf>
    <xf numFmtId="0" fontId="119" fillId="0" borderId="0" xfId="1" applyFont="1" applyAlignment="1">
      <alignment horizontal="center"/>
    </xf>
    <xf numFmtId="0" fontId="118" fillId="0" borderId="0" xfId="1" applyFont="1" applyAlignment="1">
      <alignment horizontal="left"/>
    </xf>
    <xf numFmtId="0" fontId="124" fillId="0" borderId="0" xfId="1" applyFont="1" applyAlignment="1">
      <alignment horizontal="left"/>
    </xf>
    <xf numFmtId="0" fontId="118" fillId="0" borderId="21" xfId="1" applyFont="1" applyBorder="1" applyAlignment="1">
      <alignment horizontal="centerContinuous"/>
    </xf>
    <xf numFmtId="0" fontId="117" fillId="0" borderId="21" xfId="1" applyFont="1" applyBorder="1"/>
    <xf numFmtId="0" fontId="117" fillId="0" borderId="40" xfId="1" applyFont="1" applyBorder="1"/>
    <xf numFmtId="0" fontId="118" fillId="0" borderId="27" xfId="1" applyFont="1" applyBorder="1" applyAlignment="1">
      <alignment horizontal="center" vertical="center"/>
    </xf>
    <xf numFmtId="0" fontId="118" fillId="0" borderId="4" xfId="1" applyFont="1" applyBorder="1" applyAlignment="1">
      <alignment horizontal="center" vertical="center"/>
    </xf>
    <xf numFmtId="0" fontId="118" fillId="0" borderId="16" xfId="1" applyFont="1" applyBorder="1" applyAlignment="1">
      <alignment horizontal="center" vertical="center"/>
    </xf>
    <xf numFmtId="0" fontId="117" fillId="0" borderId="24" xfId="1" applyFont="1" applyBorder="1"/>
    <xf numFmtId="0" fontId="117" fillId="0" borderId="3" xfId="1" applyFont="1" applyBorder="1"/>
    <xf numFmtId="0" fontId="117" fillId="0" borderId="2" xfId="1" applyFont="1" applyBorder="1"/>
    <xf numFmtId="0" fontId="118" fillId="0" borderId="5" xfId="1" applyFont="1" applyBorder="1" applyAlignment="1">
      <alignment horizontal="center" vertical="center"/>
    </xf>
    <xf numFmtId="0" fontId="118" fillId="0" borderId="2" xfId="1" applyFont="1" applyBorder="1" applyAlignment="1">
      <alignment horizontal="center" vertical="center"/>
    </xf>
    <xf numFmtId="0" fontId="125" fillId="0" borderId="12" xfId="1" applyFont="1" applyBorder="1" applyAlignment="1">
      <alignment horizontal="left" vertical="center" wrapText="1"/>
    </xf>
    <xf numFmtId="0" fontId="125" fillId="0" borderId="12" xfId="1" applyFont="1" applyBorder="1" applyAlignment="1">
      <alignment horizontal="center" vertical="center" wrapText="1"/>
    </xf>
    <xf numFmtId="0" fontId="125" fillId="0" borderId="18" xfId="1" applyFont="1" applyBorder="1" applyAlignment="1">
      <alignment horizontal="center" vertical="center" wrapText="1"/>
    </xf>
    <xf numFmtId="0" fontId="117" fillId="0" borderId="7" xfId="1" applyFont="1" applyBorder="1"/>
    <xf numFmtId="0" fontId="118" fillId="0" borderId="23" xfId="1" applyFont="1" applyBorder="1" applyAlignment="1">
      <alignment horizontal="center" vertical="center" wrapText="1"/>
    </xf>
    <xf numFmtId="0" fontId="118" fillId="0" borderId="36" xfId="1" applyFont="1" applyBorder="1" applyAlignment="1">
      <alignment horizontal="center" vertical="center" wrapText="1"/>
    </xf>
    <xf numFmtId="0" fontId="118" fillId="0" borderId="29" xfId="1" applyFont="1" applyBorder="1" applyAlignment="1">
      <alignment horizontal="center" vertical="center"/>
    </xf>
    <xf numFmtId="0" fontId="118" fillId="0" borderId="15" xfId="1" applyFont="1" applyBorder="1" applyAlignment="1">
      <alignment horizontal="center"/>
    </xf>
    <xf numFmtId="0" fontId="117" fillId="0" borderId="15" xfId="1" applyFont="1" applyBorder="1"/>
    <xf numFmtId="0" fontId="118" fillId="0" borderId="65" xfId="1" applyFont="1" applyBorder="1" applyAlignment="1">
      <alignment horizontal="center" vertical="center" wrapText="1"/>
    </xf>
    <xf numFmtId="0" fontId="118" fillId="0" borderId="35" xfId="1" applyFont="1" applyBorder="1" applyAlignment="1">
      <alignment horizontal="center" vertical="center" wrapText="1"/>
    </xf>
    <xf numFmtId="0" fontId="117" fillId="0" borderId="12" xfId="1" applyFont="1" applyBorder="1"/>
    <xf numFmtId="49" fontId="127" fillId="0" borderId="5" xfId="1" applyNumberFormat="1" applyFont="1" applyBorder="1" applyAlignment="1">
      <alignment horizontal="left" vertical="center"/>
    </xf>
    <xf numFmtId="0" fontId="127" fillId="0" borderId="19" xfId="1" applyFont="1" applyBorder="1" applyAlignment="1">
      <alignment horizontal="center" vertical="center"/>
    </xf>
    <xf numFmtId="0" fontId="127" fillId="0" borderId="56" xfId="1" applyFont="1" applyBorder="1" applyAlignment="1">
      <alignment horizontal="left" vertical="center"/>
    </xf>
    <xf numFmtId="2" fontId="129" fillId="0" borderId="57" xfId="1" applyNumberFormat="1" applyFont="1" applyBorder="1" applyAlignment="1">
      <alignment horizontal="center" vertical="top"/>
    </xf>
    <xf numFmtId="0" fontId="129" fillId="3" borderId="73" xfId="1" applyFont="1" applyFill="1" applyBorder="1" applyAlignment="1">
      <alignment horizontal="center" vertical="top"/>
    </xf>
    <xf numFmtId="0" fontId="127" fillId="0" borderId="57" xfId="1" applyFont="1" applyBorder="1" applyAlignment="1">
      <alignment horizontal="left" vertical="top" wrapText="1"/>
    </xf>
    <xf numFmtId="0" fontId="129" fillId="3" borderId="57" xfId="1" applyFont="1" applyFill="1" applyBorder="1" applyAlignment="1">
      <alignment horizontal="center" vertical="top"/>
    </xf>
    <xf numFmtId="0" fontId="117" fillId="0" borderId="28" xfId="1" applyFont="1" applyBorder="1"/>
    <xf numFmtId="0" fontId="127" fillId="0" borderId="18" xfId="1" applyFont="1" applyBorder="1" applyAlignment="1">
      <alignment horizontal="center" vertical="center"/>
    </xf>
    <xf numFmtId="0" fontId="127" fillId="0" borderId="5" xfId="1" applyFont="1" applyBorder="1" applyAlignment="1">
      <alignment horizontal="left" vertical="center" indent="1"/>
    </xf>
    <xf numFmtId="2" fontId="129" fillId="0" borderId="18" xfId="1" applyNumberFormat="1" applyFont="1" applyBorder="1" applyAlignment="1">
      <alignment horizontal="center" vertical="top"/>
    </xf>
    <xf numFmtId="0" fontId="129" fillId="3" borderId="3" xfId="1" applyFont="1" applyFill="1" applyBorder="1" applyAlignment="1">
      <alignment horizontal="center" vertical="top"/>
    </xf>
    <xf numFmtId="0" fontId="127" fillId="0" borderId="18" xfId="1" applyFont="1" applyBorder="1" applyAlignment="1">
      <alignment horizontal="left" vertical="top" wrapText="1"/>
    </xf>
    <xf numFmtId="2" fontId="129" fillId="3" borderId="2" xfId="1" applyNumberFormat="1" applyFont="1" applyFill="1" applyBorder="1" applyAlignment="1">
      <alignment horizontal="center" vertical="top"/>
    </xf>
    <xf numFmtId="0" fontId="117" fillId="0" borderId="64" xfId="1" applyFont="1" applyBorder="1"/>
    <xf numFmtId="2" fontId="127" fillId="0" borderId="36" xfId="1" applyNumberFormat="1" applyFont="1" applyBorder="1" applyAlignment="1">
      <alignment horizontal="center" vertical="center"/>
    </xf>
    <xf numFmtId="0" fontId="127" fillId="0" borderId="5" xfId="1" applyFont="1" applyBorder="1" applyAlignment="1">
      <alignment horizontal="left" vertical="center" indent="2"/>
    </xf>
    <xf numFmtId="2" fontId="129" fillId="0" borderId="16" xfId="1" applyNumberFormat="1" applyFont="1" applyBorder="1" applyAlignment="1">
      <alignment horizontal="center" vertical="top"/>
    </xf>
    <xf numFmtId="2" fontId="127" fillId="3" borderId="2" xfId="1" applyNumberFormat="1" applyFont="1" applyFill="1" applyBorder="1" applyAlignment="1">
      <alignment horizontal="center" vertical="top"/>
    </xf>
    <xf numFmtId="2" fontId="127" fillId="0" borderId="32" xfId="1" applyNumberFormat="1" applyFont="1" applyBorder="1" applyAlignment="1">
      <alignment horizontal="center" vertical="center"/>
    </xf>
    <xf numFmtId="2" fontId="129" fillId="0" borderId="14" xfId="1" applyNumberFormat="1" applyFont="1" applyBorder="1" applyAlignment="1">
      <alignment horizontal="center" vertical="top"/>
    </xf>
    <xf numFmtId="0" fontId="127" fillId="0" borderId="19" xfId="1" applyFont="1" applyBorder="1" applyAlignment="1">
      <alignment horizontal="left" vertical="top" wrapText="1"/>
    </xf>
    <xf numFmtId="0" fontId="127" fillId="0" borderId="36" xfId="1" applyFont="1" applyBorder="1" applyAlignment="1">
      <alignment horizontal="center" vertical="center"/>
    </xf>
    <xf numFmtId="0" fontId="127" fillId="0" borderId="32" xfId="1" applyFont="1" applyBorder="1" applyAlignment="1">
      <alignment horizontal="center" vertical="center"/>
    </xf>
    <xf numFmtId="2" fontId="129" fillId="0" borderId="19" xfId="1" applyNumberFormat="1" applyFont="1" applyBorder="1" applyAlignment="1">
      <alignment horizontal="center" vertical="top"/>
    </xf>
    <xf numFmtId="0" fontId="129" fillId="3" borderId="2" xfId="1" applyFont="1" applyFill="1" applyBorder="1" applyAlignment="1">
      <alignment horizontal="center" vertical="top"/>
    </xf>
    <xf numFmtId="2" fontId="127" fillId="0" borderId="18" xfId="1" applyNumberFormat="1" applyFont="1" applyBorder="1" applyAlignment="1">
      <alignment horizontal="left" vertical="top" wrapText="1"/>
    </xf>
    <xf numFmtId="0" fontId="127" fillId="0" borderId="5" xfId="1" applyFont="1" applyBorder="1" applyAlignment="1">
      <alignment horizontal="left" vertical="center" indent="3"/>
    </xf>
    <xf numFmtId="2" fontId="127" fillId="0" borderId="19" xfId="1" applyNumberFormat="1" applyFont="1" applyBorder="1" applyAlignment="1">
      <alignment horizontal="left" vertical="top" wrapText="1"/>
    </xf>
    <xf numFmtId="0" fontId="117" fillId="0" borderId="64" xfId="1" applyFont="1" applyBorder="1" applyAlignment="1">
      <alignment wrapText="1"/>
    </xf>
    <xf numFmtId="49" fontId="127" fillId="0" borderId="7" xfId="1" applyNumberFormat="1" applyFont="1" applyBorder="1" applyAlignment="1">
      <alignment horizontal="left" vertical="center"/>
    </xf>
    <xf numFmtId="0" fontId="127" fillId="0" borderId="5" xfId="1" applyFont="1" applyBorder="1" applyAlignment="1">
      <alignment horizontal="left" vertical="center" indent="4"/>
    </xf>
    <xf numFmtId="0" fontId="127" fillId="3" borderId="3" xfId="1" applyFont="1" applyFill="1" applyBorder="1" applyAlignment="1">
      <alignment horizontal="center" vertical="top"/>
    </xf>
    <xf numFmtId="0" fontId="127" fillId="3" borderId="2" xfId="1" applyFont="1" applyFill="1" applyBorder="1" applyAlignment="1">
      <alignment horizontal="center" vertical="top"/>
    </xf>
    <xf numFmtId="0" fontId="117" fillId="0" borderId="64" xfId="1" applyFont="1" applyBorder="1" applyAlignment="1">
      <alignment vertical="top"/>
    </xf>
    <xf numFmtId="49" fontId="127" fillId="0" borderId="11" xfId="1" applyNumberFormat="1" applyFont="1" applyBorder="1" applyAlignment="1">
      <alignment horizontal="left" vertical="center"/>
    </xf>
    <xf numFmtId="0" fontId="127" fillId="0" borderId="33" xfId="1" applyFont="1" applyBorder="1" applyAlignment="1">
      <alignment horizontal="center" vertical="center"/>
    </xf>
    <xf numFmtId="0" fontId="127" fillId="0" borderId="29" xfId="1" applyFont="1" applyBorder="1" applyAlignment="1">
      <alignment horizontal="left" vertical="center" indent="3"/>
    </xf>
    <xf numFmtId="2" fontId="129" fillId="0" borderId="33" xfId="1" applyNumberFormat="1" applyFont="1" applyBorder="1" applyAlignment="1">
      <alignment horizontal="center" vertical="top"/>
    </xf>
    <xf numFmtId="0" fontId="129" fillId="3" borderId="15" xfId="1" applyFont="1" applyFill="1" applyBorder="1" applyAlignment="1">
      <alignment horizontal="center" vertical="top"/>
    </xf>
    <xf numFmtId="0" fontId="127" fillId="3" borderId="15" xfId="1" applyFont="1" applyFill="1" applyBorder="1" applyAlignment="1">
      <alignment horizontal="center" vertical="top"/>
    </xf>
    <xf numFmtId="0" fontId="127" fillId="0" borderId="33" xfId="1" applyFont="1" applyBorder="1" applyAlignment="1">
      <alignment horizontal="left" vertical="top" wrapText="1"/>
    </xf>
    <xf numFmtId="0" fontId="127" fillId="3" borderId="65" xfId="1" applyFont="1" applyFill="1" applyBorder="1" applyAlignment="1">
      <alignment horizontal="center" vertical="top"/>
    </xf>
    <xf numFmtId="49" fontId="127" fillId="0" borderId="25" xfId="1" applyNumberFormat="1" applyFont="1" applyBorder="1" applyAlignment="1">
      <alignment horizontal="left" vertical="center"/>
    </xf>
    <xf numFmtId="0" fontId="127" fillId="0" borderId="122" xfId="1" applyFont="1" applyBorder="1" applyAlignment="1">
      <alignment horizontal="left" vertical="center"/>
    </xf>
    <xf numFmtId="2" fontId="129" fillId="0" borderId="62" xfId="1" applyNumberFormat="1" applyFont="1" applyBorder="1" applyAlignment="1">
      <alignment horizontal="center" vertical="top"/>
    </xf>
    <xf numFmtId="0" fontId="127" fillId="0" borderId="70" xfId="1" applyFont="1" applyBorder="1" applyAlignment="1">
      <alignment horizontal="center" vertical="top"/>
    </xf>
    <xf numFmtId="0" fontId="127" fillId="0" borderId="70" xfId="1" applyFont="1" applyBorder="1" applyAlignment="1">
      <alignment horizontal="left" vertical="top" wrapText="1"/>
    </xf>
    <xf numFmtId="0" fontId="127" fillId="0" borderId="62" xfId="1" applyFont="1" applyBorder="1" applyAlignment="1">
      <alignment horizontal="left" vertical="top" wrapText="1"/>
    </xf>
    <xf numFmtId="49" fontId="127" fillId="0" borderId="27" xfId="1" applyNumberFormat="1" applyFont="1" applyBorder="1" applyAlignment="1">
      <alignment horizontal="left" vertical="center"/>
    </xf>
    <xf numFmtId="0" fontId="127" fillId="0" borderId="5" xfId="1" applyFont="1" applyBorder="1" applyAlignment="1">
      <alignment horizontal="left" vertical="center"/>
    </xf>
    <xf numFmtId="2" fontId="129" fillId="0" borderId="2" xfId="1" applyNumberFormat="1" applyFont="1" applyBorder="1" applyAlignment="1">
      <alignment horizontal="center" vertical="top"/>
    </xf>
    <xf numFmtId="0" fontId="127" fillId="0" borderId="2" xfId="1" applyFont="1" applyBorder="1" applyAlignment="1">
      <alignment horizontal="center" vertical="top"/>
    </xf>
    <xf numFmtId="0" fontId="127" fillId="0" borderId="2" xfId="1" applyFont="1" applyBorder="1" applyAlignment="1">
      <alignment horizontal="left" vertical="top" wrapText="1"/>
    </xf>
    <xf numFmtId="0" fontId="127" fillId="0" borderId="27" xfId="1" applyFont="1" applyBorder="1" applyAlignment="1">
      <alignment horizontal="left" vertical="center" indent="1"/>
    </xf>
    <xf numFmtId="2" fontId="127" fillId="0" borderId="16" xfId="1" applyNumberFormat="1" applyFont="1" applyBorder="1" applyAlignment="1">
      <alignment horizontal="center" vertical="top"/>
    </xf>
    <xf numFmtId="166" fontId="127" fillId="0" borderId="12" xfId="1" applyNumberFormat="1" applyFont="1" applyBorder="1" applyAlignment="1">
      <alignment horizontal="center" vertical="top"/>
    </xf>
    <xf numFmtId="0" fontId="127" fillId="0" borderId="23" xfId="1" applyFont="1" applyBorder="1" applyAlignment="1">
      <alignment horizontal="left" vertical="top" wrapText="1"/>
    </xf>
    <xf numFmtId="0" fontId="127" fillId="0" borderId="8" xfId="1" applyFont="1" applyBorder="1" applyAlignment="1">
      <alignment horizontal="center" vertical="center"/>
    </xf>
    <xf numFmtId="2" fontId="127" fillId="0" borderId="3" xfId="1" applyNumberFormat="1" applyFont="1" applyBorder="1" applyAlignment="1">
      <alignment horizontal="center" vertical="top"/>
    </xf>
    <xf numFmtId="167" fontId="127" fillId="0" borderId="23" xfId="1" applyNumberFormat="1" applyFont="1" applyBorder="1" applyAlignment="1">
      <alignment horizontal="left" vertical="top" wrapText="1"/>
    </xf>
    <xf numFmtId="0" fontId="127" fillId="0" borderId="6" xfId="1" applyFont="1" applyBorder="1" applyAlignment="1">
      <alignment horizontal="left" vertical="center"/>
    </xf>
    <xf numFmtId="2" fontId="127" fillId="0" borderId="14" xfId="1" applyNumberFormat="1" applyFont="1" applyBorder="1" applyAlignment="1">
      <alignment horizontal="center" vertical="top"/>
    </xf>
    <xf numFmtId="0" fontId="127" fillId="0" borderId="14" xfId="1" applyFont="1" applyBorder="1" applyAlignment="1">
      <alignment horizontal="center" vertical="top"/>
    </xf>
    <xf numFmtId="0" fontId="127" fillId="0" borderId="23" xfId="1" applyFont="1" applyBorder="1" applyAlignment="1">
      <alignment horizontal="center" vertical="center"/>
    </xf>
    <xf numFmtId="0" fontId="127" fillId="0" borderId="3" xfId="1" applyFont="1" applyBorder="1" applyAlignment="1">
      <alignment horizontal="center" vertical="top"/>
    </xf>
    <xf numFmtId="0" fontId="127" fillId="0" borderId="31" xfId="1" applyFont="1" applyBorder="1" applyAlignment="1">
      <alignment horizontal="left" vertical="top" wrapText="1"/>
    </xf>
    <xf numFmtId="0" fontId="129" fillId="3" borderId="14" xfId="1" applyFont="1" applyFill="1" applyBorder="1" applyAlignment="1">
      <alignment horizontal="center" vertical="top"/>
    </xf>
    <xf numFmtId="2" fontId="127" fillId="0" borderId="32" xfId="1" applyNumberFormat="1" applyFont="1" applyBorder="1" applyAlignment="1">
      <alignment horizontal="left" vertical="top" wrapText="1"/>
    </xf>
    <xf numFmtId="49" fontId="127" fillId="0" borderId="38" xfId="1" applyNumberFormat="1" applyFont="1" applyBorder="1" applyAlignment="1">
      <alignment horizontal="left" vertical="center"/>
    </xf>
    <xf numFmtId="0" fontId="127" fillId="0" borderId="64" xfId="1" applyFont="1" applyBorder="1" applyAlignment="1">
      <alignment horizontal="left" vertical="center"/>
    </xf>
    <xf numFmtId="2" fontId="127" fillId="0" borderId="12" xfId="1" applyNumberFormat="1" applyFont="1" applyBorder="1" applyAlignment="1">
      <alignment horizontal="center" vertical="top"/>
    </xf>
    <xf numFmtId="0" fontId="129" fillId="3" borderId="12" xfId="1" applyFont="1" applyFill="1" applyBorder="1" applyAlignment="1">
      <alignment horizontal="center" vertical="top"/>
    </xf>
    <xf numFmtId="0" fontId="127" fillId="0" borderId="12" xfId="1" applyFont="1" applyBorder="1" applyAlignment="1">
      <alignment horizontal="center" vertical="top"/>
    </xf>
    <xf numFmtId="2" fontId="127" fillId="0" borderId="31" xfId="1" applyNumberFormat="1" applyFont="1" applyBorder="1" applyAlignment="1">
      <alignment horizontal="left" vertical="top" wrapText="1"/>
    </xf>
    <xf numFmtId="0" fontId="127" fillId="0" borderId="31" xfId="1" applyFont="1" applyBorder="1" applyAlignment="1">
      <alignment horizontal="center" vertical="center"/>
    </xf>
    <xf numFmtId="0" fontId="127" fillId="0" borderId="2" xfId="1" applyFont="1" applyBorder="1" applyAlignment="1">
      <alignment horizontal="center" vertical="center"/>
    </xf>
    <xf numFmtId="0" fontId="127" fillId="0" borderId="29" xfId="1" applyFont="1" applyBorder="1" applyAlignment="1">
      <alignment horizontal="left" vertical="center" indent="1"/>
    </xf>
    <xf numFmtId="2" fontId="127" fillId="0" borderId="15" xfId="1" applyNumberFormat="1" applyFont="1" applyBorder="1" applyAlignment="1">
      <alignment horizontal="center" vertical="top"/>
    </xf>
    <xf numFmtId="0" fontId="127" fillId="0" borderId="15" xfId="1" applyFont="1" applyBorder="1" applyAlignment="1">
      <alignment horizontal="center" vertical="top"/>
    </xf>
    <xf numFmtId="2" fontId="127" fillId="0" borderId="2" xfId="1" applyNumberFormat="1" applyFont="1" applyBorder="1" applyAlignment="1">
      <alignment horizontal="left" vertical="top" wrapText="1"/>
    </xf>
    <xf numFmtId="49" fontId="127" fillId="0" borderId="56" xfId="1" applyNumberFormat="1" applyFont="1" applyBorder="1" applyAlignment="1">
      <alignment horizontal="left" vertical="center"/>
    </xf>
    <xf numFmtId="0" fontId="127" fillId="0" borderId="62" xfId="1" applyFont="1" applyBorder="1" applyAlignment="1">
      <alignment horizontal="center" vertical="center"/>
    </xf>
    <xf numFmtId="2" fontId="129" fillId="0" borderId="62" xfId="1" quotePrefix="1" applyNumberFormat="1" applyFont="1" applyBorder="1" applyAlignment="1">
      <alignment horizontal="center" vertical="top"/>
    </xf>
    <xf numFmtId="0" fontId="127" fillId="0" borderId="62" xfId="1" applyFont="1" applyBorder="1" applyAlignment="1">
      <alignment horizontal="center" vertical="top"/>
    </xf>
    <xf numFmtId="0" fontId="127" fillId="0" borderId="16" xfId="1" applyFont="1" applyBorder="1" applyAlignment="1">
      <alignment horizontal="center" vertical="top"/>
    </xf>
    <xf numFmtId="2" fontId="129" fillId="0" borderId="3" xfId="1" applyNumberFormat="1" applyFont="1" applyBorder="1" applyAlignment="1">
      <alignment horizontal="center" vertical="top"/>
    </xf>
    <xf numFmtId="0" fontId="127" fillId="0" borderId="6" xfId="1" applyFont="1" applyBorder="1" applyAlignment="1">
      <alignment horizontal="left" vertical="center" indent="1"/>
    </xf>
    <xf numFmtId="0" fontId="127" fillId="0" borderId="6" xfId="1" applyFont="1" applyBorder="1" applyAlignment="1">
      <alignment horizontal="left" vertical="center" indent="2"/>
    </xf>
    <xf numFmtId="0" fontId="127" fillId="0" borderId="14" xfId="1" applyFont="1" applyBorder="1" applyAlignment="1">
      <alignment horizontal="left" vertical="top" wrapText="1"/>
    </xf>
    <xf numFmtId="0" fontId="127" fillId="0" borderId="19" xfId="1" applyFont="1" applyBorder="1" applyAlignment="1">
      <alignment horizontal="center" vertical="top"/>
    </xf>
    <xf numFmtId="49" fontId="127" fillId="0" borderId="29" xfId="1" applyNumberFormat="1" applyFont="1" applyBorder="1" applyAlignment="1">
      <alignment horizontal="left" vertical="center"/>
    </xf>
    <xf numFmtId="0" fontId="127" fillId="0" borderId="35" xfId="1" applyFont="1" applyBorder="1" applyAlignment="1">
      <alignment horizontal="center" vertical="center"/>
    </xf>
    <xf numFmtId="0" fontId="127" fillId="0" borderId="29" xfId="1" applyFont="1" applyBorder="1" applyAlignment="1">
      <alignment horizontal="left" vertical="center" indent="2"/>
    </xf>
    <xf numFmtId="2" fontId="129" fillId="0" borderId="65" xfId="1" applyNumberFormat="1" applyFont="1" applyBorder="1" applyAlignment="1">
      <alignment horizontal="center" vertical="top" wrapText="1"/>
    </xf>
    <xf numFmtId="0" fontId="129" fillId="3" borderId="15" xfId="1" applyFont="1" applyFill="1" applyBorder="1" applyAlignment="1">
      <alignment horizontal="center" vertical="top" wrapText="1"/>
    </xf>
    <xf numFmtId="0" fontId="127" fillId="0" borderId="65" xfId="1" applyFont="1" applyBorder="1" applyAlignment="1">
      <alignment horizontal="center" vertical="top" wrapText="1"/>
    </xf>
    <xf numFmtId="0" fontId="127" fillId="0" borderId="65" xfId="1" applyFont="1" applyBorder="1" applyAlignment="1">
      <alignment horizontal="left" vertical="top" wrapText="1"/>
    </xf>
    <xf numFmtId="2" fontId="129" fillId="0" borderId="23" xfId="1" applyNumberFormat="1" applyFont="1" applyBorder="1" applyAlignment="1">
      <alignment horizontal="center" vertical="top"/>
    </xf>
    <xf numFmtId="0" fontId="117" fillId="0" borderId="16" xfId="1" applyFont="1" applyBorder="1" applyAlignment="1">
      <alignment vertical="top"/>
    </xf>
    <xf numFmtId="0" fontId="117" fillId="0" borderId="14" xfId="1" applyFont="1" applyBorder="1" applyAlignment="1">
      <alignment vertical="top"/>
    </xf>
    <xf numFmtId="0" fontId="117" fillId="0" borderId="0" xfId="1" applyFont="1" applyAlignment="1">
      <alignment vertical="top"/>
    </xf>
    <xf numFmtId="0" fontId="129" fillId="0" borderId="14" xfId="1" applyFont="1" applyBorder="1" applyAlignment="1">
      <alignment horizontal="center" vertical="top"/>
    </xf>
    <xf numFmtId="0" fontId="127" fillId="0" borderId="12" xfId="1" applyFont="1" applyBorder="1" applyAlignment="1">
      <alignment horizontal="left" vertical="top" wrapText="1"/>
    </xf>
    <xf numFmtId="0" fontId="129" fillId="0" borderId="2" xfId="1" applyFont="1" applyBorder="1" applyAlignment="1">
      <alignment horizontal="center" vertical="top"/>
    </xf>
    <xf numFmtId="2" fontId="129" fillId="3" borderId="62" xfId="1" applyNumberFormat="1" applyFont="1" applyFill="1" applyBorder="1" applyAlignment="1">
      <alignment horizontal="center" vertical="top"/>
    </xf>
    <xf numFmtId="0" fontId="129" fillId="3" borderId="62" xfId="1" applyFont="1" applyFill="1" applyBorder="1" applyAlignment="1">
      <alignment horizontal="center" vertical="top"/>
    </xf>
    <xf numFmtId="0" fontId="127" fillId="0" borderId="66" xfId="1" applyFont="1" applyBorder="1" applyAlignment="1">
      <alignment horizontal="left" vertical="top" wrapText="1"/>
    </xf>
    <xf numFmtId="0" fontId="127" fillId="0" borderId="23" xfId="1" applyFont="1" applyBorder="1" applyAlignment="1">
      <alignment horizontal="center" vertical="top"/>
    </xf>
    <xf numFmtId="0" fontId="127" fillId="0" borderId="18" xfId="1" applyFont="1" applyBorder="1" applyAlignment="1">
      <alignment horizontal="center" vertical="top"/>
    </xf>
    <xf numFmtId="0" fontId="117" fillId="0" borderId="64" xfId="1" applyFont="1" applyBorder="1" applyAlignment="1">
      <alignment horizontal="left" vertical="top"/>
    </xf>
    <xf numFmtId="0" fontId="117" fillId="0" borderId="64" xfId="1" applyFont="1" applyBorder="1" applyAlignment="1">
      <alignment horizontal="left" vertical="center"/>
    </xf>
    <xf numFmtId="0" fontId="127" fillId="0" borderId="6" xfId="1" applyFont="1" applyBorder="1" applyAlignment="1">
      <alignment horizontal="left" vertical="center" indent="3"/>
    </xf>
    <xf numFmtId="2" fontId="129" fillId="0" borderId="2" xfId="1" applyNumberFormat="1" applyFont="1" applyBorder="1" applyAlignment="1">
      <alignment horizontal="center" vertical="top" wrapText="1"/>
    </xf>
    <xf numFmtId="0" fontId="129" fillId="0" borderId="16" xfId="1" applyFont="1" applyBorder="1" applyAlignment="1">
      <alignment horizontal="center" vertical="top"/>
    </xf>
    <xf numFmtId="0" fontId="127" fillId="0" borderId="2" xfId="1" applyFont="1" applyBorder="1" applyAlignment="1">
      <alignment horizontal="center" vertical="top" wrapText="1"/>
    </xf>
    <xf numFmtId="0" fontId="127" fillId="0" borderId="5" xfId="1" quotePrefix="1" applyFont="1" applyBorder="1" applyAlignment="1">
      <alignment horizontal="left" vertical="center" indent="1"/>
    </xf>
    <xf numFmtId="49" fontId="129" fillId="0" borderId="18" xfId="1" applyNumberFormat="1" applyFont="1" applyBorder="1" applyAlignment="1">
      <alignment horizontal="center" vertical="top"/>
    </xf>
    <xf numFmtId="49" fontId="127" fillId="0" borderId="18" xfId="1" applyNumberFormat="1" applyFont="1" applyBorder="1" applyAlignment="1">
      <alignment horizontal="center" vertical="top"/>
    </xf>
    <xf numFmtId="49" fontId="127" fillId="0" borderId="19" xfId="1" applyNumberFormat="1" applyFont="1" applyBorder="1" applyAlignment="1">
      <alignment horizontal="center" vertical="top"/>
    </xf>
    <xf numFmtId="0" fontId="127" fillId="0" borderId="6" xfId="1" quotePrefix="1" applyFont="1" applyBorder="1" applyAlignment="1">
      <alignment horizontal="left" vertical="center" indent="2"/>
    </xf>
    <xf numFmtId="49" fontId="127" fillId="0" borderId="2" xfId="1" applyNumberFormat="1" applyFont="1" applyBorder="1" applyAlignment="1">
      <alignment horizontal="center" vertical="top"/>
    </xf>
    <xf numFmtId="2" fontId="129" fillId="3" borderId="18" xfId="1" applyNumberFormat="1" applyFont="1" applyFill="1" applyBorder="1" applyAlignment="1">
      <alignment horizontal="center" vertical="top"/>
    </xf>
    <xf numFmtId="0" fontId="129" fillId="3" borderId="18" xfId="1" applyFont="1" applyFill="1" applyBorder="1" applyAlignment="1">
      <alignment horizontal="center" vertical="top"/>
    </xf>
    <xf numFmtId="2" fontId="129" fillId="0" borderId="65" xfId="1" applyNumberFormat="1" applyFont="1" applyBorder="1" applyAlignment="1">
      <alignment horizontal="center" vertical="top"/>
    </xf>
    <xf numFmtId="0" fontId="127" fillId="0" borderId="33" xfId="1" applyFont="1" applyBorder="1" applyAlignment="1">
      <alignment horizontal="center" vertical="top"/>
    </xf>
    <xf numFmtId="49" fontId="127" fillId="0" borderId="10" xfId="1" applyNumberFormat="1" applyFont="1" applyBorder="1" applyAlignment="1">
      <alignment horizontal="left" vertical="center"/>
    </xf>
    <xf numFmtId="2" fontId="129" fillId="3" borderId="73" xfId="1" applyNumberFormat="1" applyFont="1" applyFill="1" applyBorder="1" applyAlignment="1">
      <alignment horizontal="center" vertical="top" wrapText="1"/>
    </xf>
    <xf numFmtId="0" fontId="129" fillId="3" borderId="73" xfId="1" applyFont="1" applyFill="1" applyBorder="1" applyAlignment="1">
      <alignment horizontal="center" vertical="top" wrapText="1"/>
    </xf>
    <xf numFmtId="0" fontId="127" fillId="0" borderId="57" xfId="1" applyFont="1" applyBorder="1" applyAlignment="1">
      <alignment horizontal="center" vertical="top" wrapText="1"/>
    </xf>
    <xf numFmtId="0" fontId="127" fillId="3" borderId="73" xfId="1" applyFont="1" applyFill="1" applyBorder="1" applyAlignment="1">
      <alignment horizontal="left" vertical="top" wrapText="1"/>
    </xf>
    <xf numFmtId="2" fontId="129" fillId="3" borderId="3" xfId="1" applyNumberFormat="1" applyFont="1" applyFill="1" applyBorder="1" applyAlignment="1">
      <alignment horizontal="center" vertical="top"/>
    </xf>
    <xf numFmtId="0" fontId="127" fillId="3" borderId="3" xfId="1" applyFont="1" applyFill="1" applyBorder="1" applyAlignment="1">
      <alignment horizontal="left" vertical="top" wrapText="1"/>
    </xf>
    <xf numFmtId="0" fontId="127" fillId="0" borderId="64" xfId="1" applyFont="1" applyBorder="1" applyAlignment="1">
      <alignment horizontal="left" vertical="center" indent="1"/>
    </xf>
    <xf numFmtId="0" fontId="127" fillId="0" borderId="7" xfId="1" applyFont="1" applyBorder="1" applyAlignment="1">
      <alignment horizontal="left" vertical="top" wrapText="1"/>
    </xf>
    <xf numFmtId="2" fontId="129" fillId="3" borderId="15" xfId="1" applyNumberFormat="1" applyFont="1" applyFill="1" applyBorder="1" applyAlignment="1">
      <alignment horizontal="center" vertical="top"/>
    </xf>
    <xf numFmtId="0" fontId="127" fillId="0" borderId="65" xfId="1" applyFont="1" applyBorder="1" applyAlignment="1">
      <alignment horizontal="center" vertical="top"/>
    </xf>
    <xf numFmtId="0" fontId="127" fillId="3" borderId="15" xfId="1" applyFont="1" applyFill="1" applyBorder="1" applyAlignment="1">
      <alignment horizontal="left" vertical="top" wrapText="1"/>
    </xf>
    <xf numFmtId="2" fontId="127" fillId="0" borderId="60" xfId="1" applyNumberFormat="1" applyFont="1" applyBorder="1" applyAlignment="1">
      <alignment horizontal="left" vertical="top" wrapText="1"/>
    </xf>
    <xf numFmtId="49" fontId="127" fillId="0" borderId="6" xfId="1" applyNumberFormat="1" applyFont="1" applyBorder="1" applyAlignment="1">
      <alignment horizontal="left" vertical="center"/>
    </xf>
    <xf numFmtId="0" fontId="127" fillId="0" borderId="29" xfId="1" applyFont="1" applyBorder="1" applyAlignment="1">
      <alignment horizontal="left" vertical="center"/>
    </xf>
    <xf numFmtId="0" fontId="127" fillId="3" borderId="65" xfId="1" applyFont="1" applyFill="1" applyBorder="1" applyAlignment="1">
      <alignment horizontal="left" vertical="top" wrapText="1"/>
    </xf>
    <xf numFmtId="0" fontId="127" fillId="0" borderId="62" xfId="1" applyFont="1" applyBorder="1" applyAlignment="1">
      <alignment horizontal="center" vertical="top" wrapText="1"/>
    </xf>
    <xf numFmtId="2" fontId="129" fillId="3" borderId="3" xfId="1" applyNumberFormat="1" applyFont="1" applyFill="1" applyBorder="1" applyAlignment="1">
      <alignment horizontal="center" vertical="top" wrapText="1"/>
    </xf>
    <xf numFmtId="0" fontId="129" fillId="3" borderId="3" xfId="1" applyFont="1" applyFill="1" applyBorder="1" applyAlignment="1">
      <alignment horizontal="center" vertical="top" wrapText="1"/>
    </xf>
    <xf numFmtId="0" fontId="127" fillId="0" borderId="18" xfId="1" applyFont="1" applyBorder="1" applyAlignment="1">
      <alignment horizontal="center" vertical="top" wrapText="1"/>
    </xf>
    <xf numFmtId="0" fontId="129" fillId="0" borderId="18" xfId="1" applyFont="1" applyBorder="1" applyAlignment="1">
      <alignment horizontal="center" vertical="top" wrapText="1"/>
    </xf>
    <xf numFmtId="0" fontId="127" fillId="0" borderId="18" xfId="1" quotePrefix="1" applyFont="1" applyBorder="1" applyAlignment="1">
      <alignment horizontal="center" vertical="center"/>
    </xf>
    <xf numFmtId="0" fontId="127" fillId="0" borderId="5" xfId="1" quotePrefix="1" applyFont="1" applyBorder="1" applyAlignment="1">
      <alignment horizontal="left" vertical="center" indent="2"/>
    </xf>
    <xf numFmtId="0" fontId="127" fillId="0" borderId="65" xfId="1" applyFont="1" applyBorder="1" applyAlignment="1">
      <alignment horizontal="center" vertical="center"/>
    </xf>
    <xf numFmtId="2" fontId="129" fillId="3" borderId="15" xfId="1" applyNumberFormat="1" applyFont="1" applyFill="1" applyBorder="1" applyAlignment="1">
      <alignment horizontal="center" vertical="top" wrapText="1"/>
    </xf>
    <xf numFmtId="0" fontId="129" fillId="0" borderId="33" xfId="1" applyFont="1" applyBorder="1" applyAlignment="1">
      <alignment horizontal="center" vertical="top" wrapText="1"/>
    </xf>
    <xf numFmtId="0" fontId="127" fillId="3" borderId="14" xfId="1" applyFont="1" applyFill="1" applyBorder="1" applyAlignment="1">
      <alignment horizontal="left" vertical="top" wrapText="1"/>
    </xf>
    <xf numFmtId="0" fontId="118" fillId="0" borderId="0" xfId="1" applyFont="1" applyAlignment="1">
      <alignment horizontal="left" vertical="top"/>
    </xf>
    <xf numFmtId="0" fontId="117" fillId="0" borderId="0" xfId="1" applyFont="1" applyAlignment="1">
      <alignment horizontal="left" vertical="top"/>
    </xf>
    <xf numFmtId="0" fontId="118" fillId="0" borderId="0" xfId="1" quotePrefix="1" applyFont="1" applyAlignment="1">
      <alignment horizontal="left" vertical="top" wrapText="1"/>
    </xf>
    <xf numFmtId="0" fontId="117" fillId="0" borderId="0" xfId="1" applyFont="1" applyAlignment="1">
      <alignment horizontal="left" vertical="top" indent="2"/>
    </xf>
    <xf numFmtId="0" fontId="118" fillId="0" borderId="12" xfId="1" applyFont="1" applyBorder="1" applyAlignment="1">
      <alignment horizontal="center" vertical="top"/>
    </xf>
    <xf numFmtId="0" fontId="118" fillId="0" borderId="30" xfId="1" applyFont="1" applyBorder="1" applyAlignment="1">
      <alignment horizontal="center" vertical="top"/>
    </xf>
    <xf numFmtId="0" fontId="117" fillId="0" borderId="2" xfId="1" applyFont="1" applyBorder="1" applyAlignment="1">
      <alignment wrapText="1"/>
    </xf>
    <xf numFmtId="0" fontId="117" fillId="0" borderId="12" xfId="1" applyFont="1" applyBorder="1" applyAlignment="1">
      <alignment horizontal="right"/>
    </xf>
    <xf numFmtId="0" fontId="118" fillId="0" borderId="30" xfId="1" applyFont="1" applyBorder="1" applyAlignment="1">
      <alignment horizontal="right"/>
    </xf>
    <xf numFmtId="0" fontId="118" fillId="0" borderId="18" xfId="1" applyFont="1" applyBorder="1" applyAlignment="1">
      <alignment horizontal="right"/>
    </xf>
    <xf numFmtId="166" fontId="118" fillId="0" borderId="2" xfId="1" applyNumberFormat="1" applyFont="1" applyBorder="1" applyAlignment="1">
      <alignment horizontal="center" vertical="center"/>
    </xf>
    <xf numFmtId="0" fontId="117" fillId="0" borderId="0" xfId="1" applyFont="1" applyAlignment="1">
      <alignment horizontal="left" vertical="center"/>
    </xf>
    <xf numFmtId="0" fontId="125" fillId="0" borderId="0" xfId="1" applyFont="1" applyAlignment="1">
      <alignment vertical="top" wrapText="1"/>
    </xf>
    <xf numFmtId="0" fontId="118" fillId="0" borderId="30" xfId="1" applyFont="1" applyBorder="1"/>
    <xf numFmtId="0" fontId="117" fillId="0" borderId="18" xfId="1" applyFont="1" applyBorder="1"/>
    <xf numFmtId="0" fontId="118" fillId="0" borderId="18" xfId="1" applyFont="1" applyBorder="1"/>
    <xf numFmtId="0" fontId="117" fillId="0" borderId="12" xfId="1" applyFont="1" applyBorder="1" applyAlignment="1">
      <alignment horizontal="right" vertical="top"/>
    </xf>
    <xf numFmtId="0" fontId="118" fillId="0" borderId="37" xfId="1" applyFont="1" applyBorder="1" applyAlignment="1">
      <alignment vertical="top"/>
    </xf>
    <xf numFmtId="0" fontId="117" fillId="0" borderId="37" xfId="1" applyFont="1" applyBorder="1" applyAlignment="1">
      <alignment vertical="top"/>
    </xf>
    <xf numFmtId="0" fontId="118" fillId="0" borderId="0" xfId="1" applyFont="1" applyAlignment="1">
      <alignment vertical="top"/>
    </xf>
    <xf numFmtId="0" fontId="118" fillId="0" borderId="37" xfId="1" applyFont="1" applyBorder="1"/>
    <xf numFmtId="0" fontId="117" fillId="0" borderId="37" xfId="1" applyFont="1" applyBorder="1"/>
    <xf numFmtId="0" fontId="118" fillId="0" borderId="0" xfId="1" applyFont="1"/>
    <xf numFmtId="0" fontId="117" fillId="0" borderId="0" xfId="1" applyFont="1" applyAlignment="1">
      <alignment horizontal="left" indent="2"/>
    </xf>
    <xf numFmtId="0" fontId="117" fillId="0" borderId="0" xfId="1" applyFont="1" applyAlignment="1">
      <alignment horizontal="left"/>
    </xf>
    <xf numFmtId="0" fontId="117" fillId="0" borderId="0" xfId="1" applyFont="1" applyAlignment="1">
      <alignment horizontal="right"/>
    </xf>
    <xf numFmtId="0" fontId="125" fillId="0" borderId="0" xfId="1" applyFont="1"/>
    <xf numFmtId="0" fontId="125" fillId="0" borderId="0" xfId="1" applyFont="1" applyAlignment="1">
      <alignment horizontal="left" indent="1"/>
    </xf>
    <xf numFmtId="0" fontId="116" fillId="0" borderId="0" xfId="8" quotePrefix="1" applyFont="1" applyFill="1" applyProtection="1">
      <protection locked="0"/>
    </xf>
    <xf numFmtId="0" fontId="116" fillId="0" borderId="0" xfId="0" applyFont="1" applyFill="1"/>
    <xf numFmtId="0" fontId="22" fillId="0" borderId="16" xfId="2" applyFont="1" applyFill="1" applyBorder="1" applyAlignment="1" applyProtection="1">
      <alignment horizontal="left" vertical="center"/>
    </xf>
    <xf numFmtId="0" fontId="0" fillId="0" borderId="0" xfId="0" applyFill="1"/>
    <xf numFmtId="0" fontId="83" fillId="0" borderId="12" xfId="2" applyFont="1" applyFill="1" applyBorder="1" applyAlignment="1" applyProtection="1">
      <alignment horizontal="left" vertical="center" wrapText="1"/>
    </xf>
    <xf numFmtId="0" fontId="83" fillId="0" borderId="16" xfId="2" applyFont="1" applyFill="1" applyBorder="1" applyAlignment="1" applyProtection="1">
      <alignment horizontal="left" vertical="center" wrapText="1"/>
    </xf>
    <xf numFmtId="49" fontId="22" fillId="0" borderId="12" xfId="2" applyNumberFormat="1" applyFont="1" applyFill="1" applyBorder="1" applyAlignment="1" applyProtection="1">
      <alignment vertical="center" wrapText="1"/>
    </xf>
    <xf numFmtId="0" fontId="22" fillId="0" borderId="12" xfId="2" applyFont="1" applyFill="1" applyBorder="1" applyAlignment="1" applyProtection="1">
      <alignment horizontal="left" vertical="center" wrapText="1"/>
    </xf>
    <xf numFmtId="0" fontId="22" fillId="0" borderId="14" xfId="2" applyFont="1" applyFill="1" applyBorder="1" applyAlignment="1" applyProtection="1">
      <alignment horizontal="left" vertical="center" wrapText="1"/>
    </xf>
    <xf numFmtId="0" fontId="22" fillId="0" borderId="20" xfId="2" applyFont="1" applyFill="1" applyBorder="1" applyAlignment="1" applyProtection="1">
      <alignment horizontal="left" vertical="center"/>
    </xf>
    <xf numFmtId="3" fontId="47" fillId="0" borderId="14" xfId="8" applyNumberFormat="1" applyFont="1" applyFill="1" applyBorder="1" applyAlignment="1" applyProtection="1">
      <alignment vertical="center"/>
      <protection locked="0"/>
    </xf>
    <xf numFmtId="0" fontId="10" fillId="0" borderId="0" xfId="8" applyFont="1" applyFill="1" applyBorder="1" applyAlignment="1" applyProtection="1">
      <alignment horizontal="left"/>
    </xf>
    <xf numFmtId="0" fontId="13" fillId="0" borderId="13" xfId="0" applyFont="1" applyBorder="1" applyAlignment="1" applyProtection="1">
      <alignment vertical="center"/>
      <protection locked="0"/>
    </xf>
    <xf numFmtId="0" fontId="12" fillId="0" borderId="4" xfId="0" applyFont="1" applyBorder="1" applyAlignment="1" applyProtection="1">
      <alignment horizontal="left" vertical="center"/>
      <protection locked="0"/>
    </xf>
    <xf numFmtId="0" fontId="13" fillId="0" borderId="30" xfId="0" applyFont="1" applyBorder="1" applyAlignment="1" applyProtection="1">
      <alignment vertical="center"/>
    </xf>
    <xf numFmtId="0" fontId="6" fillId="0" borderId="16" xfId="0" applyFont="1" applyBorder="1" applyAlignment="1" applyProtection="1">
      <alignment horizontal="center" vertical="top" shrinkToFit="1"/>
    </xf>
    <xf numFmtId="0" fontId="13" fillId="0" borderId="30" xfId="2" applyFont="1" applyBorder="1" applyAlignment="1" applyProtection="1">
      <alignment vertical="center"/>
      <protection locked="0"/>
    </xf>
    <xf numFmtId="0" fontId="13" fillId="0" borderId="13" xfId="2" applyFont="1" applyBorder="1" applyAlignment="1" applyProtection="1">
      <alignment vertical="center"/>
      <protection locked="0"/>
    </xf>
    <xf numFmtId="0" fontId="13" fillId="0" borderId="21" xfId="2" applyFont="1" applyBorder="1" applyAlignment="1" applyProtection="1">
      <alignment horizontal="center" vertical="center"/>
      <protection locked="0"/>
    </xf>
    <xf numFmtId="0" fontId="13" fillId="0" borderId="40" xfId="2" applyFont="1" applyBorder="1" applyAlignment="1" applyProtection="1">
      <alignment horizontal="center" vertical="center"/>
      <protection locked="0"/>
    </xf>
    <xf numFmtId="0" fontId="28" fillId="0" borderId="0" xfId="0" applyFont="1" applyFill="1" applyBorder="1" applyAlignment="1" applyProtection="1">
      <alignment horizontal="center" vertical="center"/>
    </xf>
    <xf numFmtId="0" fontId="22" fillId="0" borderId="2" xfId="0" applyFont="1" applyFill="1" applyBorder="1" applyAlignment="1" applyProtection="1">
      <alignment horizontal="center"/>
    </xf>
    <xf numFmtId="4" fontId="27" fillId="0" borderId="0" xfId="0" applyNumberFormat="1" applyFont="1" applyFill="1" applyBorder="1" applyProtection="1"/>
    <xf numFmtId="4" fontId="36" fillId="0" borderId="68" xfId="0" applyNumberFormat="1" applyFont="1" applyBorder="1" applyAlignment="1" applyProtection="1">
      <alignment horizontal="left" vertical="center"/>
    </xf>
    <xf numFmtId="4" fontId="36" fillId="0" borderId="115" xfId="0" applyNumberFormat="1" applyFont="1" applyBorder="1" applyAlignment="1" applyProtection="1">
      <alignment horizontal="left" vertical="center"/>
    </xf>
    <xf numFmtId="4" fontId="36" fillId="0" borderId="69" xfId="0" applyNumberFormat="1" applyFont="1" applyFill="1" applyBorder="1" applyProtection="1">
      <protection locked="0"/>
    </xf>
    <xf numFmtId="4" fontId="36" fillId="0" borderId="18" xfId="0" applyNumberFormat="1" applyFont="1" applyBorder="1" applyAlignment="1" applyProtection="1">
      <alignment vertical="center"/>
    </xf>
    <xf numFmtId="4" fontId="36" fillId="0" borderId="30" xfId="0" applyNumberFormat="1" applyFont="1" applyBorder="1" applyAlignment="1" applyProtection="1">
      <alignment vertical="center"/>
    </xf>
    <xf numFmtId="4" fontId="36" fillId="0" borderId="30" xfId="0" applyNumberFormat="1" applyFont="1" applyBorder="1" applyAlignment="1" applyProtection="1">
      <alignment vertical="center"/>
      <protection locked="0"/>
    </xf>
    <xf numFmtId="4" fontId="36" fillId="0" borderId="30" xfId="0" applyNumberFormat="1" applyFont="1" applyFill="1" applyBorder="1" applyAlignment="1" applyProtection="1">
      <alignment vertical="center"/>
      <protection locked="0"/>
    </xf>
    <xf numFmtId="4" fontId="36" fillId="0" borderId="55" xfId="0" applyNumberFormat="1" applyFont="1" applyFill="1" applyBorder="1" applyProtection="1">
      <protection locked="0"/>
    </xf>
    <xf numFmtId="4" fontId="49" fillId="0" borderId="0" xfId="0" applyNumberFormat="1" applyFont="1" applyFill="1" applyBorder="1" applyAlignment="1" applyProtection="1">
      <alignment vertical="center"/>
      <protection locked="0"/>
    </xf>
    <xf numFmtId="4" fontId="36" fillId="0" borderId="18" xfId="0" applyNumberFormat="1" applyFont="1" applyBorder="1" applyAlignment="1" applyProtection="1">
      <alignment horizontal="left" vertical="center"/>
    </xf>
    <xf numFmtId="4" fontId="19" fillId="0" borderId="0" xfId="0" applyNumberFormat="1" applyFont="1" applyBorder="1" applyAlignment="1" applyProtection="1">
      <alignment horizontal="center" vertical="center"/>
    </xf>
    <xf numFmtId="4" fontId="19" fillId="0" borderId="0" xfId="0" applyNumberFormat="1" applyFont="1" applyBorder="1" applyAlignment="1" applyProtection="1"/>
    <xf numFmtId="4" fontId="7" fillId="0" borderId="0" xfId="0" applyNumberFormat="1" applyFont="1" applyFill="1" applyBorder="1" applyProtection="1"/>
    <xf numFmtId="4" fontId="36" fillId="0" borderId="18" xfId="0" applyNumberFormat="1" applyFont="1" applyFill="1" applyBorder="1" applyAlignment="1" applyProtection="1">
      <alignment vertical="center"/>
    </xf>
    <xf numFmtId="4" fontId="36" fillId="0" borderId="30" xfId="0" applyNumberFormat="1" applyFont="1" applyFill="1" applyBorder="1" applyAlignment="1" applyProtection="1">
      <alignment vertical="center"/>
    </xf>
    <xf numFmtId="4" fontId="47" fillId="0" borderId="21" xfId="0" applyNumberFormat="1" applyFont="1" applyBorder="1" applyAlignment="1" applyProtection="1">
      <alignment horizontal="right" vertical="center"/>
      <protection locked="0"/>
    </xf>
    <xf numFmtId="4" fontId="35" fillId="0" borderId="21" xfId="0" applyNumberFormat="1" applyFont="1" applyBorder="1" applyAlignment="1" applyProtection="1">
      <alignment horizontal="left" vertical="center"/>
      <protection locked="0"/>
    </xf>
    <xf numFmtId="4" fontId="9" fillId="0" borderId="30" xfId="0" applyNumberFormat="1" applyFont="1" applyFill="1" applyBorder="1" applyAlignment="1" applyProtection="1">
      <alignment vertical="center"/>
      <protection locked="0"/>
    </xf>
    <xf numFmtId="4" fontId="20" fillId="0" borderId="30" xfId="0" applyNumberFormat="1" applyFont="1" applyBorder="1" applyAlignment="1" applyProtection="1">
      <alignment vertical="center"/>
    </xf>
    <xf numFmtId="4" fontId="6" fillId="0" borderId="30" xfId="0" applyNumberFormat="1" applyFont="1" applyFill="1" applyBorder="1" applyAlignment="1" applyProtection="1">
      <alignment vertical="center"/>
    </xf>
    <xf numFmtId="4" fontId="6" fillId="0" borderId="55" xfId="0" applyNumberFormat="1" applyFont="1" applyFill="1" applyBorder="1" applyProtection="1"/>
    <xf numFmtId="4" fontId="22" fillId="0" borderId="12" xfId="0" applyNumberFormat="1" applyFont="1" applyFill="1" applyBorder="1" applyAlignment="1" applyProtection="1">
      <alignment horizontal="center" vertical="center"/>
    </xf>
    <xf numFmtId="4" fontId="22" fillId="0" borderId="47" xfId="0" applyNumberFormat="1" applyFont="1" applyFill="1" applyBorder="1" applyAlignment="1" applyProtection="1">
      <alignment horizontal="center" vertical="center"/>
    </xf>
    <xf numFmtId="4" fontId="48" fillId="0" borderId="0" xfId="0" applyNumberFormat="1" applyFont="1" applyBorder="1" applyAlignment="1" applyProtection="1"/>
    <xf numFmtId="4" fontId="7" fillId="0" borderId="0" xfId="0" applyNumberFormat="1" applyFont="1" applyFill="1" applyBorder="1" applyAlignment="1" applyProtection="1">
      <protection locked="0"/>
    </xf>
    <xf numFmtId="4" fontId="7" fillId="0" borderId="0" xfId="0" applyNumberFormat="1" applyFont="1" applyFill="1" applyAlignment="1" applyProtection="1">
      <protection locked="0"/>
    </xf>
    <xf numFmtId="4" fontId="7" fillId="0" borderId="0" xfId="0" applyNumberFormat="1" applyFont="1" applyFill="1" applyProtection="1">
      <protection locked="0"/>
    </xf>
    <xf numFmtId="0" fontId="6" fillId="0" borderId="3" xfId="0" applyFont="1" applyBorder="1" applyAlignment="1" applyProtection="1">
      <alignment horizontal="center" vertical="top" shrinkToFit="1"/>
    </xf>
    <xf numFmtId="0" fontId="6" fillId="0" borderId="59" xfId="0" applyFont="1" applyBorder="1" applyAlignment="1" applyProtection="1">
      <alignment horizontal="left" vertical="center"/>
    </xf>
    <xf numFmtId="0" fontId="6" fillId="0" borderId="66" xfId="0" applyFont="1" applyBorder="1" applyAlignment="1" applyProtection="1">
      <alignment vertical="center"/>
      <protection locked="0"/>
    </xf>
    <xf numFmtId="0" fontId="6" fillId="0" borderId="31" xfId="0" applyFont="1" applyBorder="1" applyAlignment="1" applyProtection="1">
      <alignment vertical="center"/>
      <protection locked="0"/>
    </xf>
    <xf numFmtId="0" fontId="7" fillId="0" borderId="37" xfId="0" applyFont="1" applyBorder="1" applyAlignment="1" applyProtection="1">
      <alignment horizontal="left" vertical="center"/>
      <protection locked="0"/>
    </xf>
    <xf numFmtId="4" fontId="22" fillId="0" borderId="115" xfId="0" applyNumberFormat="1" applyFont="1" applyBorder="1" applyAlignment="1" applyProtection="1">
      <alignment horizontal="left" vertical="center"/>
    </xf>
    <xf numFmtId="4" fontId="22" fillId="0" borderId="55" xfId="0" applyNumberFormat="1" applyFont="1" applyFill="1" applyBorder="1" applyProtection="1">
      <protection locked="0"/>
    </xf>
    <xf numFmtId="0" fontId="12" fillId="0" borderId="21" xfId="0" applyFont="1" applyBorder="1" applyAlignment="1" applyProtection="1">
      <alignment vertical="center"/>
      <protection locked="0"/>
    </xf>
    <xf numFmtId="0" fontId="12" fillId="0" borderId="0" xfId="0" applyFont="1" applyBorder="1" applyAlignment="1" applyProtection="1">
      <alignment vertical="center"/>
    </xf>
    <xf numFmtId="0" fontId="12" fillId="0" borderId="30" xfId="0" applyFont="1" applyBorder="1" applyAlignment="1" applyProtection="1">
      <alignment vertical="center"/>
    </xf>
    <xf numFmtId="0" fontId="12" fillId="0" borderId="59" xfId="0" applyFont="1" applyBorder="1" applyAlignment="1" applyProtection="1">
      <alignment vertical="center"/>
    </xf>
    <xf numFmtId="0" fontId="12" fillId="0" borderId="30" xfId="0" applyFont="1" applyFill="1" applyBorder="1" applyAlignment="1" applyProtection="1">
      <alignment vertical="center"/>
    </xf>
    <xf numFmtId="0" fontId="22" fillId="0" borderId="0" xfId="0" applyFont="1" applyFill="1" applyBorder="1" applyAlignment="1" applyProtection="1">
      <alignment vertical="center"/>
    </xf>
    <xf numFmtId="0" fontId="21" fillId="0" borderId="0" xfId="0" applyFont="1" applyFill="1" applyBorder="1" applyAlignment="1" applyProtection="1"/>
    <xf numFmtId="0" fontId="22" fillId="0" borderId="12" xfId="0" applyFont="1" applyFill="1" applyBorder="1" applyAlignment="1" applyProtection="1">
      <alignment horizontal="center" vertical="center"/>
    </xf>
    <xf numFmtId="3" fontId="7" fillId="0" borderId="14" xfId="0" applyNumberFormat="1" applyFont="1" applyBorder="1" applyAlignment="1" applyProtection="1">
      <alignment horizontal="center"/>
      <protection locked="0"/>
    </xf>
    <xf numFmtId="3" fontId="7" fillId="0" borderId="32" xfId="0" applyNumberFormat="1" applyFont="1" applyBorder="1" applyAlignment="1" applyProtection="1">
      <alignment horizontal="center"/>
      <protection locked="0"/>
    </xf>
    <xf numFmtId="3" fontId="101" fillId="2" borderId="16" xfId="0" applyNumberFormat="1" applyFont="1" applyFill="1" applyBorder="1" applyAlignment="1" applyProtection="1">
      <alignment horizontal="center" vertical="center"/>
    </xf>
    <xf numFmtId="3" fontId="101" fillId="0" borderId="14" xfId="0" quotePrefix="1" applyNumberFormat="1" applyFont="1" applyBorder="1" applyAlignment="1" applyProtection="1">
      <alignment horizontal="center" vertical="center"/>
    </xf>
    <xf numFmtId="3" fontId="7" fillId="0" borderId="14" xfId="0" quotePrefix="1" applyNumberFormat="1" applyFont="1" applyBorder="1" applyAlignment="1" applyProtection="1">
      <alignment horizontal="center" vertical="center"/>
    </xf>
    <xf numFmtId="3" fontId="7" fillId="0" borderId="14" xfId="0" quotePrefix="1" applyNumberFormat="1" applyFont="1" applyFill="1" applyBorder="1" applyAlignment="1" applyProtection="1">
      <alignment horizontal="center" vertical="center"/>
    </xf>
    <xf numFmtId="3" fontId="7" fillId="2"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4" xfId="0" quotePrefix="1" applyNumberFormat="1" applyFont="1" applyBorder="1" applyAlignment="1" applyProtection="1">
      <alignment horizontal="center"/>
    </xf>
    <xf numFmtId="3" fontId="7" fillId="2" borderId="14" xfId="0" applyNumberFormat="1" applyFont="1" applyFill="1" applyBorder="1" applyAlignment="1" applyProtection="1">
      <alignment horizontal="center" vertical="center"/>
    </xf>
    <xf numFmtId="3" fontId="7" fillId="0" borderId="12" xfId="0" quotePrefix="1" applyNumberFormat="1" applyFont="1" applyBorder="1" applyAlignment="1" applyProtection="1">
      <alignment horizontal="center" vertical="center"/>
    </xf>
    <xf numFmtId="3" fontId="21" fillId="0" borderId="12" xfId="2" applyNumberFormat="1" applyFont="1" applyFill="1" applyBorder="1" applyAlignment="1" applyProtection="1">
      <alignment horizontal="center" vertical="center"/>
    </xf>
    <xf numFmtId="3" fontId="21" fillId="11" borderId="12" xfId="2" applyNumberFormat="1" applyFont="1" applyFill="1" applyBorder="1" applyAlignment="1" applyProtection="1">
      <alignment horizontal="center" vertical="center"/>
    </xf>
    <xf numFmtId="3" fontId="21" fillId="0" borderId="14" xfId="2" applyNumberFormat="1" applyFont="1" applyFill="1" applyBorder="1" applyAlignment="1" applyProtection="1">
      <alignment horizontal="center" vertical="center"/>
    </xf>
    <xf numFmtId="3" fontId="21" fillId="2" borderId="12" xfId="2" applyNumberFormat="1" applyFont="1" applyFill="1" applyBorder="1" applyAlignment="1" applyProtection="1">
      <alignment horizontal="center" vertical="center"/>
    </xf>
    <xf numFmtId="166" fontId="6" fillId="0" borderId="0" xfId="0" applyNumberFormat="1" applyFont="1" applyAlignment="1" applyProtection="1">
      <alignment vertical="center"/>
      <protection locked="0"/>
    </xf>
    <xf numFmtId="3" fontId="101" fillId="2" borderId="12" xfId="0" applyNumberFormat="1" applyFont="1" applyFill="1" applyBorder="1" applyAlignment="1" applyProtection="1">
      <alignment horizontal="center" vertical="center"/>
    </xf>
    <xf numFmtId="3" fontId="101" fillId="0" borderId="12" xfId="0" quotePrefix="1" applyNumberFormat="1" applyFont="1" applyBorder="1" applyAlignment="1" applyProtection="1">
      <alignment horizontal="center" vertical="center"/>
    </xf>
    <xf numFmtId="3" fontId="7" fillId="2" borderId="12" xfId="0" applyNumberFormat="1" applyFont="1" applyFill="1" applyBorder="1" applyAlignment="1" applyProtection="1">
      <alignment horizontal="center" vertical="center"/>
    </xf>
    <xf numFmtId="3" fontId="7" fillId="2" borderId="12" xfId="0" applyNumberFormat="1" applyFont="1" applyFill="1" applyBorder="1" applyAlignment="1" applyProtection="1">
      <alignment horizontal="center" vertical="center"/>
      <protection locked="0"/>
    </xf>
    <xf numFmtId="3" fontId="7" fillId="2" borderId="31" xfId="0" applyNumberFormat="1" applyFont="1" applyFill="1" applyBorder="1" applyAlignment="1" applyProtection="1">
      <alignment horizontal="center" vertical="center"/>
      <protection locked="0"/>
    </xf>
    <xf numFmtId="3" fontId="7" fillId="2" borderId="14" xfId="0" applyNumberFormat="1" applyFont="1" applyFill="1" applyBorder="1" applyAlignment="1" applyProtection="1">
      <alignment horizontal="center" vertical="center"/>
      <protection locked="0"/>
    </xf>
    <xf numFmtId="3" fontId="7" fillId="2" borderId="32" xfId="0" applyNumberFormat="1" applyFont="1" applyFill="1" applyBorder="1" applyAlignment="1" applyProtection="1">
      <alignment horizontal="center" vertical="center"/>
      <protection locked="0"/>
    </xf>
    <xf numFmtId="3" fontId="7" fillId="0" borderId="20" xfId="0" applyNumberFormat="1" applyFont="1" applyBorder="1" applyAlignment="1" applyProtection="1">
      <alignment horizontal="center" vertical="center"/>
      <protection locked="0"/>
    </xf>
    <xf numFmtId="3" fontId="7" fillId="0" borderId="60" xfId="0" applyNumberFormat="1" applyFont="1" applyBorder="1" applyAlignment="1" applyProtection="1">
      <alignment horizontal="center" vertical="center"/>
      <protection locked="0"/>
    </xf>
    <xf numFmtId="3" fontId="21" fillId="2" borderId="14" xfId="8" applyNumberFormat="1" applyFont="1" applyFill="1" applyBorder="1" applyAlignment="1" applyProtection="1">
      <alignment horizontal="center" vertical="center"/>
      <protection locked="0"/>
    </xf>
    <xf numFmtId="3" fontId="21" fillId="0" borderId="14" xfId="8" applyNumberFormat="1" applyFont="1" applyFill="1" applyBorder="1" applyAlignment="1" applyProtection="1">
      <alignment horizontal="center" vertical="center"/>
      <protection locked="0"/>
    </xf>
    <xf numFmtId="3" fontId="21" fillId="0" borderId="21" xfId="8" applyNumberFormat="1" applyFont="1" applyFill="1" applyBorder="1" applyAlignment="1" applyProtection="1">
      <alignment horizontal="center" vertical="center"/>
      <protection locked="0"/>
    </xf>
    <xf numFmtId="3" fontId="21" fillId="0" borderId="19" xfId="8" applyNumberFormat="1" applyFont="1" applyFill="1" applyBorder="1" applyAlignment="1" applyProtection="1">
      <alignment horizontal="center" vertical="center"/>
      <protection locked="0"/>
    </xf>
    <xf numFmtId="3" fontId="21" fillId="4" borderId="12" xfId="8" applyNumberFormat="1" applyFont="1" applyFill="1" applyBorder="1" applyAlignment="1" applyProtection="1">
      <alignment horizontal="center" vertical="center"/>
      <protection locked="0"/>
    </xf>
    <xf numFmtId="3" fontId="21" fillId="4" borderId="30" xfId="8" applyNumberFormat="1" applyFont="1" applyFill="1" applyBorder="1" applyAlignment="1" applyProtection="1">
      <alignment horizontal="center" vertical="center"/>
      <protection locked="0"/>
    </xf>
    <xf numFmtId="3" fontId="21" fillId="4" borderId="18" xfId="8" applyNumberFormat="1" applyFont="1" applyFill="1" applyBorder="1" applyAlignment="1" applyProtection="1">
      <alignment horizontal="center" vertical="center"/>
      <protection locked="0"/>
    </xf>
    <xf numFmtId="3" fontId="21" fillId="11" borderId="30" xfId="8" applyNumberFormat="1" applyFont="1" applyFill="1" applyBorder="1" applyAlignment="1" applyProtection="1">
      <alignment horizontal="center" vertical="center"/>
      <protection locked="0"/>
    </xf>
    <xf numFmtId="3" fontId="36" fillId="0" borderId="18" xfId="0" applyNumberFormat="1" applyFont="1" applyBorder="1" applyAlignment="1" applyProtection="1">
      <alignment horizontal="center" vertical="center"/>
      <protection locked="0"/>
    </xf>
    <xf numFmtId="3" fontId="21" fillId="0" borderId="30" xfId="8" applyNumberFormat="1" applyFont="1" applyFill="1" applyBorder="1" applyAlignment="1" applyProtection="1">
      <alignment horizontal="center" vertical="center"/>
      <protection locked="0"/>
    </xf>
    <xf numFmtId="3" fontId="21" fillId="0" borderId="12" xfId="8" applyNumberFormat="1" applyFont="1" applyFill="1" applyBorder="1" applyAlignment="1" applyProtection="1">
      <alignment horizontal="center" vertical="center"/>
      <protection locked="0"/>
    </xf>
    <xf numFmtId="3" fontId="21" fillId="0" borderId="18" xfId="8" applyNumberFormat="1" applyFont="1" applyFill="1" applyBorder="1" applyAlignment="1" applyProtection="1">
      <alignment horizontal="center" vertical="center"/>
      <protection locked="0"/>
    </xf>
    <xf numFmtId="3" fontId="83" fillId="2" borderId="14" xfId="8" applyNumberFormat="1" applyFont="1" applyFill="1" applyBorder="1" applyAlignment="1" applyProtection="1">
      <alignment horizontal="center" vertical="center"/>
      <protection locked="0"/>
    </xf>
    <xf numFmtId="3" fontId="83" fillId="0" borderId="14" xfId="8" applyNumberFormat="1" applyFont="1" applyFill="1" applyBorder="1" applyAlignment="1" applyProtection="1">
      <alignment horizontal="center" vertical="center"/>
      <protection locked="0"/>
    </xf>
    <xf numFmtId="3" fontId="83" fillId="0" borderId="19" xfId="8" applyNumberFormat="1" applyFont="1" applyFill="1" applyBorder="1" applyAlignment="1" applyProtection="1">
      <alignment horizontal="center" vertical="center"/>
      <protection locked="0"/>
    </xf>
    <xf numFmtId="3" fontId="21" fillId="2" borderId="19" xfId="8" applyNumberFormat="1" applyFont="1" applyFill="1" applyBorder="1" applyAlignment="1" applyProtection="1">
      <alignment horizontal="center" vertical="center"/>
      <protection locked="0"/>
    </xf>
    <xf numFmtId="3" fontId="21" fillId="0" borderId="20" xfId="8" applyNumberFormat="1" applyFont="1" applyFill="1" applyBorder="1" applyAlignment="1" applyProtection="1">
      <alignment horizontal="center" vertical="center"/>
      <protection locked="0"/>
    </xf>
    <xf numFmtId="3" fontId="21" fillId="0" borderId="33" xfId="8" applyNumberFormat="1" applyFont="1" applyFill="1" applyBorder="1" applyAlignment="1" applyProtection="1">
      <alignment horizontal="center" vertical="center"/>
      <protection locked="0"/>
    </xf>
    <xf numFmtId="3" fontId="21" fillId="2" borderId="32" xfId="8" applyNumberFormat="1" applyFont="1" applyFill="1" applyBorder="1" applyAlignment="1" applyProtection="1">
      <alignment horizontal="center" vertical="center"/>
      <protection locked="0"/>
    </xf>
    <xf numFmtId="3" fontId="21" fillId="0" borderId="32" xfId="8" applyNumberFormat="1" applyFont="1" applyFill="1" applyBorder="1" applyAlignment="1" applyProtection="1">
      <alignment horizontal="center" vertical="center"/>
      <protection locked="0"/>
    </xf>
    <xf numFmtId="3" fontId="22" fillId="0" borderId="5" xfId="0" applyNumberFormat="1" applyFont="1" applyFill="1" applyBorder="1" applyAlignment="1" applyProtection="1">
      <alignment horizontal="center" vertical="center"/>
    </xf>
    <xf numFmtId="3" fontId="83" fillId="0" borderId="18" xfId="0" applyNumberFormat="1" applyFont="1" applyFill="1" applyBorder="1" applyAlignment="1" applyProtection="1">
      <alignment horizontal="center" vertical="center"/>
      <protection locked="0"/>
    </xf>
    <xf numFmtId="3" fontId="136" fillId="0" borderId="18" xfId="19" applyNumberFormat="1" applyFont="1" applyBorder="1" applyAlignment="1">
      <alignment horizontal="center"/>
    </xf>
    <xf numFmtId="3" fontId="7" fillId="0" borderId="12" xfId="0" applyNumberFormat="1" applyFont="1" applyFill="1" applyBorder="1" applyAlignment="1" applyProtection="1">
      <alignment horizontal="center" vertical="center"/>
      <protection locked="0"/>
    </xf>
    <xf numFmtId="3" fontId="136" fillId="0" borderId="12" xfId="19" applyNumberFormat="1" applyFont="1" applyBorder="1" applyAlignment="1">
      <alignment horizontal="center"/>
    </xf>
    <xf numFmtId="3" fontId="22" fillId="0" borderId="6" xfId="0" applyNumberFormat="1" applyFont="1" applyFill="1" applyBorder="1" applyAlignment="1" applyProtection="1">
      <alignment horizontal="center" vertical="center"/>
    </xf>
    <xf numFmtId="3" fontId="22" fillId="0" borderId="12" xfId="0" applyNumberFormat="1" applyFont="1" applyFill="1" applyBorder="1" applyAlignment="1" applyProtection="1">
      <alignment horizontal="center" vertical="center"/>
    </xf>
    <xf numFmtId="3" fontId="21" fillId="0" borderId="18" xfId="0" applyNumberFormat="1" applyFont="1" applyFill="1" applyBorder="1" applyAlignment="1" applyProtection="1">
      <alignment horizontal="center" vertical="center"/>
      <protection locked="0"/>
    </xf>
    <xf numFmtId="3" fontId="21" fillId="0" borderId="31" xfId="0" applyNumberFormat="1" applyFont="1" applyFill="1" applyBorder="1" applyAlignment="1" applyProtection="1">
      <alignment horizontal="center" vertical="center"/>
      <protection locked="0"/>
    </xf>
    <xf numFmtId="3" fontId="22" fillId="0" borderId="64" xfId="0" applyNumberFormat="1" applyFont="1" applyFill="1" applyBorder="1" applyAlignment="1" applyProtection="1">
      <alignment horizontal="center" vertical="center"/>
    </xf>
    <xf numFmtId="3" fontId="22" fillId="0" borderId="39" xfId="0" applyNumberFormat="1" applyFont="1" applyFill="1" applyBorder="1" applyAlignment="1" applyProtection="1">
      <alignment horizontal="center" vertical="center"/>
    </xf>
    <xf numFmtId="3" fontId="21" fillId="0" borderId="14" xfId="0" applyNumberFormat="1" applyFont="1" applyFill="1" applyBorder="1" applyAlignment="1" applyProtection="1">
      <alignment horizontal="center" vertical="center"/>
      <protection locked="0"/>
    </xf>
    <xf numFmtId="3" fontId="21" fillId="0" borderId="19" xfId="0" applyNumberFormat="1" applyFont="1" applyFill="1" applyBorder="1" applyAlignment="1" applyProtection="1">
      <alignment horizontal="center" vertical="center"/>
      <protection locked="0"/>
    </xf>
    <xf numFmtId="3" fontId="22" fillId="0" borderId="14" xfId="0" applyNumberFormat="1" applyFont="1" applyFill="1" applyBorder="1" applyAlignment="1" applyProtection="1">
      <alignment horizontal="center" vertical="center"/>
    </xf>
    <xf numFmtId="3" fontId="21" fillId="0" borderId="12" xfId="0" applyNumberFormat="1" applyFont="1" applyFill="1" applyBorder="1" applyAlignment="1" applyProtection="1">
      <alignment horizontal="center" vertical="center"/>
      <protection locked="0"/>
    </xf>
    <xf numFmtId="3" fontId="22" fillId="0" borderId="37" xfId="0" applyNumberFormat="1" applyFont="1" applyFill="1" applyBorder="1" applyAlignment="1" applyProtection="1">
      <alignment horizontal="center" vertical="center"/>
    </xf>
    <xf numFmtId="3" fontId="21" fillId="0" borderId="3" xfId="0" applyNumberFormat="1" applyFont="1" applyFill="1" applyBorder="1" applyAlignment="1" applyProtection="1">
      <alignment horizontal="center" vertical="center"/>
      <protection locked="0"/>
    </xf>
    <xf numFmtId="3" fontId="21" fillId="0" borderId="2" xfId="0" applyNumberFormat="1" applyFont="1" applyFill="1" applyBorder="1" applyAlignment="1" applyProtection="1">
      <alignment horizontal="center" vertical="center"/>
      <protection locked="0"/>
    </xf>
    <xf numFmtId="3" fontId="22" fillId="0" borderId="5" xfId="0" applyNumberFormat="1" applyFont="1" applyFill="1" applyBorder="1" applyAlignment="1" applyProtection="1">
      <alignment horizontal="center" vertical="top"/>
    </xf>
    <xf numFmtId="3" fontId="22" fillId="0" borderId="12" xfId="0" applyNumberFormat="1" applyFont="1" applyFill="1" applyBorder="1" applyAlignment="1" applyProtection="1">
      <alignment horizontal="center" vertical="top"/>
    </xf>
    <xf numFmtId="3" fontId="22" fillId="0" borderId="29" xfId="0" quotePrefix="1" applyNumberFormat="1" applyFont="1" applyFill="1" applyBorder="1" applyAlignment="1" applyProtection="1">
      <alignment horizontal="center" vertical="center"/>
    </xf>
    <xf numFmtId="3" fontId="22" fillId="0" borderId="12" xfId="0" quotePrefix="1" applyNumberFormat="1" applyFont="1" applyFill="1" applyBorder="1" applyAlignment="1" applyProtection="1">
      <alignment horizontal="center" vertical="center"/>
    </xf>
    <xf numFmtId="3" fontId="21" fillId="0" borderId="15" xfId="0" applyNumberFormat="1" applyFont="1" applyFill="1" applyBorder="1" applyAlignment="1" applyProtection="1">
      <alignment horizontal="center" vertical="center"/>
      <protection locked="0"/>
    </xf>
    <xf numFmtId="3" fontId="21" fillId="0" borderId="33" xfId="0" applyNumberFormat="1" applyFont="1" applyFill="1" applyBorder="1" applyAlignment="1" applyProtection="1">
      <alignment horizontal="center" vertical="center"/>
      <protection locked="0"/>
    </xf>
    <xf numFmtId="3" fontId="21" fillId="0" borderId="65" xfId="0" applyNumberFormat="1" applyFont="1" applyFill="1" applyBorder="1" applyAlignment="1" applyProtection="1">
      <alignment horizontal="center" vertical="center"/>
      <protection locked="0"/>
    </xf>
    <xf numFmtId="3" fontId="21" fillId="0" borderId="60" xfId="0" applyNumberFormat="1" applyFont="1" applyFill="1" applyBorder="1" applyAlignment="1" applyProtection="1">
      <alignment horizontal="center" vertical="center"/>
      <protection locked="0"/>
    </xf>
    <xf numFmtId="3" fontId="83" fillId="2" borderId="3" xfId="11" applyNumberFormat="1" applyFont="1" applyFill="1" applyBorder="1" applyAlignment="1" applyProtection="1">
      <alignment horizontal="center" vertical="center"/>
      <protection locked="0"/>
    </xf>
    <xf numFmtId="3" fontId="83" fillId="0" borderId="12" xfId="11" applyNumberFormat="1" applyFont="1" applyFill="1" applyBorder="1" applyAlignment="1" applyProtection="1">
      <alignment horizontal="center" vertical="center"/>
      <protection locked="0"/>
    </xf>
    <xf numFmtId="3" fontId="21" fillId="0" borderId="12" xfId="11" applyNumberFormat="1" applyFont="1" applyFill="1" applyBorder="1" applyAlignment="1" applyProtection="1">
      <alignment horizontal="center" vertical="center"/>
      <protection locked="0"/>
    </xf>
    <xf numFmtId="3" fontId="21" fillId="0" borderId="31" xfId="11" applyNumberFormat="1" applyFont="1" applyFill="1" applyBorder="1" applyAlignment="1" applyProtection="1">
      <alignment horizontal="center" vertical="center"/>
      <protection locked="0"/>
    </xf>
    <xf numFmtId="3" fontId="21" fillId="0" borderId="47" xfId="0" applyNumberFormat="1" applyFont="1" applyFill="1" applyBorder="1" applyAlignment="1" applyProtection="1">
      <alignment horizontal="center" vertical="center"/>
      <protection locked="0"/>
    </xf>
    <xf numFmtId="3" fontId="0" fillId="0" borderId="14" xfId="0" applyNumberFormat="1" applyBorder="1" applyAlignment="1">
      <alignment horizontal="center"/>
    </xf>
    <xf numFmtId="3" fontId="21" fillId="10" borderId="12" xfId="11" applyNumberFormat="1" applyFont="1" applyFill="1" applyBorder="1" applyAlignment="1" applyProtection="1">
      <alignment horizontal="center" vertical="center"/>
      <protection locked="0"/>
    </xf>
    <xf numFmtId="3" fontId="0" fillId="10" borderId="12" xfId="0" applyNumberFormat="1" applyFill="1" applyBorder="1" applyAlignment="1">
      <alignment horizontal="center"/>
    </xf>
    <xf numFmtId="3" fontId="21" fillId="10" borderId="12" xfId="0" applyNumberFormat="1" applyFont="1" applyFill="1" applyBorder="1" applyAlignment="1" applyProtection="1">
      <alignment horizontal="center" vertical="center"/>
      <protection locked="0"/>
    </xf>
    <xf numFmtId="3" fontId="21" fillId="10" borderId="18" xfId="0" applyNumberFormat="1" applyFont="1" applyFill="1" applyBorder="1" applyAlignment="1" applyProtection="1">
      <alignment horizontal="center" vertical="center"/>
      <protection locked="0"/>
    </xf>
    <xf numFmtId="3" fontId="21" fillId="10" borderId="31" xfId="11" applyNumberFormat="1" applyFont="1" applyFill="1" applyBorder="1" applyAlignment="1" applyProtection="1">
      <alignment horizontal="center" vertical="center"/>
      <protection locked="0"/>
    </xf>
    <xf numFmtId="3" fontId="21" fillId="10" borderId="47" xfId="0" applyNumberFormat="1" applyFont="1" applyFill="1" applyBorder="1" applyAlignment="1" applyProtection="1">
      <alignment horizontal="center" vertical="center"/>
      <protection locked="0"/>
    </xf>
    <xf numFmtId="3" fontId="0" fillId="0" borderId="12" xfId="0" applyNumberFormat="1" applyBorder="1" applyAlignment="1">
      <alignment horizontal="center"/>
    </xf>
    <xf numFmtId="3" fontId="79" fillId="0" borderId="31" xfId="10" applyNumberFormat="1" applyFont="1" applyFill="1" applyBorder="1" applyAlignment="1">
      <alignment horizontal="center" wrapText="1"/>
    </xf>
    <xf numFmtId="3" fontId="21" fillId="2" borderId="12" xfId="0" applyNumberFormat="1" applyFont="1" applyFill="1" applyBorder="1" applyAlignment="1" applyProtection="1">
      <alignment horizontal="center" vertical="center"/>
      <protection locked="0"/>
    </xf>
    <xf numFmtId="3" fontId="21" fillId="2" borderId="18" xfId="0" applyNumberFormat="1" applyFont="1" applyFill="1" applyBorder="1" applyAlignment="1" applyProtection="1">
      <alignment horizontal="center" vertical="center"/>
      <protection locked="0"/>
    </xf>
    <xf numFmtId="3" fontId="21" fillId="2" borderId="47" xfId="0" applyNumberFormat="1" applyFont="1" applyFill="1" applyBorder="1" applyAlignment="1" applyProtection="1">
      <alignment horizontal="center" vertical="center"/>
      <protection locked="0"/>
    </xf>
    <xf numFmtId="3" fontId="83" fillId="10" borderId="12" xfId="11" applyNumberFormat="1" applyFont="1" applyFill="1" applyBorder="1" applyAlignment="1" applyProtection="1">
      <alignment horizontal="center" vertical="center"/>
      <protection locked="0"/>
    </xf>
    <xf numFmtId="3" fontId="83" fillId="0" borderId="14" xfId="0" applyNumberFormat="1" applyFont="1" applyFill="1" applyBorder="1" applyAlignment="1" applyProtection="1">
      <alignment horizontal="center" vertical="center"/>
      <protection locked="0"/>
    </xf>
    <xf numFmtId="3" fontId="22" fillId="0" borderId="12" xfId="11" applyNumberFormat="1" applyFont="1" applyFill="1" applyBorder="1" applyAlignment="1" applyProtection="1">
      <alignment horizontal="center" vertical="center"/>
      <protection locked="0"/>
    </xf>
    <xf numFmtId="3" fontId="22" fillId="0" borderId="14" xfId="0" applyNumberFormat="1" applyFont="1" applyFill="1" applyBorder="1" applyAlignment="1" applyProtection="1">
      <alignment horizontal="center" vertical="center"/>
      <protection locked="0"/>
    </xf>
    <xf numFmtId="3" fontId="132" fillId="0" borderId="12" xfId="0" applyNumberFormat="1" applyFont="1" applyFill="1" applyBorder="1" applyAlignment="1">
      <alignment horizontal="center"/>
    </xf>
    <xf numFmtId="3" fontId="22" fillId="0" borderId="31" xfId="11" applyNumberFormat="1" applyFont="1" applyFill="1" applyBorder="1" applyAlignment="1" applyProtection="1">
      <alignment horizontal="center" vertical="center"/>
      <protection locked="0"/>
    </xf>
    <xf numFmtId="3" fontId="22" fillId="0" borderId="48" xfId="0" applyNumberFormat="1" applyFont="1" applyFill="1" applyBorder="1" applyAlignment="1" applyProtection="1">
      <alignment horizontal="center" vertical="center"/>
      <protection locked="0"/>
    </xf>
    <xf numFmtId="3" fontId="0" fillId="0" borderId="12" xfId="0" applyNumberFormat="1" applyFill="1" applyBorder="1" applyAlignment="1">
      <alignment horizontal="center"/>
    </xf>
    <xf numFmtId="3" fontId="21" fillId="0" borderId="48" xfId="0" applyNumberFormat="1" applyFont="1" applyFill="1" applyBorder="1" applyAlignment="1" applyProtection="1">
      <alignment horizontal="center" vertical="center"/>
      <protection locked="0"/>
    </xf>
    <xf numFmtId="3" fontId="83" fillId="0" borderId="12" xfId="0" applyNumberFormat="1" applyFont="1" applyFill="1" applyBorder="1" applyAlignment="1" applyProtection="1">
      <alignment horizontal="center" vertical="center"/>
      <protection locked="0"/>
    </xf>
    <xf numFmtId="3" fontId="83" fillId="0" borderId="31" xfId="11" applyNumberFormat="1" applyFont="1" applyFill="1" applyBorder="1" applyAlignment="1" applyProtection="1">
      <alignment horizontal="center" vertical="center"/>
      <protection locked="0"/>
    </xf>
    <xf numFmtId="3" fontId="83" fillId="0" borderId="47" xfId="0" applyNumberFormat="1" applyFont="1" applyFill="1" applyBorder="1" applyAlignment="1" applyProtection="1">
      <alignment horizontal="center" vertical="center"/>
      <protection locked="0"/>
    </xf>
    <xf numFmtId="3" fontId="21" fillId="0" borderId="16" xfId="0" applyNumberFormat="1" applyFont="1" applyFill="1" applyBorder="1" applyAlignment="1" applyProtection="1">
      <alignment horizontal="center" vertical="center"/>
      <protection locked="0"/>
    </xf>
    <xf numFmtId="3" fontId="21" fillId="0" borderId="51" xfId="0" applyNumberFormat="1" applyFont="1" applyFill="1" applyBorder="1" applyAlignment="1" applyProtection="1">
      <alignment horizontal="center" vertical="center"/>
      <protection locked="0"/>
    </xf>
    <xf numFmtId="3" fontId="0" fillId="0" borderId="31" xfId="0" applyNumberFormat="1" applyFill="1" applyBorder="1" applyAlignment="1">
      <alignment horizontal="center"/>
    </xf>
    <xf numFmtId="3" fontId="83" fillId="0" borderId="20" xfId="11" applyNumberFormat="1" applyFont="1" applyFill="1" applyBorder="1" applyAlignment="1" applyProtection="1">
      <alignment horizontal="center" vertical="center"/>
      <protection locked="0"/>
    </xf>
    <xf numFmtId="3" fontId="83" fillId="0" borderId="53" xfId="0" applyNumberFormat="1" applyFont="1" applyFill="1" applyBorder="1" applyAlignment="1" applyProtection="1">
      <alignment horizontal="center" vertical="center"/>
      <protection locked="0"/>
    </xf>
    <xf numFmtId="3" fontId="83" fillId="0" borderId="60" xfId="11" applyNumberFormat="1" applyFont="1" applyFill="1" applyBorder="1" applyAlignment="1" applyProtection="1">
      <alignment horizontal="center" vertical="center"/>
      <protection locked="0"/>
    </xf>
    <xf numFmtId="3" fontId="83" fillId="0" borderId="54" xfId="0" applyNumberFormat="1" applyFont="1" applyFill="1" applyBorder="1" applyAlignment="1" applyProtection="1">
      <alignment horizontal="center" vertical="center"/>
      <protection locked="0"/>
    </xf>
    <xf numFmtId="3" fontId="7" fillId="0" borderId="12" xfId="0" applyNumberFormat="1" applyFont="1" applyBorder="1" applyAlignment="1" applyProtection="1">
      <alignment horizontal="center" vertical="center"/>
      <protection locked="0"/>
    </xf>
    <xf numFmtId="0" fontId="12" fillId="0" borderId="18" xfId="0" applyFont="1" applyBorder="1" applyAlignment="1" applyProtection="1">
      <alignment horizontal="left" vertical="center"/>
    </xf>
    <xf numFmtId="0" fontId="12" fillId="0" borderId="30" xfId="0" applyFont="1" applyBorder="1" applyAlignment="1" applyProtection="1">
      <alignment horizontal="left" vertical="center"/>
    </xf>
    <xf numFmtId="0" fontId="13" fillId="0" borderId="30" xfId="0" applyFont="1" applyBorder="1" applyAlignment="1" applyProtection="1">
      <alignment vertical="center"/>
    </xf>
    <xf numFmtId="0" fontId="6" fillId="3" borderId="38" xfId="0" applyFont="1" applyFill="1" applyBorder="1" applyAlignment="1" applyProtection="1">
      <alignment horizontal="center" vertical="center"/>
    </xf>
    <xf numFmtId="0" fontId="6" fillId="3" borderId="30"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0" borderId="16" xfId="0" applyFont="1" applyBorder="1" applyAlignment="1" applyProtection="1">
      <alignment horizontal="center" vertical="top" shrinkToFit="1"/>
    </xf>
    <xf numFmtId="0" fontId="6" fillId="0" borderId="14" xfId="0" applyFont="1" applyBorder="1" applyAlignment="1" applyProtection="1">
      <alignment horizontal="center" vertical="top" shrinkToFit="1"/>
    </xf>
    <xf numFmtId="0" fontId="104" fillId="0" borderId="7" xfId="0" applyFont="1" applyFill="1" applyBorder="1" applyAlignment="1" applyProtection="1">
      <alignment horizontal="center"/>
    </xf>
    <xf numFmtId="0" fontId="18" fillId="0" borderId="24" xfId="0" applyFont="1" applyFill="1" applyBorder="1" applyAlignment="1" applyProtection="1">
      <alignment horizontal="center"/>
    </xf>
    <xf numFmtId="0" fontId="18" fillId="0" borderId="7" xfId="0" applyFont="1" applyFill="1" applyBorder="1" applyAlignment="1" applyProtection="1">
      <alignment horizontal="center"/>
    </xf>
    <xf numFmtId="0" fontId="28" fillId="0" borderId="7" xfId="0" applyFont="1" applyFill="1" applyBorder="1" applyAlignment="1" applyProtection="1">
      <alignment horizontal="center" vertical="center"/>
    </xf>
    <xf numFmtId="0" fontId="28" fillId="0" borderId="24" xfId="0" applyFont="1" applyFill="1" applyBorder="1" applyAlignment="1" applyProtection="1">
      <alignment horizontal="center" vertical="center"/>
    </xf>
    <xf numFmtId="0" fontId="4" fillId="0" borderId="0" xfId="4" applyFont="1" applyAlignment="1" applyProtection="1">
      <alignment horizontal="center" wrapText="1"/>
      <protection locked="0"/>
    </xf>
    <xf numFmtId="0" fontId="85" fillId="0" borderId="0" xfId="4" applyFont="1" applyBorder="1" applyAlignment="1" applyProtection="1">
      <alignment horizontal="center" vertical="center"/>
      <protection locked="0"/>
    </xf>
    <xf numFmtId="0" fontId="85" fillId="0" borderId="21" xfId="4" applyFont="1" applyBorder="1" applyAlignment="1" applyProtection="1">
      <alignment horizontal="center" vertical="center"/>
      <protection locked="0"/>
    </xf>
    <xf numFmtId="0" fontId="43" fillId="0" borderId="0" xfId="0" applyFont="1" applyBorder="1" applyAlignment="1" applyProtection="1">
      <alignment horizontal="center"/>
    </xf>
    <xf numFmtId="0" fontId="6" fillId="0" borderId="30" xfId="0" applyFont="1" applyBorder="1" applyAlignment="1" applyProtection="1">
      <alignment horizontal="left" vertical="center"/>
      <protection locked="0"/>
    </xf>
    <xf numFmtId="0" fontId="12" fillId="0" borderId="30" xfId="0" applyFont="1" applyBorder="1" applyAlignment="1" applyProtection="1">
      <alignment horizontal="left" vertical="center"/>
      <protection locked="0"/>
    </xf>
    <xf numFmtId="0" fontId="13" fillId="0" borderId="30" xfId="0" applyFont="1" applyBorder="1" applyAlignment="1" applyProtection="1">
      <alignment vertical="center"/>
      <protection locked="0"/>
    </xf>
    <xf numFmtId="0" fontId="13" fillId="0" borderId="13" xfId="0" applyFont="1" applyBorder="1" applyAlignment="1" applyProtection="1">
      <alignment vertical="center"/>
      <protection locked="0"/>
    </xf>
    <xf numFmtId="0" fontId="6" fillId="0" borderId="4" xfId="0" applyFont="1" applyBorder="1" applyAlignment="1" applyProtection="1">
      <alignment horizontal="left" vertical="center"/>
      <protection locked="0"/>
    </xf>
    <xf numFmtId="0" fontId="12" fillId="0" borderId="4" xfId="0" applyFont="1" applyBorder="1" applyAlignment="1" applyProtection="1">
      <alignment horizontal="left" vertical="center"/>
      <protection locked="0"/>
    </xf>
    <xf numFmtId="0" fontId="13" fillId="0" borderId="4" xfId="0" applyFont="1" applyBorder="1" applyAlignment="1" applyProtection="1">
      <alignment vertical="center"/>
      <protection locked="0"/>
    </xf>
    <xf numFmtId="0" fontId="13" fillId="0" borderId="67" xfId="0" applyFont="1" applyBorder="1" applyAlignment="1" applyProtection="1">
      <alignment vertical="center"/>
      <protection locked="0"/>
    </xf>
    <xf numFmtId="0" fontId="109" fillId="0" borderId="0" xfId="0" applyFont="1" applyFill="1" applyBorder="1" applyAlignment="1" applyProtection="1">
      <alignment horizontal="left" wrapText="1"/>
    </xf>
    <xf numFmtId="0" fontId="12" fillId="0" borderId="30" xfId="0" applyFont="1" applyBorder="1" applyAlignment="1" applyProtection="1">
      <alignment horizontal="center" vertical="center"/>
    </xf>
    <xf numFmtId="0" fontId="22" fillId="0" borderId="21" xfId="0" applyFont="1" applyFill="1" applyBorder="1" applyAlignment="1" applyProtection="1">
      <alignment horizontal="center" vertical="center"/>
    </xf>
    <xf numFmtId="0" fontId="22" fillId="0" borderId="39" xfId="0" applyFont="1" applyFill="1" applyBorder="1" applyAlignment="1" applyProtection="1">
      <alignment horizontal="center" vertical="center"/>
    </xf>
    <xf numFmtId="0" fontId="22" fillId="0" borderId="19" xfId="0" applyFont="1" applyFill="1" applyBorder="1" applyAlignment="1" applyProtection="1">
      <alignment horizontal="center" vertical="center"/>
    </xf>
    <xf numFmtId="0" fontId="22" fillId="0" borderId="40" xfId="0" applyFont="1" applyFill="1" applyBorder="1" applyAlignment="1" applyProtection="1">
      <alignment horizontal="center" vertical="center"/>
    </xf>
    <xf numFmtId="0" fontId="22" fillId="0" borderId="0" xfId="0" applyNumberFormat="1" applyFont="1" applyFill="1" applyBorder="1" applyAlignment="1" applyProtection="1">
      <alignment horizontal="center"/>
    </xf>
    <xf numFmtId="0" fontId="10" fillId="0" borderId="18" xfId="0" applyFont="1" applyFill="1" applyBorder="1" applyAlignment="1" applyProtection="1">
      <alignment horizontal="center"/>
      <protection locked="0"/>
    </xf>
    <xf numFmtId="0" fontId="10" fillId="0" borderId="13" xfId="0" applyFont="1" applyFill="1" applyBorder="1" applyAlignment="1" applyProtection="1">
      <alignment horizontal="center"/>
      <protection locked="0"/>
    </xf>
    <xf numFmtId="0" fontId="104" fillId="0" borderId="42" xfId="0" applyFont="1" applyFill="1" applyBorder="1" applyAlignment="1" applyProtection="1">
      <alignment horizontal="center" vertical="center"/>
    </xf>
    <xf numFmtId="0" fontId="104" fillId="0" borderId="118"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24"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4" xfId="0" quotePrefix="1" applyFont="1" applyFill="1" applyBorder="1" applyAlignment="1" applyProtection="1">
      <alignment horizontal="center" vertical="center"/>
    </xf>
    <xf numFmtId="0" fontId="7" fillId="0" borderId="34" xfId="0" applyNumberFormat="1" applyFont="1" applyFill="1" applyBorder="1" applyAlignment="1" applyProtection="1">
      <alignment horizontal="center"/>
    </xf>
    <xf numFmtId="0" fontId="28" fillId="0" borderId="59" xfId="0" applyFont="1" applyFill="1" applyBorder="1" applyAlignment="1" applyProtection="1">
      <alignment horizontal="center"/>
    </xf>
    <xf numFmtId="0" fontId="28" fillId="0" borderId="63" xfId="0" applyFont="1" applyFill="1" applyBorder="1" applyAlignment="1" applyProtection="1">
      <alignment horizontal="center"/>
    </xf>
    <xf numFmtId="0" fontId="46" fillId="0" borderId="21" xfId="0" applyFont="1" applyBorder="1" applyAlignment="1" applyProtection="1">
      <alignment horizontal="right" vertical="center"/>
    </xf>
    <xf numFmtId="0" fontId="23" fillId="0" borderId="4"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4" fontId="23" fillId="0" borderId="23" xfId="0" applyNumberFormat="1" applyFont="1" applyFill="1" applyBorder="1" applyAlignment="1" applyProtection="1">
      <alignment horizontal="center" vertical="center"/>
    </xf>
    <xf numFmtId="4" fontId="23" fillId="0" borderId="4" xfId="0" applyNumberFormat="1" applyFont="1" applyFill="1" applyBorder="1" applyAlignment="1" applyProtection="1">
      <alignment horizontal="center" vertical="center"/>
    </xf>
    <xf numFmtId="4" fontId="23" fillId="0" borderId="17" xfId="0" applyNumberFormat="1" applyFont="1" applyFill="1" applyBorder="1" applyAlignment="1" applyProtection="1">
      <alignment horizontal="center" vertical="center"/>
    </xf>
    <xf numFmtId="4" fontId="23" fillId="0" borderId="123" xfId="0" applyNumberFormat="1" applyFont="1" applyFill="1" applyBorder="1" applyAlignment="1" applyProtection="1">
      <alignment horizontal="center" vertical="center"/>
    </xf>
    <xf numFmtId="4" fontId="36" fillId="0" borderId="115" xfId="0" applyNumberFormat="1" applyFont="1" applyBorder="1" applyAlignment="1" applyProtection="1">
      <alignment horizontal="center" vertical="center"/>
      <protection locked="0"/>
    </xf>
    <xf numFmtId="0" fontId="18" fillId="0" borderId="24"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4" xfId="0" quotePrefix="1" applyFont="1" applyFill="1" applyBorder="1" applyAlignment="1" applyProtection="1">
      <alignment horizontal="center" vertical="center" wrapText="1"/>
    </xf>
    <xf numFmtId="0" fontId="17" fillId="0" borderId="0" xfId="0" applyFont="1" applyAlignment="1" applyProtection="1">
      <alignment horizontal="center"/>
    </xf>
    <xf numFmtId="0" fontId="17" fillId="0" borderId="0" xfId="0" applyFont="1" applyBorder="1" applyAlignment="1" applyProtection="1">
      <alignment horizontal="center"/>
    </xf>
    <xf numFmtId="0" fontId="33" fillId="0" borderId="57" xfId="0" applyFont="1" applyBorder="1" applyAlignment="1" applyProtection="1">
      <alignment horizontal="center" vertical="center"/>
    </xf>
    <xf numFmtId="0" fontId="33" fillId="0" borderId="26" xfId="0" applyFont="1" applyBorder="1" applyAlignment="1" applyProtection="1">
      <alignment horizontal="center" vertical="center"/>
    </xf>
    <xf numFmtId="0" fontId="109" fillId="0" borderId="0" xfId="0" applyFont="1" applyBorder="1" applyAlignment="1" applyProtection="1">
      <alignment horizontal="left" wrapText="1"/>
    </xf>
    <xf numFmtId="0" fontId="22" fillId="3" borderId="28" xfId="0" applyFont="1" applyFill="1" applyBorder="1" applyAlignment="1" applyProtection="1">
      <alignment horizontal="left" vertical="center"/>
    </xf>
    <xf numFmtId="0" fontId="22" fillId="3" borderId="4" xfId="0" applyFont="1" applyFill="1" applyBorder="1" applyAlignment="1" applyProtection="1">
      <alignment horizontal="left" vertical="center"/>
    </xf>
    <xf numFmtId="0" fontId="22" fillId="3" borderId="67" xfId="0" applyFont="1" applyFill="1" applyBorder="1" applyAlignment="1" applyProtection="1">
      <alignment horizontal="left" vertical="center"/>
    </xf>
    <xf numFmtId="3" fontId="22" fillId="3" borderId="28" xfId="0" applyNumberFormat="1" applyFont="1" applyFill="1" applyBorder="1" applyAlignment="1" applyProtection="1">
      <alignment horizontal="center" vertical="center"/>
    </xf>
    <xf numFmtId="3" fontId="22" fillId="3" borderId="4" xfId="0" applyNumberFormat="1" applyFont="1" applyFill="1" applyBorder="1" applyAlignment="1" applyProtection="1">
      <alignment horizontal="center" vertical="center"/>
    </xf>
    <xf numFmtId="3" fontId="22" fillId="3" borderId="67" xfId="0" applyNumberFormat="1" applyFont="1" applyFill="1" applyBorder="1" applyAlignment="1" applyProtection="1">
      <alignment horizontal="center" vertical="center"/>
    </xf>
    <xf numFmtId="0" fontId="22" fillId="3" borderId="23" xfId="0" applyFont="1" applyFill="1" applyBorder="1" applyAlignment="1" applyProtection="1">
      <alignment horizontal="left" vertical="center"/>
    </xf>
    <xf numFmtId="0" fontId="33" fillId="0" borderId="72" xfId="0" applyFont="1" applyBorder="1" applyAlignment="1" applyProtection="1">
      <alignment horizontal="center" vertical="center"/>
    </xf>
    <xf numFmtId="0" fontId="23" fillId="0" borderId="17" xfId="0" applyFont="1" applyFill="1" applyBorder="1" applyAlignment="1" applyProtection="1">
      <alignment horizontal="center" vertical="center"/>
    </xf>
    <xf numFmtId="0" fontId="23" fillId="0" borderId="2" xfId="0" applyFont="1" applyFill="1" applyBorder="1" applyAlignment="1" applyProtection="1">
      <alignment horizontal="center" vertical="center"/>
    </xf>
    <xf numFmtId="0" fontId="63" fillId="0" borderId="23" xfId="8" applyFont="1" applyFill="1" applyBorder="1" applyAlignment="1" applyProtection="1">
      <alignment horizontal="center" vertical="center"/>
    </xf>
    <xf numFmtId="0" fontId="63" fillId="0" borderId="4" xfId="8" applyFont="1" applyFill="1" applyBorder="1" applyAlignment="1" applyProtection="1">
      <alignment horizontal="center" vertical="center"/>
    </xf>
    <xf numFmtId="0" fontId="63" fillId="0" borderId="17" xfId="8" applyFont="1" applyFill="1" applyBorder="1" applyAlignment="1" applyProtection="1">
      <alignment horizontal="center" vertical="center"/>
    </xf>
    <xf numFmtId="0" fontId="63" fillId="0" borderId="67" xfId="8" applyFont="1" applyFill="1" applyBorder="1" applyAlignment="1" applyProtection="1">
      <alignment horizontal="center" vertical="center"/>
    </xf>
    <xf numFmtId="0" fontId="9" fillId="0" borderId="19" xfId="8" applyFont="1" applyFill="1" applyBorder="1" applyAlignment="1" applyProtection="1">
      <alignment horizontal="center" vertical="center"/>
    </xf>
    <xf numFmtId="0" fontId="9" fillId="0" borderId="39" xfId="8" applyFont="1" applyFill="1" applyBorder="1" applyAlignment="1" applyProtection="1">
      <alignment horizontal="center" vertical="center"/>
    </xf>
    <xf numFmtId="0" fontId="14" fillId="0" borderId="19" xfId="8" applyFont="1" applyFill="1" applyBorder="1" applyAlignment="1" applyProtection="1">
      <alignment horizontal="center" vertical="center"/>
    </xf>
    <xf numFmtId="0" fontId="14" fillId="0" borderId="39" xfId="8" applyFont="1" applyFill="1" applyBorder="1" applyAlignment="1" applyProtection="1">
      <alignment horizontal="center" vertical="center"/>
    </xf>
    <xf numFmtId="0" fontId="14" fillId="0" borderId="21" xfId="8" applyFont="1" applyFill="1" applyBorder="1" applyAlignment="1" applyProtection="1">
      <alignment horizontal="center" vertical="center"/>
    </xf>
    <xf numFmtId="0" fontId="14" fillId="0" borderId="40" xfId="8" applyFont="1" applyFill="1" applyBorder="1" applyAlignment="1" applyProtection="1">
      <alignment horizontal="center" vertical="center"/>
    </xf>
    <xf numFmtId="0" fontId="6" fillId="0" borderId="59" xfId="2" applyFont="1" applyBorder="1" applyAlignment="1" applyProtection="1">
      <alignment horizontal="center" vertical="center"/>
      <protection locked="0"/>
    </xf>
    <xf numFmtId="0" fontId="12" fillId="0" borderId="59" xfId="2" applyFont="1" applyBorder="1" applyAlignment="1" applyProtection="1">
      <alignment horizontal="center" vertical="center"/>
      <protection locked="0"/>
    </xf>
    <xf numFmtId="0" fontId="13" fillId="0" borderId="59" xfId="2" applyFont="1" applyBorder="1" applyAlignment="1" applyProtection="1">
      <alignment horizontal="center" vertical="center"/>
      <protection locked="0"/>
    </xf>
    <xf numFmtId="0" fontId="13" fillId="0" borderId="63" xfId="2" applyFont="1" applyBorder="1" applyAlignment="1" applyProtection="1">
      <alignment horizontal="center" vertical="center"/>
      <protection locked="0"/>
    </xf>
    <xf numFmtId="0" fontId="12" fillId="0" borderId="18" xfId="8" applyFont="1" applyFill="1" applyBorder="1" applyAlignment="1" applyProtection="1">
      <alignment vertical="center"/>
    </xf>
    <xf numFmtId="0" fontId="12" fillId="0" borderId="18" xfId="8" applyFont="1" applyBorder="1" applyAlignment="1" applyProtection="1">
      <alignment vertical="center"/>
      <protection locked="0"/>
    </xf>
    <xf numFmtId="0" fontId="13" fillId="0" borderId="30" xfId="2" applyFont="1" applyBorder="1" applyAlignment="1" applyProtection="1">
      <alignment vertical="center"/>
      <protection locked="0"/>
    </xf>
    <xf numFmtId="0" fontId="13" fillId="0" borderId="13" xfId="2" applyFont="1" applyBorder="1" applyAlignment="1" applyProtection="1">
      <alignment vertical="center"/>
      <protection locked="0"/>
    </xf>
    <xf numFmtId="0" fontId="104" fillId="0" borderId="0" xfId="8" applyFont="1" applyFill="1" applyBorder="1" applyAlignment="1" applyProtection="1">
      <alignment horizontal="center" vertical="top"/>
    </xf>
    <xf numFmtId="0" fontId="52" fillId="0" borderId="0" xfId="8" applyFont="1" applyFill="1" applyBorder="1" applyAlignment="1" applyProtection="1">
      <alignment horizontal="center" vertical="top"/>
    </xf>
    <xf numFmtId="0" fontId="52" fillId="0" borderId="24" xfId="8" applyFont="1" applyFill="1" applyBorder="1" applyAlignment="1" applyProtection="1">
      <alignment horizontal="center" vertical="top"/>
    </xf>
    <xf numFmtId="0" fontId="28" fillId="0" borderId="0" xfId="2" applyFont="1" applyBorder="1" applyAlignment="1" applyProtection="1">
      <alignment horizontal="center"/>
    </xf>
    <xf numFmtId="0" fontId="53" fillId="0" borderId="0" xfId="2" applyFont="1" applyBorder="1" applyAlignment="1" applyProtection="1">
      <alignment horizontal="center"/>
    </xf>
    <xf numFmtId="0" fontId="14" fillId="0" borderId="0" xfId="8" applyFont="1" applyFill="1" applyBorder="1" applyAlignment="1" applyProtection="1">
      <alignment vertical="top"/>
    </xf>
    <xf numFmtId="0" fontId="13" fillId="0" borderId="0" xfId="2" applyFont="1" applyBorder="1" applyAlignment="1" applyProtection="1">
      <alignment vertical="top"/>
    </xf>
    <xf numFmtId="0" fontId="13" fillId="0" borderId="22" xfId="2" applyFont="1" applyBorder="1" applyAlignment="1" applyProtection="1">
      <alignment vertical="top"/>
    </xf>
    <xf numFmtId="0" fontId="5" fillId="0" borderId="0" xfId="8" applyFont="1" applyBorder="1" applyAlignment="1" applyProtection="1">
      <alignment horizontal="left" vertical="center"/>
      <protection locked="0"/>
    </xf>
    <xf numFmtId="0" fontId="3" fillId="0" borderId="0" xfId="3" applyBorder="1" applyAlignment="1" applyProtection="1">
      <alignment vertical="center"/>
      <protection locked="0"/>
    </xf>
    <xf numFmtId="0" fontId="12" fillId="0" borderId="18" xfId="8" applyFont="1" applyBorder="1" applyAlignment="1" applyProtection="1">
      <alignment horizontal="left" vertical="center"/>
      <protection locked="0"/>
    </xf>
    <xf numFmtId="0" fontId="13" fillId="0" borderId="30" xfId="3" applyFont="1" applyBorder="1" applyAlignment="1" applyProtection="1">
      <alignment vertical="center"/>
      <protection locked="0"/>
    </xf>
    <xf numFmtId="0" fontId="13" fillId="0" borderId="13" xfId="3" applyFont="1" applyBorder="1" applyAlignment="1" applyProtection="1">
      <alignment vertical="center"/>
      <protection locked="0"/>
    </xf>
    <xf numFmtId="0" fontId="110" fillId="0" borderId="0" xfId="3" applyFont="1" applyBorder="1" applyAlignment="1" applyProtection="1">
      <alignment horizontal="center"/>
    </xf>
    <xf numFmtId="0" fontId="69" fillId="0" borderId="0" xfId="3" applyFont="1" applyBorder="1" applyAlignment="1">
      <alignment horizontal="center"/>
    </xf>
    <xf numFmtId="0" fontId="33" fillId="0" borderId="23" xfId="3" applyFont="1" applyBorder="1" applyAlignment="1" applyProtection="1">
      <alignment horizontal="center"/>
    </xf>
    <xf numFmtId="0" fontId="33" fillId="0" borderId="67" xfId="3" applyFont="1" applyBorder="1" applyAlignment="1" applyProtection="1">
      <alignment horizontal="center"/>
    </xf>
    <xf numFmtId="0" fontId="30" fillId="0" borderId="24" xfId="3" applyFont="1" applyBorder="1" applyAlignment="1" applyProtection="1">
      <alignment horizontal="center" vertical="center"/>
    </xf>
    <xf numFmtId="0" fontId="31" fillId="0" borderId="24" xfId="3" applyFont="1" applyBorder="1" applyAlignment="1" applyProtection="1">
      <alignment horizontal="center" vertical="center"/>
    </xf>
    <xf numFmtId="0" fontId="33" fillId="0" borderId="17" xfId="3" applyFont="1" applyBorder="1" applyAlignment="1" applyProtection="1">
      <alignment horizontal="center"/>
    </xf>
    <xf numFmtId="0" fontId="13" fillId="0" borderId="18" xfId="8" applyFont="1" applyBorder="1" applyAlignment="1" applyProtection="1">
      <alignment horizontal="left" vertical="center"/>
      <protection locked="0"/>
    </xf>
    <xf numFmtId="0" fontId="13" fillId="0" borderId="30" xfId="3" applyFont="1" applyBorder="1" applyAlignment="1">
      <alignment vertical="center"/>
    </xf>
    <xf numFmtId="0" fontId="13" fillId="0" borderId="13" xfId="3" applyFont="1" applyBorder="1" applyAlignment="1">
      <alignment vertical="center"/>
    </xf>
    <xf numFmtId="0" fontId="22" fillId="0" borderId="0" xfId="3" applyFont="1" applyBorder="1" applyAlignment="1" applyProtection="1">
      <alignment horizontal="left" vertical="center"/>
    </xf>
    <xf numFmtId="0" fontId="38" fillId="0" borderId="0" xfId="3" applyFont="1" applyBorder="1" applyAlignment="1" applyProtection="1">
      <alignment vertical="center"/>
    </xf>
    <xf numFmtId="0" fontId="38" fillId="0" borderId="22" xfId="3" applyFont="1" applyBorder="1" applyAlignment="1" applyProtection="1">
      <alignment vertical="center"/>
    </xf>
    <xf numFmtId="0" fontId="46" fillId="0" borderId="0" xfId="0" applyFont="1" applyBorder="1" applyAlignment="1">
      <alignment horizontal="right" vertical="center"/>
    </xf>
    <xf numFmtId="0" fontId="28" fillId="0" borderId="0" xfId="8" applyFont="1" applyFill="1" applyBorder="1" applyAlignment="1" applyProtection="1">
      <alignment horizontal="center"/>
    </xf>
    <xf numFmtId="0" fontId="44" fillId="0" borderId="0" xfId="8" applyFont="1" applyFill="1" applyAlignment="1" applyProtection="1">
      <alignment horizontal="left" vertical="center" wrapText="1"/>
    </xf>
    <xf numFmtId="0" fontId="45" fillId="0" borderId="0" xfId="3" applyFont="1" applyAlignment="1" applyProtection="1">
      <alignment vertical="center" wrapText="1"/>
    </xf>
    <xf numFmtId="0" fontId="33" fillId="0" borderId="2" xfId="8" applyFont="1" applyFill="1" applyBorder="1" applyAlignment="1" applyProtection="1">
      <alignment horizontal="center" vertical="center"/>
    </xf>
    <xf numFmtId="0" fontId="33" fillId="0" borderId="0" xfId="8" applyFont="1" applyFill="1" applyBorder="1" applyAlignment="1" applyProtection="1">
      <alignment horizontal="center" vertical="center"/>
    </xf>
    <xf numFmtId="0" fontId="33" fillId="0" borderId="22" xfId="8" applyFont="1" applyFill="1" applyBorder="1" applyAlignment="1" applyProtection="1">
      <alignment horizontal="center" vertical="center"/>
    </xf>
    <xf numFmtId="0" fontId="6" fillId="0" borderId="19" xfId="8" applyFont="1" applyFill="1" applyBorder="1" applyAlignment="1" applyProtection="1">
      <alignment horizontal="center" vertical="center"/>
    </xf>
    <xf numFmtId="0" fontId="6" fillId="0" borderId="21" xfId="8" applyFont="1" applyFill="1" applyBorder="1" applyAlignment="1" applyProtection="1">
      <alignment horizontal="center" vertical="center"/>
    </xf>
    <xf numFmtId="0" fontId="6" fillId="0" borderId="40" xfId="8" applyFont="1" applyFill="1" applyBorder="1" applyAlignment="1" applyProtection="1">
      <alignment horizontal="center" vertical="center"/>
    </xf>
    <xf numFmtId="0" fontId="33" fillId="0" borderId="24" xfId="8" applyFont="1" applyFill="1" applyBorder="1" applyAlignment="1" applyProtection="1">
      <alignment horizontal="center" vertical="center"/>
    </xf>
    <xf numFmtId="0" fontId="22" fillId="2" borderId="5" xfId="3" applyFont="1" applyFill="1" applyBorder="1" applyAlignment="1" applyProtection="1">
      <alignment horizontal="left" vertical="center" textRotation="90" wrapText="1"/>
    </xf>
    <xf numFmtId="0" fontId="48" fillId="0" borderId="5" xfId="0" applyFont="1" applyBorder="1" applyAlignment="1">
      <alignment horizontal="left" vertical="center" textRotation="90" wrapText="1"/>
    </xf>
    <xf numFmtId="0" fontId="48" fillId="0" borderId="6" xfId="0" applyFont="1" applyBorder="1" applyAlignment="1">
      <alignment horizontal="left" vertical="center" textRotation="90" wrapText="1"/>
    </xf>
    <xf numFmtId="0" fontId="22" fillId="2" borderId="5" xfId="3" applyFont="1" applyFill="1" applyBorder="1" applyAlignment="1" applyProtection="1">
      <alignment horizontal="left" vertical="center" textRotation="89" wrapText="1"/>
    </xf>
    <xf numFmtId="0" fontId="48" fillId="0" borderId="5" xfId="0" applyFont="1" applyBorder="1" applyAlignment="1">
      <alignment horizontal="left" vertical="center" textRotation="89" wrapText="1"/>
    </xf>
    <xf numFmtId="0" fontId="48" fillId="0" borderId="29" xfId="0" applyFont="1" applyBorder="1" applyAlignment="1">
      <alignment horizontal="left" vertical="center" textRotation="89" wrapText="1"/>
    </xf>
    <xf numFmtId="0" fontId="92" fillId="2" borderId="3" xfId="3" applyFont="1" applyFill="1" applyBorder="1" applyAlignment="1" applyProtection="1">
      <alignment horizontal="left" vertical="center" wrapText="1"/>
    </xf>
    <xf numFmtId="0" fontId="13" fillId="0" borderId="9" xfId="3" applyFont="1" applyBorder="1" applyAlignment="1" applyProtection="1">
      <alignment horizontal="center"/>
      <protection locked="0"/>
    </xf>
    <xf numFmtId="0" fontId="13" fillId="0" borderId="63" xfId="3" applyFont="1" applyBorder="1" applyAlignment="1" applyProtection="1">
      <alignment horizontal="center"/>
      <protection locked="0"/>
    </xf>
    <xf numFmtId="0" fontId="5" fillId="0" borderId="39" xfId="8" applyFont="1" applyBorder="1" applyAlignment="1" applyProtection="1">
      <alignment horizontal="left" vertical="center"/>
      <protection locked="0"/>
    </xf>
    <xf numFmtId="0" fontId="3" fillId="0" borderId="14" xfId="3" applyBorder="1" applyAlignment="1">
      <alignment vertical="center"/>
    </xf>
    <xf numFmtId="0" fontId="3" fillId="0" borderId="32" xfId="3" applyBorder="1" applyAlignment="1">
      <alignment vertical="center"/>
    </xf>
    <xf numFmtId="0" fontId="28" fillId="0" borderId="0" xfId="8" applyFont="1" applyFill="1" applyBorder="1" applyAlignment="1" applyProtection="1">
      <alignment horizontal="center" vertical="center"/>
    </xf>
    <xf numFmtId="0" fontId="39" fillId="0" borderId="0" xfId="3" applyFont="1" applyBorder="1" applyAlignment="1">
      <alignment horizontal="center" vertical="center"/>
    </xf>
    <xf numFmtId="0" fontId="39" fillId="0" borderId="24" xfId="3" applyFont="1" applyBorder="1" applyAlignment="1">
      <alignment horizontal="center" vertical="center"/>
    </xf>
    <xf numFmtId="0" fontId="13" fillId="0" borderId="12" xfId="3" applyFont="1" applyBorder="1" applyAlignment="1" applyProtection="1">
      <alignment horizontal="center" vertical="center"/>
    </xf>
    <xf numFmtId="0" fontId="13" fillId="0" borderId="12" xfId="3" applyFont="1" applyBorder="1" applyAlignment="1" applyProtection="1">
      <alignment vertical="center"/>
    </xf>
    <xf numFmtId="0" fontId="13" fillId="0" borderId="14" xfId="3" applyFont="1" applyBorder="1" applyAlignment="1" applyProtection="1">
      <alignment vertical="center"/>
    </xf>
    <xf numFmtId="0" fontId="13" fillId="0" borderId="31" xfId="3" applyFont="1" applyBorder="1" applyAlignment="1" applyProtection="1">
      <alignment vertical="center"/>
    </xf>
    <xf numFmtId="0" fontId="12" fillId="0" borderId="12" xfId="8" applyFont="1" applyBorder="1" applyAlignment="1" applyProtection="1">
      <alignment horizontal="left" vertical="center"/>
    </xf>
    <xf numFmtId="0" fontId="12" fillId="0" borderId="12" xfId="8" applyFont="1" applyBorder="1" applyAlignment="1" applyProtection="1">
      <alignment horizontal="left" vertical="center"/>
      <protection locked="0"/>
    </xf>
    <xf numFmtId="0" fontId="13" fillId="0" borderId="14" xfId="3" applyFont="1" applyBorder="1" applyAlignment="1" applyProtection="1">
      <alignment vertical="center"/>
      <protection locked="0"/>
    </xf>
    <xf numFmtId="0" fontId="13" fillId="0" borderId="16" xfId="3" applyFont="1" applyBorder="1" applyAlignment="1" applyProtection="1">
      <alignment vertical="center"/>
      <protection locked="0"/>
    </xf>
    <xf numFmtId="0" fontId="13" fillId="0" borderId="3" xfId="3" applyFont="1" applyBorder="1" applyAlignment="1" applyProtection="1">
      <alignment vertical="center"/>
      <protection locked="0"/>
    </xf>
    <xf numFmtId="0" fontId="13" fillId="0" borderId="31" xfId="3" applyFont="1" applyBorder="1" applyAlignment="1" applyProtection="1">
      <alignment vertical="center"/>
      <protection locked="0"/>
    </xf>
    <xf numFmtId="0" fontId="12" fillId="0" borderId="30" xfId="8" applyFont="1" applyBorder="1" applyAlignment="1" applyProtection="1">
      <alignment horizontal="center" vertical="center"/>
      <protection locked="0"/>
    </xf>
    <xf numFmtId="0" fontId="12" fillId="0" borderId="21" xfId="8" applyFont="1" applyBorder="1" applyAlignment="1" applyProtection="1">
      <alignment horizontal="center" vertical="center"/>
      <protection locked="0"/>
    </xf>
    <xf numFmtId="0" fontId="12" fillId="0" borderId="13" xfId="8" applyFont="1" applyBorder="1" applyAlignment="1" applyProtection="1">
      <alignment horizontal="center" vertical="center"/>
      <protection locked="0"/>
    </xf>
    <xf numFmtId="0" fontId="12" fillId="0" borderId="18" xfId="8" applyFont="1" applyBorder="1" applyAlignment="1" applyProtection="1">
      <alignment horizontal="left" vertical="center"/>
    </xf>
    <xf numFmtId="0" fontId="12" fillId="0" borderId="30" xfId="8" applyFont="1" applyBorder="1" applyAlignment="1" applyProtection="1">
      <alignment horizontal="left" vertical="center"/>
    </xf>
    <xf numFmtId="0" fontId="13" fillId="0" borderId="21" xfId="3" applyFont="1" applyBorder="1" applyAlignment="1" applyProtection="1">
      <alignment horizontal="center"/>
      <protection locked="0"/>
    </xf>
    <xf numFmtId="0" fontId="13" fillId="0" borderId="40" xfId="3" applyFont="1" applyBorder="1" applyAlignment="1" applyProtection="1">
      <alignment horizontal="center"/>
      <protection locked="0"/>
    </xf>
    <xf numFmtId="0" fontId="47" fillId="0" borderId="0" xfId="0" applyFont="1" applyFill="1" applyBorder="1" applyAlignment="1" applyProtection="1">
      <alignment horizontal="left" vertical="center"/>
      <protection locked="0"/>
    </xf>
    <xf numFmtId="0" fontId="29" fillId="0" borderId="0" xfId="8" applyFont="1" applyFill="1" applyBorder="1" applyAlignment="1" applyProtection="1">
      <alignment horizontal="center"/>
    </xf>
    <xf numFmtId="0" fontId="29" fillId="0" borderId="24" xfId="8" applyFont="1" applyFill="1" applyBorder="1" applyAlignment="1" applyProtection="1">
      <alignment horizontal="center"/>
    </xf>
    <xf numFmtId="0" fontId="49" fillId="0" borderId="59" xfId="3" applyFont="1" applyBorder="1" applyAlignment="1" applyProtection="1">
      <alignment horizontal="center"/>
      <protection locked="0"/>
    </xf>
    <xf numFmtId="0" fontId="49" fillId="0" borderId="63" xfId="3" applyFont="1" applyBorder="1" applyAlignment="1" applyProtection="1">
      <alignment horizontal="center"/>
      <protection locked="0"/>
    </xf>
    <xf numFmtId="0" fontId="49" fillId="0" borderId="21" xfId="3" applyFont="1" applyBorder="1" applyAlignment="1" applyProtection="1">
      <alignment horizontal="center" vertical="center"/>
      <protection locked="0"/>
    </xf>
    <xf numFmtId="0" fontId="49" fillId="0" borderId="30" xfId="3" applyFont="1" applyBorder="1" applyAlignment="1" applyProtection="1">
      <alignment horizontal="center" vertical="center"/>
      <protection locked="0"/>
    </xf>
    <xf numFmtId="0" fontId="49" fillId="0" borderId="13" xfId="3" applyFont="1" applyBorder="1" applyAlignment="1" applyProtection="1">
      <alignment horizontal="center" vertical="center"/>
      <protection locked="0"/>
    </xf>
    <xf numFmtId="0" fontId="36" fillId="0" borderId="12" xfId="8" applyFont="1" applyBorder="1" applyAlignment="1" applyProtection="1">
      <alignment horizontal="left" vertical="center"/>
      <protection locked="0"/>
    </xf>
    <xf numFmtId="0" fontId="49" fillId="0" borderId="12" xfId="3" applyFont="1" applyBorder="1" applyAlignment="1" applyProtection="1">
      <alignment vertical="center"/>
      <protection locked="0"/>
    </xf>
    <xf numFmtId="0" fontId="49" fillId="0" borderId="16" xfId="3" applyFont="1" applyBorder="1" applyAlignment="1" applyProtection="1">
      <alignment vertical="center"/>
      <protection locked="0"/>
    </xf>
    <xf numFmtId="0" fontId="49" fillId="0" borderId="14" xfId="3" applyFont="1" applyBorder="1" applyAlignment="1" applyProtection="1">
      <alignment vertical="center"/>
      <protection locked="0"/>
    </xf>
    <xf numFmtId="0" fontId="49" fillId="0" borderId="3" xfId="3" applyFont="1" applyBorder="1" applyAlignment="1" applyProtection="1">
      <alignment vertical="center"/>
      <protection locked="0"/>
    </xf>
    <xf numFmtId="0" fontId="49" fillId="0" borderId="31" xfId="3" applyFont="1" applyBorder="1" applyAlignment="1" applyProtection="1">
      <alignment vertical="center"/>
      <protection locked="0"/>
    </xf>
    <xf numFmtId="0" fontId="49" fillId="0" borderId="12" xfId="3" applyFont="1" applyBorder="1" applyAlignment="1" applyProtection="1">
      <alignment horizontal="center" vertical="center"/>
      <protection locked="0"/>
    </xf>
    <xf numFmtId="0" fontId="14" fillId="0" borderId="3" xfId="3" applyFont="1" applyBorder="1" applyAlignment="1" applyProtection="1">
      <alignment horizontal="center" vertical="center"/>
      <protection locked="0"/>
    </xf>
    <xf numFmtId="0" fontId="14" fillId="0" borderId="14" xfId="3" applyFont="1" applyBorder="1" applyAlignment="1" applyProtection="1">
      <alignment horizontal="center" vertical="center"/>
      <protection locked="0"/>
    </xf>
    <xf numFmtId="0" fontId="50" fillId="0" borderId="0" xfId="3" applyFont="1" applyBorder="1" applyAlignment="1" applyProtection="1">
      <alignment vertical="center"/>
      <protection locked="0"/>
    </xf>
    <xf numFmtId="0" fontId="13" fillId="0" borderId="0" xfId="3" applyFont="1" applyBorder="1" applyAlignment="1" applyProtection="1">
      <alignment vertical="center"/>
      <protection locked="0"/>
    </xf>
    <xf numFmtId="0" fontId="16" fillId="0" borderId="16" xfId="3" applyFont="1" applyFill="1" applyBorder="1" applyAlignment="1" applyProtection="1">
      <alignment horizontal="left" vertical="center"/>
      <protection locked="0"/>
    </xf>
    <xf numFmtId="0" fontId="16" fillId="0" borderId="14" xfId="3" applyFont="1" applyFill="1" applyBorder="1" applyAlignment="1" applyProtection="1">
      <alignment horizontal="left" vertical="center"/>
      <protection locked="0"/>
    </xf>
    <xf numFmtId="0" fontId="53" fillId="0" borderId="0" xfId="8" applyFont="1" applyFill="1" applyBorder="1" applyAlignment="1" applyProtection="1">
      <alignment horizontal="center" vertical="center"/>
    </xf>
    <xf numFmtId="0" fontId="53" fillId="0" borderId="24" xfId="8" applyFont="1" applyFill="1" applyBorder="1" applyAlignment="1" applyProtection="1">
      <alignment horizontal="center" vertical="center"/>
    </xf>
    <xf numFmtId="0" fontId="49" fillId="0" borderId="21" xfId="3" applyFont="1" applyBorder="1" applyAlignment="1" applyProtection="1">
      <alignment horizontal="center"/>
      <protection locked="0"/>
    </xf>
    <xf numFmtId="0" fontId="49" fillId="0" borderId="40" xfId="3" applyFont="1" applyBorder="1" applyAlignment="1" applyProtection="1">
      <alignment horizontal="center"/>
      <protection locked="0"/>
    </xf>
    <xf numFmtId="0" fontId="54" fillId="0" borderId="0" xfId="8" applyFont="1" applyFill="1" applyBorder="1" applyAlignment="1" applyProtection="1">
      <alignment horizontal="center" vertical="center"/>
    </xf>
    <xf numFmtId="0" fontId="54" fillId="0" borderId="24" xfId="8" applyFont="1" applyFill="1" applyBorder="1" applyAlignment="1" applyProtection="1">
      <alignment horizontal="center" vertical="center"/>
    </xf>
    <xf numFmtId="0" fontId="49" fillId="0" borderId="30" xfId="3" applyFont="1" applyBorder="1" applyAlignment="1">
      <alignment horizontal="left" vertical="center"/>
    </xf>
    <xf numFmtId="0" fontId="49" fillId="0" borderId="21" xfId="3" applyFont="1" applyBorder="1" applyAlignment="1">
      <alignment horizontal="left" vertical="center"/>
    </xf>
    <xf numFmtId="0" fontId="49" fillId="0" borderId="13" xfId="3" applyFont="1" applyBorder="1" applyAlignment="1">
      <alignment horizontal="left" vertical="center"/>
    </xf>
    <xf numFmtId="0" fontId="29" fillId="0" borderId="0" xfId="8" applyFont="1" applyFill="1" applyBorder="1" applyAlignment="1" applyProtection="1">
      <alignment horizontal="center" vertical="center"/>
    </xf>
    <xf numFmtId="0" fontId="29" fillId="0" borderId="24" xfId="8" applyFont="1" applyFill="1" applyBorder="1" applyAlignment="1" applyProtection="1">
      <alignment horizontal="center" vertical="center"/>
    </xf>
    <xf numFmtId="0" fontId="56" fillId="0" borderId="27" xfId="8" applyFont="1" applyFill="1" applyBorder="1" applyAlignment="1" applyProtection="1">
      <alignment horizontal="center" vertical="top"/>
    </xf>
    <xf numFmtId="0" fontId="56" fillId="0" borderId="5" xfId="8" applyFont="1" applyFill="1" applyBorder="1" applyAlignment="1" applyProtection="1">
      <alignment horizontal="center" vertical="top"/>
    </xf>
    <xf numFmtId="0" fontId="56" fillId="0" borderId="7" xfId="8" applyFont="1" applyFill="1" applyBorder="1" applyAlignment="1" applyProtection="1">
      <alignment horizontal="center" vertical="top"/>
    </xf>
    <xf numFmtId="0" fontId="56" fillId="0" borderId="25" xfId="8" applyFont="1" applyFill="1" applyBorder="1" applyAlignment="1" applyProtection="1">
      <alignment horizontal="center" vertical="top"/>
    </xf>
    <xf numFmtId="0" fontId="9" fillId="0" borderId="18" xfId="3" applyFont="1" applyBorder="1" applyAlignment="1" applyProtection="1">
      <alignment vertical="top" wrapText="1"/>
    </xf>
    <xf numFmtId="0" fontId="12" fillId="0" borderId="30" xfId="0" applyFont="1" applyBorder="1"/>
    <xf numFmtId="0" fontId="12" fillId="0" borderId="13" xfId="0" applyFont="1" applyBorder="1"/>
    <xf numFmtId="0" fontId="56" fillId="0" borderId="6" xfId="8" applyFont="1" applyFill="1" applyBorder="1" applyAlignment="1" applyProtection="1">
      <alignment horizontal="center" vertical="top"/>
    </xf>
    <xf numFmtId="0" fontId="14" fillId="0" borderId="18" xfId="3" applyFont="1" applyBorder="1" applyAlignment="1" applyProtection="1">
      <alignment vertical="top" wrapText="1"/>
    </xf>
    <xf numFmtId="0" fontId="14" fillId="0" borderId="30" xfId="3" applyFont="1" applyBorder="1" applyAlignment="1" applyProtection="1">
      <alignment vertical="top" wrapText="1"/>
    </xf>
    <xf numFmtId="0" fontId="14" fillId="0" borderId="13" xfId="3" applyFont="1" applyBorder="1" applyAlignment="1" applyProtection="1">
      <alignment vertical="top" wrapText="1"/>
    </xf>
    <xf numFmtId="0" fontId="14" fillId="0" borderId="18" xfId="3" applyFont="1" applyFill="1" applyBorder="1" applyAlignment="1" applyProtection="1">
      <alignment horizontal="left" vertical="center"/>
      <protection locked="0"/>
    </xf>
    <xf numFmtId="0" fontId="16" fillId="0" borderId="30" xfId="3" applyFont="1" applyBorder="1" applyAlignment="1" applyProtection="1">
      <protection locked="0"/>
    </xf>
    <xf numFmtId="0" fontId="16" fillId="0" borderId="13" xfId="3" applyFont="1" applyBorder="1" applyAlignment="1" applyProtection="1">
      <protection locked="0"/>
    </xf>
    <xf numFmtId="0" fontId="14" fillId="0" borderId="19" xfId="3" applyFont="1" applyFill="1" applyBorder="1" applyAlignment="1" applyProtection="1">
      <alignment horizontal="left" vertical="center"/>
      <protection locked="0"/>
    </xf>
    <xf numFmtId="0" fontId="16" fillId="0" borderId="21" xfId="3" applyFont="1" applyBorder="1" applyAlignment="1" applyProtection="1">
      <protection locked="0"/>
    </xf>
    <xf numFmtId="0" fontId="16" fillId="0" borderId="40" xfId="3" applyFont="1" applyBorder="1" applyAlignment="1" applyProtection="1">
      <protection locked="0"/>
    </xf>
    <xf numFmtId="0" fontId="14" fillId="0" borderId="19" xfId="3" applyFont="1" applyBorder="1" applyAlignment="1" applyProtection="1">
      <alignment vertical="top" wrapText="1"/>
    </xf>
    <xf numFmtId="0" fontId="14" fillId="0" borderId="21" xfId="3" applyFont="1" applyBorder="1" applyAlignment="1" applyProtection="1">
      <alignment vertical="top" wrapText="1"/>
    </xf>
    <xf numFmtId="0" fontId="14" fillId="0" borderId="18" xfId="8" applyFont="1" applyFill="1" applyBorder="1" applyAlignment="1" applyProtection="1">
      <alignment vertical="center"/>
      <protection locked="0"/>
    </xf>
    <xf numFmtId="0" fontId="14" fillId="0" borderId="18" xfId="3" applyFont="1" applyFill="1" applyBorder="1" applyAlignment="1" applyProtection="1">
      <alignment vertical="center"/>
      <protection locked="0"/>
    </xf>
    <xf numFmtId="0" fontId="14" fillId="0" borderId="19" xfId="3" applyFont="1" applyFill="1" applyBorder="1" applyAlignment="1" applyProtection="1">
      <alignment vertical="center"/>
      <protection locked="0"/>
    </xf>
    <xf numFmtId="0" fontId="14" fillId="0" borderId="2" xfId="3" applyFont="1" applyBorder="1" applyAlignment="1" applyProtection="1">
      <alignment horizontal="center" vertical="center"/>
      <protection locked="0"/>
    </xf>
    <xf numFmtId="0" fontId="16" fillId="0" borderId="18" xfId="8" applyFont="1" applyFill="1" applyBorder="1" applyAlignment="1" applyProtection="1">
      <alignment wrapText="1"/>
      <protection locked="0"/>
    </xf>
    <xf numFmtId="0" fontId="16" fillId="0" borderId="30" xfId="3" applyFont="1" applyBorder="1" applyAlignment="1" applyProtection="1">
      <alignment wrapText="1"/>
      <protection locked="0"/>
    </xf>
    <xf numFmtId="0" fontId="16" fillId="0" borderId="13" xfId="3" applyFont="1" applyBorder="1" applyAlignment="1" applyProtection="1">
      <alignment wrapText="1"/>
      <protection locked="0"/>
    </xf>
    <xf numFmtId="0" fontId="14" fillId="0" borderId="18" xfId="3" applyFont="1" applyFill="1" applyBorder="1" applyAlignment="1" applyProtection="1">
      <alignment wrapText="1"/>
      <protection locked="0"/>
    </xf>
    <xf numFmtId="0" fontId="14" fillId="0" borderId="19" xfId="3" applyFont="1" applyFill="1" applyBorder="1" applyAlignment="1" applyProtection="1">
      <alignment wrapText="1"/>
      <protection locked="0"/>
    </xf>
    <xf numFmtId="0" fontId="16" fillId="0" borderId="21" xfId="3" applyFont="1" applyBorder="1" applyAlignment="1" applyProtection="1">
      <alignment wrapText="1"/>
      <protection locked="0"/>
    </xf>
    <xf numFmtId="0" fontId="16" fillId="0" borderId="40" xfId="3" applyFont="1" applyBorder="1" applyAlignment="1" applyProtection="1">
      <alignment wrapText="1"/>
      <protection locked="0"/>
    </xf>
    <xf numFmtId="0" fontId="14" fillId="0" borderId="18" xfId="8" applyFont="1" applyFill="1" applyBorder="1" applyAlignment="1" applyProtection="1">
      <alignment horizontal="left" vertical="center"/>
      <protection locked="0"/>
    </xf>
    <xf numFmtId="0" fontId="16" fillId="0" borderId="30" xfId="3" applyFont="1" applyBorder="1" applyAlignment="1" applyProtection="1">
      <alignment horizontal="left"/>
      <protection locked="0"/>
    </xf>
    <xf numFmtId="0" fontId="16" fillId="0" borderId="13" xfId="3" applyFont="1" applyBorder="1" applyAlignment="1" applyProtection="1">
      <alignment horizontal="left"/>
      <protection locked="0"/>
    </xf>
    <xf numFmtId="0" fontId="56" fillId="0" borderId="29" xfId="8" applyFont="1" applyFill="1" applyBorder="1" applyAlignment="1" applyProtection="1">
      <alignment horizontal="center" vertical="top"/>
    </xf>
    <xf numFmtId="0" fontId="14" fillId="0" borderId="18" xfId="8" applyFont="1" applyFill="1" applyBorder="1" applyAlignment="1" applyProtection="1">
      <alignment wrapText="1"/>
      <protection locked="0"/>
    </xf>
    <xf numFmtId="0" fontId="14" fillId="0" borderId="65" xfId="3" applyFont="1" applyFill="1" applyBorder="1" applyAlignment="1" applyProtection="1">
      <alignment wrapText="1"/>
      <protection locked="0"/>
    </xf>
    <xf numFmtId="0" fontId="16" fillId="0" borderId="34" xfId="3" applyFont="1" applyBorder="1" applyAlignment="1" applyProtection="1">
      <alignment wrapText="1"/>
      <protection locked="0"/>
    </xf>
    <xf numFmtId="0" fontId="16" fillId="0" borderId="58" xfId="3" applyFont="1" applyBorder="1" applyAlignment="1" applyProtection="1">
      <alignment wrapText="1"/>
      <protection locked="0"/>
    </xf>
    <xf numFmtId="0" fontId="14" fillId="0" borderId="18" xfId="3" applyFont="1" applyFill="1" applyBorder="1" applyAlignment="1" applyProtection="1">
      <alignment horizontal="center" wrapText="1"/>
      <protection locked="0"/>
    </xf>
    <xf numFmtId="0" fontId="14" fillId="0" borderId="30" xfId="3" applyFont="1" applyFill="1" applyBorder="1" applyAlignment="1" applyProtection="1">
      <alignment horizontal="center" wrapText="1"/>
      <protection locked="0"/>
    </xf>
    <xf numFmtId="0" fontId="14" fillId="0" borderId="13" xfId="3" applyFont="1" applyFill="1" applyBorder="1" applyAlignment="1" applyProtection="1">
      <alignment horizontal="center" wrapText="1"/>
      <protection locked="0"/>
    </xf>
    <xf numFmtId="0" fontId="16" fillId="0" borderId="18" xfId="3" applyFont="1" applyBorder="1" applyAlignment="1" applyProtection="1">
      <alignment horizontal="center"/>
      <protection locked="0"/>
    </xf>
    <xf numFmtId="0" fontId="16" fillId="0" borderId="30" xfId="3" applyFont="1" applyBorder="1" applyAlignment="1" applyProtection="1">
      <alignment horizontal="center"/>
      <protection locked="0"/>
    </xf>
    <xf numFmtId="0" fontId="16" fillId="0" borderId="13" xfId="3" applyFont="1" applyBorder="1" applyAlignment="1" applyProtection="1">
      <alignment horizontal="center"/>
      <protection locked="0"/>
    </xf>
    <xf numFmtId="0" fontId="9" fillId="0" borderId="18" xfId="3" applyFont="1" applyFill="1" applyBorder="1" applyAlignment="1" applyProtection="1">
      <alignment horizontal="left" vertical="center"/>
      <protection locked="0"/>
    </xf>
    <xf numFmtId="0" fontId="14" fillId="0" borderId="30" xfId="3" applyFont="1" applyFill="1" applyBorder="1" applyAlignment="1" applyProtection="1">
      <alignment horizontal="left" vertical="center"/>
      <protection locked="0"/>
    </xf>
    <xf numFmtId="0" fontId="14" fillId="0" borderId="13" xfId="3" applyFont="1" applyFill="1" applyBorder="1" applyAlignment="1" applyProtection="1">
      <alignment horizontal="left" vertical="center"/>
      <protection locked="0"/>
    </xf>
    <xf numFmtId="0" fontId="118" fillId="0" borderId="16" xfId="1" applyFont="1" applyBorder="1" applyAlignment="1">
      <alignment horizontal="center" vertical="center"/>
    </xf>
    <xf numFmtId="0" fontId="118" fillId="0" borderId="15" xfId="1" applyFont="1" applyBorder="1" applyAlignment="1">
      <alignment horizontal="center" vertical="center"/>
    </xf>
    <xf numFmtId="0" fontId="118" fillId="0" borderId="16" xfId="1" applyFont="1" applyBorder="1" applyAlignment="1">
      <alignment horizontal="center" vertical="center" wrapText="1"/>
    </xf>
    <xf numFmtId="0" fontId="118" fillId="0" borderId="15" xfId="1" applyFont="1" applyBorder="1" applyAlignment="1">
      <alignment horizontal="center" vertical="center" wrapText="1"/>
    </xf>
    <xf numFmtId="0" fontId="118" fillId="0" borderId="23" xfId="1" applyFont="1" applyBorder="1" applyAlignment="1">
      <alignment horizontal="center" vertical="center"/>
    </xf>
    <xf numFmtId="0" fontId="118" fillId="0" borderId="65" xfId="1" applyFont="1" applyBorder="1" applyAlignment="1">
      <alignment horizontal="center" vertical="center"/>
    </xf>
    <xf numFmtId="0" fontId="118" fillId="0" borderId="21" xfId="1" applyFont="1" applyBorder="1" applyAlignment="1">
      <alignment horizontal="center" vertical="top"/>
    </xf>
    <xf numFmtId="0" fontId="120" fillId="0" borderId="0" xfId="1" applyFont="1" applyAlignment="1">
      <alignment horizontal="center"/>
    </xf>
    <xf numFmtId="0" fontId="121" fillId="0" borderId="0" xfId="1" applyFont="1" applyAlignment="1">
      <alignment horizontal="center"/>
    </xf>
    <xf numFmtId="0" fontId="122" fillId="0" borderId="0" xfId="1" applyFont="1" applyAlignment="1">
      <alignment horizontal="center"/>
    </xf>
    <xf numFmtId="0" fontId="123" fillId="0" borderId="0" xfId="1" applyFont="1"/>
    <xf numFmtId="0" fontId="125" fillId="0" borderId="23" xfId="1" applyFont="1" applyBorder="1" applyAlignment="1">
      <alignment horizontal="left" vertical="center" wrapText="1"/>
    </xf>
    <xf numFmtId="0" fontId="125" fillId="0" borderId="4" xfId="1" applyFont="1" applyBorder="1" applyAlignment="1">
      <alignment horizontal="left" vertical="center" wrapText="1"/>
    </xf>
    <xf numFmtId="0" fontId="125" fillId="0" borderId="19" xfId="1" applyFont="1" applyBorder="1" applyAlignment="1">
      <alignment horizontal="left" vertical="center" wrapText="1"/>
    </xf>
    <xf numFmtId="0" fontId="125" fillId="0" borderId="21" xfId="1" applyFont="1" applyBorder="1" applyAlignment="1">
      <alignment horizontal="left" vertical="center" wrapText="1"/>
    </xf>
    <xf numFmtId="0" fontId="125" fillId="0" borderId="18" xfId="1" applyFont="1" applyBorder="1" applyAlignment="1">
      <alignment horizontal="center" vertical="center" wrapText="1"/>
    </xf>
    <xf numFmtId="0" fontId="125" fillId="0" borderId="30" xfId="1" applyFont="1" applyBorder="1" applyAlignment="1">
      <alignment horizontal="center" vertical="center" wrapText="1"/>
    </xf>
    <xf numFmtId="0" fontId="125" fillId="0" borderId="37" xfId="1" applyFont="1" applyBorder="1" applyAlignment="1">
      <alignment horizontal="center" vertical="center" wrapText="1"/>
    </xf>
    <xf numFmtId="0" fontId="125" fillId="0" borderId="2" xfId="1" applyFont="1" applyBorder="1" applyAlignment="1">
      <alignment horizontal="center" vertical="center" wrapText="1"/>
    </xf>
    <xf numFmtId="0" fontId="125" fillId="0" borderId="22" xfId="1" applyFont="1" applyBorder="1" applyAlignment="1">
      <alignment horizontal="center" vertical="center" wrapText="1"/>
    </xf>
    <xf numFmtId="0" fontId="106" fillId="0" borderId="22" xfId="0" applyFont="1" applyBorder="1" applyAlignment="1">
      <alignment horizontal="center"/>
    </xf>
    <xf numFmtId="0" fontId="64" fillId="0" borderId="22" xfId="0" applyFont="1" applyBorder="1" applyAlignment="1">
      <alignment horizontal="center"/>
    </xf>
    <xf numFmtId="0" fontId="66" fillId="0" borderId="0" xfId="0" quotePrefix="1" applyFont="1" applyFill="1" applyAlignment="1">
      <alignment horizontal="left" vertical="top" wrapText="1"/>
    </xf>
    <xf numFmtId="0" fontId="66" fillId="0" borderId="0" xfId="0" applyFont="1" applyFill="1" applyAlignment="1">
      <alignment vertical="top" wrapText="1"/>
    </xf>
    <xf numFmtId="0" fontId="96" fillId="0" borderId="0" xfId="0" quotePrefix="1" applyFont="1" applyAlignment="1">
      <alignment vertical="top" wrapText="1"/>
    </xf>
    <xf numFmtId="0" fontId="66" fillId="0" borderId="0" xfId="0" applyFont="1" applyFill="1" applyAlignment="1">
      <alignment horizontal="left" vertical="top" wrapText="1"/>
    </xf>
    <xf numFmtId="0" fontId="66" fillId="0" borderId="0" xfId="0" quotePrefix="1" applyFont="1" applyAlignment="1">
      <alignment horizontal="left" vertical="top" wrapText="1"/>
    </xf>
    <xf numFmtId="0" fontId="22" fillId="3" borderId="38" xfId="0" applyFont="1" applyFill="1" applyBorder="1" applyAlignment="1" applyProtection="1">
      <alignment horizontal="center" vertical="center"/>
    </xf>
    <xf numFmtId="0" fontId="22" fillId="3" borderId="30" xfId="0" applyFont="1" applyFill="1" applyBorder="1" applyAlignment="1" applyProtection="1">
      <alignment horizontal="center" vertical="center"/>
    </xf>
    <xf numFmtId="0" fontId="22" fillId="3" borderId="13" xfId="0" applyFont="1" applyFill="1" applyBorder="1" applyAlignment="1" applyProtection="1">
      <alignment horizontal="center" vertical="center"/>
    </xf>
    <xf numFmtId="0" fontId="9" fillId="0" borderId="36" xfId="0" applyFont="1" applyFill="1" applyBorder="1" applyAlignment="1">
      <alignment horizontal="center" vertical="center" wrapText="1"/>
    </xf>
    <xf numFmtId="0" fontId="9" fillId="0" borderId="8" xfId="0" applyFont="1" applyFill="1" applyBorder="1" applyAlignment="1">
      <alignment horizontal="center" vertical="center"/>
    </xf>
    <xf numFmtId="0" fontId="9" fillId="0" borderId="32" xfId="0" applyFont="1" applyFill="1" applyBorder="1" applyAlignment="1">
      <alignment horizontal="center" vertical="center"/>
    </xf>
    <xf numFmtId="0" fontId="66" fillId="0" borderId="0" xfId="0" applyFont="1" applyFill="1" applyAlignment="1">
      <alignment horizontal="left" wrapText="1"/>
    </xf>
    <xf numFmtId="0" fontId="66" fillId="0" borderId="0" xfId="0" quotePrefix="1" applyFont="1" applyAlignment="1">
      <alignment vertical="top" wrapText="1"/>
    </xf>
    <xf numFmtId="0" fontId="66" fillId="0" borderId="0" xfId="0" applyFont="1" applyAlignment="1">
      <alignment vertical="top" wrapText="1"/>
    </xf>
    <xf numFmtId="0" fontId="66" fillId="0" borderId="0" xfId="0" applyFont="1" applyAlignment="1">
      <alignment horizontal="left" vertical="top" wrapText="1"/>
    </xf>
    <xf numFmtId="0" fontId="9" fillId="0" borderId="36" xfId="0" applyFont="1" applyFill="1" applyBorder="1" applyAlignment="1">
      <alignment horizontal="center" vertical="center"/>
    </xf>
    <xf numFmtId="0" fontId="106" fillId="0" borderId="0" xfId="0" applyFont="1" applyBorder="1" applyAlignment="1">
      <alignment horizontal="center"/>
    </xf>
    <xf numFmtId="0" fontId="64" fillId="0" borderId="0" xfId="0" applyFont="1" applyBorder="1" applyAlignment="1">
      <alignment horizontal="center"/>
    </xf>
    <xf numFmtId="0" fontId="65" fillId="0" borderId="22" xfId="0" applyFont="1" applyBorder="1" applyAlignment="1">
      <alignment horizontal="center"/>
    </xf>
    <xf numFmtId="0" fontId="65" fillId="0" borderId="0" xfId="0" applyFont="1" applyBorder="1" applyAlignment="1">
      <alignment horizontal="center"/>
    </xf>
    <xf numFmtId="0" fontId="29" fillId="0" borderId="0" xfId="0" applyFont="1" applyFill="1" applyBorder="1" applyAlignment="1" applyProtection="1">
      <alignment horizontal="center"/>
    </xf>
    <xf numFmtId="0" fontId="66" fillId="0" borderId="22" xfId="0" applyFont="1" applyBorder="1" applyAlignment="1"/>
    <xf numFmtId="0" fontId="28"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9" fillId="0" borderId="16"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14" fillId="0" borderId="2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67"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40" xfId="0" applyFont="1" applyFill="1" applyBorder="1" applyAlignment="1">
      <alignment horizontal="center" vertical="center"/>
    </xf>
    <xf numFmtId="0" fontId="29" fillId="8" borderId="18" xfId="0" applyFont="1" applyFill="1" applyBorder="1" applyAlignment="1" applyProtection="1">
      <alignment horizontal="left" vertical="center" wrapText="1"/>
    </xf>
    <xf numFmtId="0" fontId="29" fillId="8" borderId="30" xfId="0" applyFont="1" applyFill="1" applyBorder="1" applyAlignment="1" applyProtection="1">
      <alignment horizontal="left" vertical="center" wrapText="1"/>
    </xf>
    <xf numFmtId="0" fontId="29" fillId="8" borderId="13" xfId="0" applyFont="1" applyFill="1" applyBorder="1" applyAlignment="1" applyProtection="1">
      <alignment horizontal="left" vertical="center" wrapText="1"/>
    </xf>
    <xf numFmtId="0" fontId="56" fillId="8" borderId="18" xfId="0" applyFont="1" applyFill="1" applyBorder="1" applyAlignment="1" applyProtection="1">
      <alignment horizontal="left" vertical="center" wrapText="1"/>
    </xf>
    <xf numFmtId="0" fontId="56" fillId="8" borderId="30" xfId="0" applyFont="1" applyFill="1" applyBorder="1" applyAlignment="1" applyProtection="1">
      <alignment horizontal="left" vertical="center" wrapText="1"/>
    </xf>
    <xf numFmtId="0" fontId="56" fillId="8" borderId="13" xfId="0" applyFont="1" applyFill="1" applyBorder="1" applyAlignment="1" applyProtection="1">
      <alignment horizontal="left" vertical="center" wrapText="1"/>
    </xf>
    <xf numFmtId="0" fontId="73" fillId="0" borderId="0" xfId="0" applyFont="1" applyBorder="1" applyAlignment="1">
      <alignment horizontal="center"/>
    </xf>
    <xf numFmtId="0" fontId="74" fillId="0" borderId="22" xfId="0" applyFont="1" applyBorder="1" applyAlignment="1">
      <alignment horizontal="center"/>
    </xf>
    <xf numFmtId="0" fontId="74" fillId="0" borderId="0" xfId="0" applyFont="1" applyBorder="1" applyAlignment="1">
      <alignment horizontal="center"/>
    </xf>
    <xf numFmtId="0" fontId="66" fillId="0" borderId="22" xfId="0" applyFont="1" applyFill="1" applyBorder="1" applyAlignment="1"/>
    <xf numFmtId="0" fontId="9" fillId="0" borderId="36" xfId="0" applyFont="1" applyBorder="1" applyAlignment="1">
      <alignment horizontal="center" vertical="center"/>
    </xf>
    <xf numFmtId="0" fontId="9" fillId="0" borderId="32" xfId="0" applyFont="1" applyBorder="1" applyAlignment="1">
      <alignment horizontal="center" vertical="center"/>
    </xf>
    <xf numFmtId="0" fontId="14" fillId="0" borderId="57"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72" xfId="0" applyFont="1" applyFill="1" applyBorder="1" applyAlignment="1">
      <alignment horizontal="center" vertical="center"/>
    </xf>
  </cellXfs>
  <cellStyles count="24">
    <cellStyle name="Comma" xfId="10" builtinId="3"/>
    <cellStyle name="Comma 2" xfId="15" xr:uid="{00000000-0005-0000-0000-000001000000}"/>
    <cellStyle name="Comma 3" xfId="13" xr:uid="{00000000-0005-0000-0000-000002000000}"/>
    <cellStyle name="Comma 4" xfId="22" xr:uid="{00000000-0005-0000-0000-000003000000}"/>
    <cellStyle name="Comma 5" xfId="19" xr:uid="{00000000-0005-0000-0000-000004000000}"/>
    <cellStyle name="Normal" xfId="0" builtinId="0"/>
    <cellStyle name="Normal 2" xfId="1" xr:uid="{00000000-0005-0000-0000-000006000000}"/>
    <cellStyle name="Normal 2 2" xfId="17" xr:uid="{00000000-0005-0000-0000-000007000000}"/>
    <cellStyle name="Normal 2 3" xfId="16" xr:uid="{00000000-0005-0000-0000-000008000000}"/>
    <cellStyle name="Normal 3" xfId="11" xr:uid="{00000000-0005-0000-0000-000009000000}"/>
    <cellStyle name="Normal 3 2" xfId="14" xr:uid="{00000000-0005-0000-0000-00000A000000}"/>
    <cellStyle name="Normal 4" xfId="12" xr:uid="{00000000-0005-0000-0000-00000B000000}"/>
    <cellStyle name="Normal 5" xfId="20" xr:uid="{00000000-0005-0000-0000-00000C000000}"/>
    <cellStyle name="Normal 5 2" xfId="23" xr:uid="{00000000-0005-0000-0000-00000D000000}"/>
    <cellStyle name="Normal 6" xfId="18" xr:uid="{00000000-0005-0000-0000-00000E000000}"/>
    <cellStyle name="Normal_ECE1" xfId="2" xr:uid="{00000000-0005-0000-0000-00000F000000}"/>
    <cellStyle name="Normal_E-itto2000" xfId="3" xr:uid="{00000000-0005-0000-0000-000010000000}"/>
    <cellStyle name="Normal_JFSQ2001e" xfId="4" xr:uid="{00000000-0005-0000-0000-000011000000}"/>
    <cellStyle name="Normal_jqrev" xfId="5" xr:uid="{00000000-0005-0000-0000-000012000000}"/>
    <cellStyle name="Normal_Sheet1" xfId="6" xr:uid="{00000000-0005-0000-0000-000013000000}"/>
    <cellStyle name="Normal_Sheet2" xfId="7" xr:uid="{00000000-0005-0000-0000-000014000000}"/>
    <cellStyle name="Normal_YBFPQNEW" xfId="8" xr:uid="{00000000-0005-0000-0000-000015000000}"/>
    <cellStyle name="Percent" xfId="9" builtinId="5"/>
    <cellStyle name="Percent 2" xfId="21" xr:uid="{00000000-0005-0000-0000-00001700000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emf"/><Relationship Id="rId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38100</xdr:rowOff>
        </xdr:from>
        <xdr:to>
          <xdr:col>9</xdr:col>
          <xdr:colOff>9525</xdr:colOff>
          <xdr:row>60</xdr:row>
          <xdr:rowOff>57150</xdr:rowOff>
        </xdr:to>
        <xdr:sp macro="" textlink="">
          <xdr:nvSpPr>
            <xdr:cNvPr id="74753" name="Object 1" hidden="1">
              <a:extLst>
                <a:ext uri="{63B3BB69-23CF-44E3-9099-C40C66FF867C}">
                  <a14:compatExt spid="_x0000_s74753"/>
                </a:ext>
                <a:ext uri="{FF2B5EF4-FFF2-40B4-BE49-F238E27FC236}">
                  <a16:creationId xmlns:a16="http://schemas.microsoft.com/office/drawing/2014/main" id="{00000000-0008-0000-0000-000001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19049</xdr:colOff>
      <xdr:row>61</xdr:row>
      <xdr:rowOff>0</xdr:rowOff>
    </xdr:from>
    <xdr:to>
      <xdr:col>9</xdr:col>
      <xdr:colOff>0</xdr:colOff>
      <xdr:row>87</xdr:row>
      <xdr:rowOff>140955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04849" y="9296400"/>
          <a:ext cx="5467351" cy="4103355"/>
        </a:xfrm>
        <a:prstGeom prst="rect">
          <a:avLst/>
        </a:prstGeom>
        <a:ln>
          <a:solidFill>
            <a:schemeClr val="tx1"/>
          </a:solidFill>
        </a:ln>
      </xdr:spPr>
    </xdr:pic>
    <xdr:clientData/>
  </xdr:twoCellAnchor>
  <xdr:twoCellAnchor>
    <xdr:from>
      <xdr:col>0</xdr:col>
      <xdr:colOff>685799</xdr:colOff>
      <xdr:row>90</xdr:row>
      <xdr:rowOff>0</xdr:rowOff>
    </xdr:from>
    <xdr:to>
      <xdr:col>9</xdr:col>
      <xdr:colOff>9524</xdr:colOff>
      <xdr:row>117</xdr:row>
      <xdr:rowOff>7144</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799" y="13716000"/>
          <a:ext cx="5495925" cy="412194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685799</xdr:colOff>
      <xdr:row>118</xdr:row>
      <xdr:rowOff>0</xdr:rowOff>
    </xdr:from>
    <xdr:to>
      <xdr:col>9</xdr:col>
      <xdr:colOff>9524</xdr:colOff>
      <xdr:row>145</xdr:row>
      <xdr:rowOff>7144</xdr:rowOff>
    </xdr:to>
    <xdr:pic>
      <xdr:nvPicPr>
        <xdr:cNvPr id="5" name="Picture 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799" y="17983200"/>
          <a:ext cx="5495925" cy="412194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146</xdr:row>
      <xdr:rowOff>0</xdr:rowOff>
    </xdr:from>
    <xdr:to>
      <xdr:col>9</xdr:col>
      <xdr:colOff>19050</xdr:colOff>
      <xdr:row>173</xdr:row>
      <xdr:rowOff>14288</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22250400"/>
          <a:ext cx="5505450" cy="41290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xdr:row>
      <xdr:rowOff>152399</xdr:rowOff>
    </xdr:from>
    <xdr:to>
      <xdr:col>9</xdr:col>
      <xdr:colOff>10974</xdr:colOff>
      <xdr:row>185</xdr:row>
      <xdr:rowOff>142874</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5800" y="26517599"/>
          <a:ext cx="5497374" cy="1819275"/>
        </a:xfrm>
        <a:prstGeom prst="rect">
          <a:avLst/>
        </a:prstGeom>
        <a:solidFill>
          <a:schemeClr val="bg1"/>
        </a:solidFill>
        <a:ln>
          <a:solidFill>
            <a:srgbClr val="000000"/>
          </a:solidFill>
        </a:ln>
      </xdr:spPr>
    </xdr:pic>
    <xdr:clientData/>
  </xdr:twoCellAnchor>
  <xdr:twoCellAnchor>
    <xdr:from>
      <xdr:col>1</xdr:col>
      <xdr:colOff>0</xdr:colOff>
      <xdr:row>186</xdr:row>
      <xdr:rowOff>152399</xdr:rowOff>
    </xdr:from>
    <xdr:to>
      <xdr:col>9</xdr:col>
      <xdr:colOff>0</xdr:colOff>
      <xdr:row>211</xdr:row>
      <xdr:rowOff>123824</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85800" y="28498799"/>
          <a:ext cx="5486400" cy="37814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Aft>
              <a:spcPts val="0"/>
            </a:spcAft>
          </a:pPr>
          <a:r>
            <a:rPr lang="en-US" sz="1100" b="1" u="sng" kern="0">
              <a:effectLst/>
              <a:latin typeface="Times New Roman" panose="02020603050405020304" pitchFamily="18" charset="0"/>
            </a:rPr>
            <a:t>Changes from JQ2019 to JQ2020</a:t>
          </a:r>
          <a:endParaRPr lang="en-GB" sz="1100" b="1" u="sng" kern="0">
            <a:effectLst/>
            <a:latin typeface="Times New Roman" panose="02020603050405020304" pitchFamily="18" charset="0"/>
          </a:endParaRPr>
        </a:p>
        <a:p>
          <a:pPr algn="just">
            <a:spcAft>
              <a:spcPts val="0"/>
            </a:spcAft>
          </a:pPr>
          <a:r>
            <a:rPr lang="en-GB" sz="1100">
              <a:effectLst/>
              <a:latin typeface="Times New Roman" panose="02020603050405020304" pitchFamily="18" charset="0"/>
              <a:ea typeface="Times New Roman" panose="02020603050405020304" pitchFamily="18" charset="0"/>
            </a:rPr>
            <a:t> </a:t>
          </a:r>
        </a:p>
        <a:p>
          <a:pPr algn="just"/>
          <a:r>
            <a:rPr lang="en-GB" sz="1100">
              <a:effectLst/>
              <a:latin typeface="Times New Roman" panose="02020603050405020304" pitchFamily="18" charset="0"/>
              <a:ea typeface="Times New Roman" panose="02020603050405020304" pitchFamily="18" charset="0"/>
            </a:rPr>
            <a:t>Below is a complete list of all changes to JQ2020.  Items in bold are significant changes.</a:t>
          </a:r>
        </a:p>
        <a:p>
          <a:pPr algn="just"/>
          <a:r>
            <a:rPr lang="en-GB" sz="1100">
              <a:effectLst/>
              <a:highlight>
                <a:srgbClr val="FFFF00"/>
              </a:highlight>
              <a:latin typeface="Times New Roman" panose="02020603050405020304" pitchFamily="18" charset="0"/>
              <a:ea typeface="Times New Roman" panose="02020603050405020304" pitchFamily="18" charset="0"/>
            </a:rPr>
            <a:t> </a:t>
          </a:r>
          <a:endParaRPr lang="en-GB" sz="1100">
            <a:effectLst/>
            <a:latin typeface="Times New Roman" panose="02020603050405020304" pitchFamily="18" charset="0"/>
            <a:ea typeface="Times New Roman" panose="02020603050405020304" pitchFamily="18" charset="0"/>
          </a:endParaRPr>
        </a:p>
        <a:p>
          <a:pPr marL="342900" lvl="0" indent="-342900" algn="just">
            <a:buFont typeface="+mj-lt"/>
            <a:buAutoNum type="arabicParenR"/>
            <a:tabLst>
              <a:tab pos="229870" algn="l"/>
              <a:tab pos="450215" algn="l"/>
            </a:tabLst>
          </a:pPr>
          <a:r>
            <a:rPr lang="en-GB" sz="1100">
              <a:effectLst/>
              <a:latin typeface="Times New Roman" panose="02020603050405020304" pitchFamily="18" charset="0"/>
              <a:ea typeface="Times New Roman" panose="02020603050405020304" pitchFamily="18" charset="0"/>
            </a:rPr>
            <a:t>Definitions</a:t>
          </a:r>
        </a:p>
        <a:p>
          <a:pPr marL="742950" lvl="1" indent="-285750" algn="just">
            <a:buFont typeface="+mj-lt"/>
            <a:buAutoNum type="alphaLcParenR"/>
            <a:tabLst>
              <a:tab pos="458470" algn="l"/>
            </a:tabLst>
          </a:pPr>
          <a:r>
            <a:rPr lang="en-GB" sz="1100">
              <a:effectLst/>
              <a:latin typeface="Times New Roman" panose="02020603050405020304" pitchFamily="18" charset="0"/>
              <a:ea typeface="Times New Roman" panose="02020603050405020304" pitchFamily="18" charset="0"/>
            </a:rPr>
            <a:t>Included additional products under definition of production</a:t>
          </a:r>
        </a:p>
        <a:p>
          <a:pPr marL="742950" lvl="1" indent="-285750" algn="just">
            <a:buFont typeface="+mj-lt"/>
            <a:buAutoNum type="alphaLcParenR"/>
            <a:tabLst>
              <a:tab pos="458470" algn="l"/>
            </a:tabLst>
          </a:pPr>
          <a:r>
            <a:rPr lang="en-GB" sz="1100" b="1">
              <a:effectLst/>
              <a:latin typeface="Times New Roman" panose="02020603050405020304" pitchFamily="18" charset="0"/>
              <a:ea typeface="Times New Roman" panose="02020603050405020304" pitchFamily="18" charset="0"/>
            </a:rPr>
            <a:t>Changed definition of veneer to </a:t>
          </a:r>
          <a:r>
            <a:rPr lang="en-GB" sz="1100" b="1" u="sng">
              <a:effectLst/>
              <a:latin typeface="Times New Roman" panose="02020603050405020304" pitchFamily="18" charset="0"/>
              <a:ea typeface="Times New Roman" panose="02020603050405020304" pitchFamily="18" charset="0"/>
            </a:rPr>
            <a:t>exclude</a:t>
          </a:r>
          <a:r>
            <a:rPr lang="en-GB" sz="1100" b="1">
              <a:effectLst/>
              <a:latin typeface="Times New Roman" panose="02020603050405020304" pitchFamily="18" charset="0"/>
              <a:ea typeface="Times New Roman" panose="02020603050405020304" pitchFamily="18" charset="0"/>
            </a:rPr>
            <a:t> veneer used for plywood </a:t>
          </a:r>
          <a:r>
            <a:rPr lang="en-GB" sz="1100">
              <a:effectLst/>
              <a:latin typeface="Times New Roman" panose="02020603050405020304" pitchFamily="18" charset="0"/>
              <a:ea typeface="Times New Roman" panose="02020603050405020304" pitchFamily="18" charset="0"/>
            </a:rPr>
            <a:t>(item 7). This reverts to the pre-2017 definition.</a:t>
          </a:r>
        </a:p>
        <a:p>
          <a:pPr marL="742950" lvl="1" indent="-285750" algn="just">
            <a:buFont typeface="+mj-lt"/>
            <a:buAutoNum type="alphaLcParenR"/>
            <a:tabLst>
              <a:tab pos="458470" algn="l"/>
            </a:tabLst>
          </a:pPr>
          <a:r>
            <a:rPr lang="en-GB" sz="1100">
              <a:effectLst/>
              <a:latin typeface="Times New Roman" panose="02020603050405020304" pitchFamily="18" charset="0"/>
              <a:ea typeface="Times New Roman" panose="02020603050405020304" pitchFamily="18" charset="0"/>
            </a:rPr>
            <a:t>Removed reference to particle board as an aggregate (item 8.2).</a:t>
          </a:r>
        </a:p>
        <a:p>
          <a:pPr marL="742950" lvl="1" indent="-285750" algn="just">
            <a:buFont typeface="+mj-lt"/>
            <a:buAutoNum type="alphaLcParenR"/>
            <a:tabLst>
              <a:tab pos="458470" algn="l"/>
            </a:tabLst>
          </a:pPr>
          <a:r>
            <a:rPr lang="en-GB" sz="1100">
              <a:effectLst/>
              <a:latin typeface="Times New Roman" panose="02020603050405020304" pitchFamily="18" charset="0"/>
              <a:ea typeface="Times New Roman" panose="02020603050405020304" pitchFamily="18" charset="0"/>
            </a:rPr>
            <a:t>Added fine OSB to definition of OSB (item 8.2.1).</a:t>
          </a:r>
        </a:p>
        <a:p>
          <a:pPr marL="342900" lvl="0" indent="-342900" algn="just">
            <a:buFont typeface="+mj-lt"/>
            <a:buAutoNum type="arabicParenR"/>
            <a:tabLst>
              <a:tab pos="229870" algn="l"/>
            </a:tabLst>
          </a:pPr>
          <a:r>
            <a:rPr lang="en-GB" sz="1100">
              <a:effectLst/>
              <a:latin typeface="Times New Roman" panose="02020603050405020304" pitchFamily="18" charset="0"/>
              <a:ea typeface="Times New Roman" panose="02020603050405020304" pitchFamily="18" charset="0"/>
            </a:rPr>
            <a:t>Questionnaires </a:t>
          </a:r>
        </a:p>
        <a:p>
          <a:pPr marL="742950" lvl="1" indent="-285750" algn="just">
            <a:buFont typeface="+mj-lt"/>
            <a:buAutoNum type="alphaLcParenR"/>
            <a:tabLst>
              <a:tab pos="458470" algn="l"/>
            </a:tabLst>
          </a:pPr>
          <a:r>
            <a:rPr lang="en-GB" sz="1100">
              <a:effectLst/>
              <a:latin typeface="Times New Roman" panose="02020603050405020304" pitchFamily="18" charset="0"/>
              <a:ea typeface="Times New Roman" panose="02020603050405020304" pitchFamily="18" charset="0"/>
            </a:rPr>
            <a:t>Changed representation of unit “mt” to “t” (metric tonnes).  </a:t>
          </a:r>
        </a:p>
        <a:p>
          <a:pPr marL="742950" lvl="1" indent="-285750" algn="just">
            <a:buFont typeface="+mj-lt"/>
            <a:buAutoNum type="alphaLcParenR"/>
            <a:tabLst>
              <a:tab pos="458470" algn="l"/>
            </a:tabLst>
          </a:pPr>
          <a:r>
            <a:rPr lang="en-GB" sz="1100">
              <a:effectLst/>
              <a:latin typeface="Times New Roman" panose="02020603050405020304" pitchFamily="18" charset="0"/>
              <a:ea typeface="Times New Roman" panose="02020603050405020304" pitchFamily="18" charset="0"/>
            </a:rPr>
            <a:t>Cubic metre (m</a:t>
          </a:r>
          <a:r>
            <a:rPr lang="en-GB" sz="1100" baseline="30000">
              <a:effectLst/>
              <a:latin typeface="Times New Roman" panose="02020603050405020304" pitchFamily="18" charset="0"/>
              <a:ea typeface="Times New Roman" panose="02020603050405020304" pitchFamily="18" charset="0"/>
            </a:rPr>
            <a:t>3</a:t>
          </a:r>
          <a:r>
            <a:rPr lang="en-GB" sz="1100">
              <a:effectLst/>
              <a:latin typeface="Times New Roman" panose="02020603050405020304" pitchFamily="18" charset="0"/>
              <a:ea typeface="Times New Roman" panose="02020603050405020304" pitchFamily="18" charset="0"/>
            </a:rPr>
            <a:t>) referenced as solid volume (in accordance with definitions).</a:t>
          </a:r>
        </a:p>
        <a:p>
          <a:pPr marL="742950" lvl="1" indent="-285750" algn="just">
            <a:buFont typeface="+mj-lt"/>
            <a:buAutoNum type="alphaLcParenR"/>
            <a:tabLst>
              <a:tab pos="458470" algn="l"/>
            </a:tabLst>
          </a:pPr>
          <a:r>
            <a:rPr lang="en-GB" sz="1100">
              <a:effectLst/>
              <a:latin typeface="Times New Roman" panose="02020603050405020304" pitchFamily="18" charset="0"/>
              <a:ea typeface="Times New Roman" panose="02020603050405020304" pitchFamily="18" charset="0"/>
            </a:rPr>
            <a:t>Included m</a:t>
          </a:r>
          <a:r>
            <a:rPr lang="en-GB" sz="1100" baseline="30000">
              <a:effectLst/>
              <a:latin typeface="Times New Roman" panose="02020603050405020304" pitchFamily="18" charset="0"/>
              <a:ea typeface="Times New Roman" panose="02020603050405020304" pitchFamily="18" charset="0"/>
            </a:rPr>
            <a:t>3</a:t>
          </a:r>
          <a:r>
            <a:rPr lang="en-GB" sz="1100">
              <a:effectLst/>
              <a:latin typeface="Times New Roman" panose="02020603050405020304" pitchFamily="18" charset="0"/>
              <a:ea typeface="Times New Roman" panose="02020603050405020304" pitchFamily="18" charset="0"/>
            </a:rPr>
            <a:t>ub (underbark) for roundwood on ITTO 2. </a:t>
          </a:r>
        </a:p>
        <a:p>
          <a:pPr marL="742950" lvl="1" indent="-285750" algn="just">
            <a:buFont typeface="+mj-lt"/>
            <a:buAutoNum type="alphaLcParenR"/>
            <a:tabLst>
              <a:tab pos="458470" algn="l"/>
            </a:tabLst>
          </a:pPr>
          <a:r>
            <a:rPr lang="en-GB" sz="1100">
              <a:effectLst/>
              <a:latin typeface="Times New Roman" panose="02020603050405020304" pitchFamily="18" charset="0"/>
              <a:ea typeface="Times New Roman" panose="02020603050405020304" pitchFamily="18" charset="0"/>
            </a:rPr>
            <a:t>ECE-EU</a:t>
          </a:r>
        </a:p>
        <a:p>
          <a:pPr marL="1143000" lvl="2" indent="-228600" algn="just">
            <a:buFont typeface="+mj-lt"/>
            <a:buAutoNum type="romanLcParenR"/>
            <a:tabLst>
              <a:tab pos="687070" algn="l"/>
            </a:tabLst>
          </a:pPr>
          <a:r>
            <a:rPr lang="en-GB" sz="1100">
              <a:effectLst/>
              <a:latin typeface="Times New Roman" panose="02020603050405020304" pitchFamily="18" charset="0"/>
              <a:ea typeface="Times New Roman" panose="02020603050405020304" pitchFamily="18" charset="0"/>
            </a:rPr>
            <a:t>Removed the “ex” (partial) HS codes</a:t>
          </a:r>
        </a:p>
        <a:p>
          <a:pPr marL="1143000" lvl="2" indent="-228600" algn="just">
            <a:buFont typeface="+mj-lt"/>
            <a:buAutoNum type="romanLcParenR"/>
            <a:tabLst>
              <a:tab pos="687070" algn="l"/>
            </a:tabLst>
          </a:pPr>
          <a:r>
            <a:rPr lang="en-GB" sz="1100" b="1">
              <a:effectLst/>
              <a:latin typeface="Times New Roman" panose="02020603050405020304" pitchFamily="18" charset="0"/>
              <a:ea typeface="Times New Roman" panose="02020603050405020304" pitchFamily="18" charset="0"/>
            </a:rPr>
            <a:t>Removed item 1.2.C.Other (3 rows)</a:t>
          </a:r>
          <a:endParaRPr lang="en-GB" sz="1100">
            <a:effectLst/>
            <a:latin typeface="Times New Roman" panose="02020603050405020304" pitchFamily="18" charset="0"/>
            <a:ea typeface="Times New Roman" panose="02020603050405020304" pitchFamily="18" charset="0"/>
          </a:endParaRPr>
        </a:p>
        <a:p>
          <a:pPr marL="1143000" lvl="2" indent="-228600" algn="just">
            <a:buFont typeface="+mj-lt"/>
            <a:buAutoNum type="romanLcParenR"/>
            <a:tabLst>
              <a:tab pos="687070" algn="l"/>
            </a:tabLst>
          </a:pPr>
          <a:r>
            <a:rPr lang="en-GB" sz="1100">
              <a:effectLst/>
              <a:latin typeface="Times New Roman" panose="02020603050405020304" pitchFamily="18" charset="0"/>
              <a:ea typeface="Times New Roman" panose="02020603050405020304" pitchFamily="18" charset="0"/>
            </a:rPr>
            <a:t>Restored data checks between this questionnaire and JQ2</a:t>
          </a:r>
        </a:p>
        <a:p>
          <a:pPr marL="342900" lvl="0" indent="-342900" algn="just">
            <a:spcAft>
              <a:spcPts val="0"/>
            </a:spcAft>
            <a:buFont typeface="+mj-lt"/>
            <a:buAutoNum type="arabicParenR"/>
            <a:tabLst>
              <a:tab pos="229870" algn="l"/>
            </a:tabLst>
          </a:pPr>
          <a:endParaRPr lang="en-GB" sz="1100">
            <a:effectLst/>
            <a:latin typeface="Times New Roman" panose="02020603050405020304" pitchFamily="18" charset="0"/>
            <a:ea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56043" name="Picture 5">
          <a:extLst>
            <a:ext uri="{FF2B5EF4-FFF2-40B4-BE49-F238E27FC236}">
              <a16:creationId xmlns:a16="http://schemas.microsoft.com/office/drawing/2014/main" id="{00000000-0008-0000-0A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361950"/>
          <a:ext cx="3648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57182" name="Picture 5">
          <a:extLst>
            <a:ext uri="{FF2B5EF4-FFF2-40B4-BE49-F238E27FC236}">
              <a16:creationId xmlns:a16="http://schemas.microsoft.com/office/drawing/2014/main" id="{00000000-0008-0000-0B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0</xdr:row>
      <xdr:rowOff>47625</xdr:rowOff>
    </xdr:from>
    <xdr:to>
      <xdr:col>1</xdr:col>
      <xdr:colOff>3352800</xdr:colOff>
      <xdr:row>3</xdr:row>
      <xdr:rowOff>114300</xdr:rowOff>
    </xdr:to>
    <xdr:pic>
      <xdr:nvPicPr>
        <xdr:cNvPr id="63709" name="Picture 1">
          <a:extLst>
            <a:ext uri="{FF2B5EF4-FFF2-40B4-BE49-F238E27FC236}">
              <a16:creationId xmlns:a16="http://schemas.microsoft.com/office/drawing/2014/main" id="{00000000-0008-0000-0100-0000DDF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47625"/>
          <a:ext cx="36290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1</xdr:row>
      <xdr:rowOff>57150</xdr:rowOff>
    </xdr:from>
    <xdr:to>
      <xdr:col>1</xdr:col>
      <xdr:colOff>3667125</xdr:colOff>
      <xdr:row>4</xdr:row>
      <xdr:rowOff>142875</xdr:rowOff>
    </xdr:to>
    <xdr:pic>
      <xdr:nvPicPr>
        <xdr:cNvPr id="58797" name="Picture 5">
          <a:extLst>
            <a:ext uri="{FF2B5EF4-FFF2-40B4-BE49-F238E27FC236}">
              <a16:creationId xmlns:a16="http://schemas.microsoft.com/office/drawing/2014/main" id="{00000000-0008-0000-0200-0000ADE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1</xdr:row>
      <xdr:rowOff>47625</xdr:rowOff>
    </xdr:from>
    <xdr:to>
      <xdr:col>1</xdr:col>
      <xdr:colOff>3781425</xdr:colOff>
      <xdr:row>4</xdr:row>
      <xdr:rowOff>161925</xdr:rowOff>
    </xdr:to>
    <xdr:pic>
      <xdr:nvPicPr>
        <xdr:cNvPr id="61751" name="Picture 5">
          <a:extLst>
            <a:ext uri="{FF2B5EF4-FFF2-40B4-BE49-F238E27FC236}">
              <a16:creationId xmlns:a16="http://schemas.microsoft.com/office/drawing/2014/main" id="{00000000-0008-0000-0300-000037F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xdr:col>
      <xdr:colOff>318407</xdr:colOff>
      <xdr:row>5</xdr:row>
      <xdr:rowOff>123825</xdr:rowOff>
    </xdr:to>
    <xdr:pic>
      <xdr:nvPicPr>
        <xdr:cNvPr id="54963" name="Picture 5">
          <a:extLst>
            <a:ext uri="{FF2B5EF4-FFF2-40B4-BE49-F238E27FC236}">
              <a16:creationId xmlns:a16="http://schemas.microsoft.com/office/drawing/2014/main" id="{00000000-0008-0000-0400-0000B3D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419100"/>
          <a:ext cx="3638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1</xdr:row>
      <xdr:rowOff>28575</xdr:rowOff>
    </xdr:from>
    <xdr:to>
      <xdr:col>2</xdr:col>
      <xdr:colOff>123825</xdr:colOff>
      <xdr:row>5</xdr:row>
      <xdr:rowOff>114300</xdr:rowOff>
    </xdr:to>
    <xdr:pic>
      <xdr:nvPicPr>
        <xdr:cNvPr id="50839" name="Picture 5">
          <a:extLst>
            <a:ext uri="{FF2B5EF4-FFF2-40B4-BE49-F238E27FC236}">
              <a16:creationId xmlns:a16="http://schemas.microsoft.com/office/drawing/2014/main" id="{00000000-0008-0000-0500-000097C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1905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504825</xdr:colOff>
      <xdr:row>1</xdr:row>
      <xdr:rowOff>180975</xdr:rowOff>
    </xdr:from>
    <xdr:to>
      <xdr:col>2</xdr:col>
      <xdr:colOff>552450</xdr:colOff>
      <xdr:row>5</xdr:row>
      <xdr:rowOff>152400</xdr:rowOff>
    </xdr:to>
    <xdr:pic>
      <xdr:nvPicPr>
        <xdr:cNvPr id="50082" name="Picture 5">
          <a:extLst>
            <a:ext uri="{FF2B5EF4-FFF2-40B4-BE49-F238E27FC236}">
              <a16:creationId xmlns:a16="http://schemas.microsoft.com/office/drawing/2014/main" id="{00000000-0008-0000-0600-0000A2C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371475"/>
          <a:ext cx="3648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314325</xdr:colOff>
      <xdr:row>1</xdr:row>
      <xdr:rowOff>104775</xdr:rowOff>
    </xdr:from>
    <xdr:to>
      <xdr:col>4</xdr:col>
      <xdr:colOff>438150</xdr:colOff>
      <xdr:row>5</xdr:row>
      <xdr:rowOff>114300</xdr:rowOff>
    </xdr:to>
    <xdr:pic>
      <xdr:nvPicPr>
        <xdr:cNvPr id="51887" name="Picture 5">
          <a:extLst>
            <a:ext uri="{FF2B5EF4-FFF2-40B4-BE49-F238E27FC236}">
              <a16:creationId xmlns:a16="http://schemas.microsoft.com/office/drawing/2014/main" id="{00000000-0008-0000-0700-0000AFC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1</xdr:col>
      <xdr:colOff>4124325</xdr:colOff>
      <xdr:row>5</xdr:row>
      <xdr:rowOff>9525</xdr:rowOff>
    </xdr:to>
    <xdr:pic>
      <xdr:nvPicPr>
        <xdr:cNvPr id="62692" name="Picture 5">
          <a:extLst>
            <a:ext uri="{FF2B5EF4-FFF2-40B4-BE49-F238E27FC236}">
              <a16:creationId xmlns:a16="http://schemas.microsoft.com/office/drawing/2014/main" id="{00000000-0008-0000-09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361950"/>
          <a:ext cx="3648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9:B106"/>
  <sheetViews>
    <sheetView topLeftCell="A91" workbookViewId="0">
      <selection activeCell="K152" sqref="K152"/>
    </sheetView>
  </sheetViews>
  <sheetFormatPr defaultRowHeight="12" x14ac:dyDescent="0.15"/>
  <cols>
    <col min="1" max="16384" width="9" style="1107"/>
  </cols>
  <sheetData>
    <row r="59" spans="2:2" x14ac:dyDescent="0.15">
      <c r="B59"/>
    </row>
    <row r="60" spans="2:2" x14ac:dyDescent="0.15">
      <c r="B60"/>
    </row>
    <row r="61" spans="2:2" x14ac:dyDescent="0.15">
      <c r="B61"/>
    </row>
    <row r="62" spans="2:2" x14ac:dyDescent="0.15">
      <c r="B62"/>
    </row>
    <row r="66" spans="2:2" x14ac:dyDescent="0.15">
      <c r="B66"/>
    </row>
    <row r="106" spans="1:1" x14ac:dyDescent="0.15">
      <c r="A106"/>
    </row>
  </sheetData>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Word.Document.12" shapeId="74753" r:id="rId4">
          <objectPr defaultSize="0" r:id="rId5">
            <anchor moveWithCells="1">
              <from>
                <xdr:col>1</xdr:col>
                <xdr:colOff>19050</xdr:colOff>
                <xdr:row>0</xdr:row>
                <xdr:rowOff>38100</xdr:rowOff>
              </from>
              <to>
                <xdr:col>9</xdr:col>
                <xdr:colOff>9525</xdr:colOff>
                <xdr:row>60</xdr:row>
                <xdr:rowOff>57150</xdr:rowOff>
              </to>
            </anchor>
          </objectPr>
        </oleObject>
      </mc:Choice>
      <mc:Fallback>
        <oleObject progId="Word.Document.12" shapeId="7475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90"/>
  <sheetViews>
    <sheetView showGridLines="0" topLeftCell="B10" zoomScaleNormal="100" zoomScaleSheetLayoutView="75" workbookViewId="0">
      <selection activeCell="C17" sqref="C17"/>
    </sheetView>
  </sheetViews>
  <sheetFormatPr defaultColWidth="9" defaultRowHeight="15.75" x14ac:dyDescent="0.25"/>
  <cols>
    <col min="1" max="1" width="10" style="605" customWidth="1"/>
    <col min="2" max="2" width="78.25" style="605" customWidth="1"/>
    <col min="3" max="3" width="82.375" style="605" customWidth="1"/>
    <col min="4" max="16384" width="9" style="605"/>
  </cols>
  <sheetData>
    <row r="1" spans="1:3" ht="16.5" thickBot="1" x14ac:dyDescent="0.3">
      <c r="A1" s="603" t="s">
        <v>0</v>
      </c>
      <c r="B1" s="604"/>
    </row>
    <row r="2" spans="1:3" x14ac:dyDescent="0.25">
      <c r="A2" s="606"/>
      <c r="B2" s="607" t="s">
        <v>0</v>
      </c>
      <c r="C2" s="687"/>
    </row>
    <row r="3" spans="1:3" x14ac:dyDescent="0.25">
      <c r="A3" s="608"/>
      <c r="B3" s="609" t="s">
        <v>0</v>
      </c>
      <c r="C3" s="688"/>
    </row>
    <row r="4" spans="1:3" ht="18" customHeight="1" x14ac:dyDescent="0.25">
      <c r="A4" s="608"/>
      <c r="B4" s="609" t="s">
        <v>0</v>
      </c>
      <c r="C4" s="1753" t="s">
        <v>567</v>
      </c>
    </row>
    <row r="5" spans="1:3" ht="18" customHeight="1" x14ac:dyDescent="0.25">
      <c r="A5" s="608"/>
      <c r="B5" s="609"/>
      <c r="C5" s="1754"/>
    </row>
    <row r="6" spans="1:3" ht="18.75" x14ac:dyDescent="0.3">
      <c r="A6" s="608"/>
      <c r="B6" s="609"/>
      <c r="C6" s="689" t="s">
        <v>554</v>
      </c>
    </row>
    <row r="7" spans="1:3" ht="18.75" x14ac:dyDescent="0.3">
      <c r="A7" s="608"/>
      <c r="B7" s="609"/>
      <c r="C7" s="689" t="s">
        <v>27</v>
      </c>
    </row>
    <row r="8" spans="1:3" ht="18.75" x14ac:dyDescent="0.25">
      <c r="A8" s="608"/>
      <c r="B8" s="609"/>
      <c r="C8" s="759" t="s">
        <v>572</v>
      </c>
    </row>
    <row r="9" spans="1:3" x14ac:dyDescent="0.25">
      <c r="A9" s="610"/>
      <c r="B9" s="611"/>
      <c r="C9" s="686"/>
    </row>
    <row r="10" spans="1:3" ht="18" customHeight="1" x14ac:dyDescent="0.25">
      <c r="A10" s="618" t="s">
        <v>0</v>
      </c>
      <c r="B10" s="619"/>
      <c r="C10" s="1763" t="s">
        <v>584</v>
      </c>
    </row>
    <row r="11" spans="1:3" ht="18" customHeight="1" x14ac:dyDescent="0.25">
      <c r="A11" s="620" t="s">
        <v>15</v>
      </c>
      <c r="B11" s="621" t="s">
        <v>15</v>
      </c>
      <c r="C11" s="1764"/>
    </row>
    <row r="12" spans="1:3" ht="18" customHeight="1" x14ac:dyDescent="0.25">
      <c r="A12" s="622" t="s">
        <v>6</v>
      </c>
      <c r="B12" s="621"/>
      <c r="C12" s="1764"/>
    </row>
    <row r="13" spans="1:3" s="612" customFormat="1" ht="18" customHeight="1" x14ac:dyDescent="0.25">
      <c r="A13" s="623" t="s">
        <v>0</v>
      </c>
      <c r="B13" s="624"/>
      <c r="C13" s="1765"/>
    </row>
    <row r="14" spans="1:3" s="612" customFormat="1" ht="18" customHeight="1" x14ac:dyDescent="0.25">
      <c r="A14" s="1760" t="s">
        <v>364</v>
      </c>
      <c r="B14" s="1761"/>
      <c r="C14" s="1762"/>
    </row>
    <row r="15" spans="1:3" ht="18" customHeight="1" x14ac:dyDescent="0.25">
      <c r="A15" s="625">
        <v>1</v>
      </c>
      <c r="B15" s="627" t="s">
        <v>338</v>
      </c>
      <c r="C15" s="691" t="s">
        <v>187</v>
      </c>
    </row>
    <row r="16" spans="1:3" ht="18" customHeight="1" x14ac:dyDescent="0.25">
      <c r="A16" s="934">
        <v>1.1000000000000001</v>
      </c>
      <c r="B16" s="935" t="s">
        <v>131</v>
      </c>
      <c r="C16" s="691" t="s">
        <v>188</v>
      </c>
    </row>
    <row r="17" spans="1:3" ht="18" customHeight="1" x14ac:dyDescent="0.25">
      <c r="A17" s="934" t="s">
        <v>19</v>
      </c>
      <c r="B17" s="936" t="s">
        <v>3</v>
      </c>
      <c r="C17" s="692" t="s">
        <v>343</v>
      </c>
    </row>
    <row r="18" spans="1:3" ht="18" customHeight="1" x14ac:dyDescent="0.25">
      <c r="A18" s="934" t="s">
        <v>56</v>
      </c>
      <c r="B18" s="42" t="s">
        <v>4</v>
      </c>
      <c r="C18" s="692" t="s">
        <v>344</v>
      </c>
    </row>
    <row r="19" spans="1:3" ht="18" customHeight="1" x14ac:dyDescent="0.25">
      <c r="A19" s="625">
        <v>1.2</v>
      </c>
      <c r="B19" s="41" t="s">
        <v>337</v>
      </c>
      <c r="C19" s="692" t="s">
        <v>189</v>
      </c>
    </row>
    <row r="20" spans="1:3" ht="18" customHeight="1" x14ac:dyDescent="0.25">
      <c r="A20" s="625" t="s">
        <v>20</v>
      </c>
      <c r="B20" s="39" t="s">
        <v>3</v>
      </c>
      <c r="C20" s="691" t="s">
        <v>190</v>
      </c>
    </row>
    <row r="21" spans="1:3" s="613" customFormat="1" ht="18" customHeight="1" x14ac:dyDescent="0.15">
      <c r="A21" s="625" t="s">
        <v>57</v>
      </c>
      <c r="B21" s="39" t="s">
        <v>4</v>
      </c>
      <c r="C21" s="692" t="s">
        <v>191</v>
      </c>
    </row>
    <row r="22" spans="1:3" s="613" customFormat="1" ht="18" customHeight="1" x14ac:dyDescent="0.15">
      <c r="A22" s="625" t="s">
        <v>77</v>
      </c>
      <c r="B22" s="54" t="s">
        <v>74</v>
      </c>
      <c r="C22" s="694" t="s">
        <v>444</v>
      </c>
    </row>
    <row r="23" spans="1:3" s="613" customFormat="1" ht="18" customHeight="1" x14ac:dyDescent="0.15">
      <c r="A23" s="628" t="s">
        <v>17</v>
      </c>
      <c r="B23" s="39" t="s">
        <v>41</v>
      </c>
      <c r="C23" s="693" t="s">
        <v>345</v>
      </c>
    </row>
    <row r="24" spans="1:3" s="613" customFormat="1" ht="18" customHeight="1" x14ac:dyDescent="0.15">
      <c r="A24" s="628" t="s">
        <v>18</v>
      </c>
      <c r="B24" s="40" t="s">
        <v>3</v>
      </c>
      <c r="C24" s="694" t="s">
        <v>346</v>
      </c>
    </row>
    <row r="25" spans="1:3" s="613" customFormat="1" ht="18" customHeight="1" x14ac:dyDescent="0.15">
      <c r="A25" s="628" t="s">
        <v>58</v>
      </c>
      <c r="B25" s="54" t="s">
        <v>4</v>
      </c>
      <c r="C25" s="694" t="s">
        <v>347</v>
      </c>
    </row>
    <row r="26" spans="1:3" s="613" customFormat="1" ht="30" x14ac:dyDescent="0.15">
      <c r="A26" s="941" t="s">
        <v>21</v>
      </c>
      <c r="B26" s="1080" t="s">
        <v>614</v>
      </c>
      <c r="C26" s="694" t="s">
        <v>345</v>
      </c>
    </row>
    <row r="27" spans="1:3" s="613" customFormat="1" ht="18" customHeight="1" x14ac:dyDescent="0.15">
      <c r="A27" s="628" t="s">
        <v>22</v>
      </c>
      <c r="B27" s="40" t="s">
        <v>3</v>
      </c>
      <c r="C27" s="693" t="s">
        <v>346</v>
      </c>
    </row>
    <row r="28" spans="1:3" s="613" customFormat="1" ht="18" customHeight="1" x14ac:dyDescent="0.15">
      <c r="A28" s="628" t="s">
        <v>59</v>
      </c>
      <c r="B28" s="54" t="s">
        <v>4</v>
      </c>
      <c r="C28" s="694" t="s">
        <v>347</v>
      </c>
    </row>
    <row r="29" spans="1:3" s="613" customFormat="1" ht="18" customHeight="1" x14ac:dyDescent="0.15">
      <c r="A29" s="628" t="s">
        <v>23</v>
      </c>
      <c r="B29" s="39" t="s">
        <v>28</v>
      </c>
      <c r="C29" s="694" t="s">
        <v>345</v>
      </c>
    </row>
    <row r="30" spans="1:3" s="613" customFormat="1" ht="18" customHeight="1" x14ac:dyDescent="0.15">
      <c r="A30" s="628" t="s">
        <v>24</v>
      </c>
      <c r="B30" s="40" t="s">
        <v>3</v>
      </c>
      <c r="C30" s="694" t="s">
        <v>346</v>
      </c>
    </row>
    <row r="31" spans="1:3" s="613" customFormat="1" ht="18" customHeight="1" x14ac:dyDescent="0.15">
      <c r="A31" s="629" t="s">
        <v>60</v>
      </c>
      <c r="B31" s="54" t="s">
        <v>4</v>
      </c>
      <c r="C31" s="694" t="s">
        <v>347</v>
      </c>
    </row>
    <row r="32" spans="1:3" s="612" customFormat="1" ht="18" customHeight="1" x14ac:dyDescent="0.25">
      <c r="A32" s="1760" t="s">
        <v>192</v>
      </c>
      <c r="B32" s="1761"/>
      <c r="C32" s="1762"/>
    </row>
    <row r="33" spans="1:3" s="613" customFormat="1" ht="18" customHeight="1" x14ac:dyDescent="0.15">
      <c r="A33" s="630">
        <v>2</v>
      </c>
      <c r="B33" s="631" t="s">
        <v>29</v>
      </c>
      <c r="C33" s="693" t="s">
        <v>348</v>
      </c>
    </row>
    <row r="34" spans="1:3" s="613" customFormat="1" ht="18" customHeight="1" x14ac:dyDescent="0.15">
      <c r="A34" s="632">
        <v>3</v>
      </c>
      <c r="B34" s="633" t="s">
        <v>134</v>
      </c>
      <c r="C34" s="693" t="s">
        <v>452</v>
      </c>
    </row>
    <row r="35" spans="1:3" s="613" customFormat="1" ht="18" customHeight="1" x14ac:dyDescent="0.15">
      <c r="A35" s="625" t="s">
        <v>132</v>
      </c>
      <c r="B35" s="41" t="s">
        <v>61</v>
      </c>
      <c r="C35" s="694" t="s">
        <v>349</v>
      </c>
    </row>
    <row r="36" spans="1:3" s="613" customFormat="1" ht="18" customHeight="1" x14ac:dyDescent="0.15">
      <c r="A36" s="625" t="s">
        <v>133</v>
      </c>
      <c r="B36" s="41" t="s">
        <v>135</v>
      </c>
      <c r="C36" s="693" t="s">
        <v>445</v>
      </c>
    </row>
    <row r="37" spans="1:3" s="613" customFormat="1" ht="18" customHeight="1" x14ac:dyDescent="0.15">
      <c r="A37" s="632">
        <v>4</v>
      </c>
      <c r="B37" s="633" t="s">
        <v>391</v>
      </c>
      <c r="C37" s="693" t="s">
        <v>445</v>
      </c>
    </row>
    <row r="38" spans="1:3" s="613" customFormat="1" ht="18" customHeight="1" x14ac:dyDescent="0.15">
      <c r="A38" s="632" t="s">
        <v>392</v>
      </c>
      <c r="B38" s="633" t="s">
        <v>137</v>
      </c>
      <c r="C38" s="691" t="s">
        <v>350</v>
      </c>
    </row>
    <row r="39" spans="1:3" s="613" customFormat="1" ht="18" customHeight="1" x14ac:dyDescent="0.15">
      <c r="A39" s="625" t="s">
        <v>393</v>
      </c>
      <c r="B39" s="41" t="s">
        <v>136</v>
      </c>
      <c r="C39" s="695" t="s">
        <v>351</v>
      </c>
    </row>
    <row r="40" spans="1:3" s="613" customFormat="1" ht="18" customHeight="1" x14ac:dyDescent="0.15">
      <c r="A40" s="625" t="s">
        <v>394</v>
      </c>
      <c r="B40" s="41" t="s">
        <v>138</v>
      </c>
      <c r="C40" s="695" t="s">
        <v>352</v>
      </c>
    </row>
    <row r="41" spans="1:3" s="613" customFormat="1" ht="18" customHeight="1" x14ac:dyDescent="0.15">
      <c r="A41" s="632" t="s">
        <v>395</v>
      </c>
      <c r="B41" s="633" t="s">
        <v>443</v>
      </c>
      <c r="C41" s="691" t="s">
        <v>448</v>
      </c>
    </row>
    <row r="42" spans="1:3" s="613" customFormat="1" ht="18" customHeight="1" x14ac:dyDescent="0.15">
      <c r="A42" s="625" t="s">
        <v>396</v>
      </c>
      <c r="B42" s="41" t="s">
        <v>3</v>
      </c>
      <c r="C42" s="695" t="s">
        <v>446</v>
      </c>
    </row>
    <row r="43" spans="1:3" s="613" customFormat="1" ht="18" customHeight="1" x14ac:dyDescent="0.15">
      <c r="A43" s="625" t="s">
        <v>397</v>
      </c>
      <c r="B43" s="41" t="s">
        <v>4</v>
      </c>
      <c r="C43" s="695" t="s">
        <v>447</v>
      </c>
    </row>
    <row r="44" spans="1:3" s="613" customFormat="1" ht="18" customHeight="1" x14ac:dyDescent="0.15">
      <c r="A44" s="937" t="s">
        <v>398</v>
      </c>
      <c r="B44" s="42" t="s">
        <v>74</v>
      </c>
      <c r="C44" s="694" t="s">
        <v>449</v>
      </c>
    </row>
    <row r="45" spans="1:3" s="613" customFormat="1" ht="18" customHeight="1" x14ac:dyDescent="0.15">
      <c r="A45" s="625" t="s">
        <v>399</v>
      </c>
      <c r="B45" s="37" t="s">
        <v>30</v>
      </c>
      <c r="C45" s="691" t="s">
        <v>193</v>
      </c>
    </row>
    <row r="46" spans="1:3" s="613" customFormat="1" ht="18" customHeight="1" x14ac:dyDescent="0.15">
      <c r="A46" s="625" t="s">
        <v>400</v>
      </c>
      <c r="B46" s="39" t="s">
        <v>3</v>
      </c>
      <c r="C46" s="691" t="s">
        <v>353</v>
      </c>
    </row>
    <row r="47" spans="1:3" s="613" customFormat="1" ht="18" customHeight="1" x14ac:dyDescent="0.15">
      <c r="A47" s="625" t="s">
        <v>401</v>
      </c>
      <c r="B47" s="39" t="s">
        <v>4</v>
      </c>
      <c r="C47" s="692" t="s">
        <v>354</v>
      </c>
    </row>
    <row r="48" spans="1:3" s="613" customFormat="1" ht="18" customHeight="1" x14ac:dyDescent="0.15">
      <c r="A48" s="937" t="s">
        <v>402</v>
      </c>
      <c r="B48" s="938" t="s">
        <v>74</v>
      </c>
      <c r="C48" s="694" t="s">
        <v>355</v>
      </c>
    </row>
    <row r="49" spans="1:3" s="613" customFormat="1" ht="18" customHeight="1" x14ac:dyDescent="0.15">
      <c r="A49" s="625" t="s">
        <v>403</v>
      </c>
      <c r="B49" s="700" t="s">
        <v>31</v>
      </c>
      <c r="C49" s="698" t="s">
        <v>450</v>
      </c>
    </row>
    <row r="50" spans="1:3" s="613" customFormat="1" ht="18" customHeight="1" x14ac:dyDescent="0.15">
      <c r="A50" s="625" t="s">
        <v>287</v>
      </c>
      <c r="B50" s="41" t="s">
        <v>33</v>
      </c>
      <c r="C50" s="698" t="s">
        <v>194</v>
      </c>
    </row>
    <row r="51" spans="1:3" s="613" customFormat="1" ht="18" customHeight="1" x14ac:dyDescent="0.15">
      <c r="A51" s="625" t="s">
        <v>404</v>
      </c>
      <c r="B51" s="39" t="s">
        <v>3</v>
      </c>
      <c r="C51" s="939" t="s">
        <v>356</v>
      </c>
    </row>
    <row r="52" spans="1:3" s="613" customFormat="1" ht="18" customHeight="1" x14ac:dyDescent="0.15">
      <c r="A52" s="625" t="s">
        <v>405</v>
      </c>
      <c r="B52" s="39" t="s">
        <v>4</v>
      </c>
      <c r="C52" s="940" t="s">
        <v>357</v>
      </c>
    </row>
    <row r="53" spans="1:3" s="613" customFormat="1" ht="18" customHeight="1" x14ac:dyDescent="0.15">
      <c r="A53" s="941" t="s">
        <v>406</v>
      </c>
      <c r="B53" s="634" t="s">
        <v>74</v>
      </c>
      <c r="C53" s="693" t="s">
        <v>358</v>
      </c>
    </row>
    <row r="54" spans="1:3" s="613" customFormat="1" ht="18" customHeight="1" x14ac:dyDescent="0.15">
      <c r="A54" s="625" t="s">
        <v>288</v>
      </c>
      <c r="B54" s="1079" t="s">
        <v>617</v>
      </c>
      <c r="C54" s="691" t="s">
        <v>195</v>
      </c>
    </row>
    <row r="55" spans="1:3" s="613" customFormat="1" ht="18" customHeight="1" x14ac:dyDescent="0.15">
      <c r="A55" s="625" t="s">
        <v>407</v>
      </c>
      <c r="B55" s="1078" t="s">
        <v>616</v>
      </c>
      <c r="C55" s="692" t="s">
        <v>359</v>
      </c>
    </row>
    <row r="56" spans="1:3" s="613" customFormat="1" ht="18" customHeight="1" x14ac:dyDescent="0.15">
      <c r="A56" s="625" t="s">
        <v>408</v>
      </c>
      <c r="B56" s="41" t="s">
        <v>34</v>
      </c>
      <c r="C56" s="691" t="s">
        <v>196</v>
      </c>
    </row>
    <row r="57" spans="1:3" s="613" customFormat="1" ht="18" customHeight="1" x14ac:dyDescent="0.15">
      <c r="A57" s="625" t="s">
        <v>409</v>
      </c>
      <c r="B57" s="39" t="s">
        <v>35</v>
      </c>
      <c r="C57" s="696" t="s">
        <v>360</v>
      </c>
    </row>
    <row r="58" spans="1:3" s="613" customFormat="1" ht="18" customHeight="1" x14ac:dyDescent="0.15">
      <c r="A58" s="625" t="s">
        <v>410</v>
      </c>
      <c r="B58" s="39" t="s">
        <v>339</v>
      </c>
      <c r="C58" s="691" t="s">
        <v>361</v>
      </c>
    </row>
    <row r="59" spans="1:3" s="613" customFormat="1" ht="18" customHeight="1" x14ac:dyDescent="0.15">
      <c r="A59" s="937" t="s">
        <v>411</v>
      </c>
      <c r="B59" s="42" t="s">
        <v>114</v>
      </c>
      <c r="C59" s="692" t="s">
        <v>362</v>
      </c>
    </row>
    <row r="60" spans="1:3" s="613" customFormat="1" ht="18" customHeight="1" x14ac:dyDescent="0.15">
      <c r="A60" s="628" t="s">
        <v>289</v>
      </c>
      <c r="B60" s="631" t="s">
        <v>36</v>
      </c>
      <c r="C60" s="697" t="s">
        <v>201</v>
      </c>
    </row>
    <row r="61" spans="1:3" s="613" customFormat="1" ht="18" customHeight="1" x14ac:dyDescent="0.15">
      <c r="A61" s="628" t="s">
        <v>412</v>
      </c>
      <c r="B61" s="44" t="s">
        <v>413</v>
      </c>
      <c r="C61" s="693" t="s">
        <v>197</v>
      </c>
    </row>
    <row r="62" spans="1:3" s="613" customFormat="1" ht="18" customHeight="1" x14ac:dyDescent="0.15">
      <c r="A62" s="628" t="s">
        <v>414</v>
      </c>
      <c r="B62" s="41" t="s">
        <v>139</v>
      </c>
      <c r="C62" s="696" t="s">
        <v>199</v>
      </c>
    </row>
    <row r="63" spans="1:3" s="613" customFormat="1" ht="18" customHeight="1" x14ac:dyDescent="0.15">
      <c r="A63" s="628" t="s">
        <v>415</v>
      </c>
      <c r="B63" s="39" t="s">
        <v>417</v>
      </c>
      <c r="C63" s="693" t="s">
        <v>200</v>
      </c>
    </row>
    <row r="64" spans="1:3" s="613" customFormat="1" ht="18" customHeight="1" x14ac:dyDescent="0.15">
      <c r="A64" s="628" t="s">
        <v>416</v>
      </c>
      <c r="B64" s="40" t="s">
        <v>418</v>
      </c>
      <c r="C64" s="693" t="s">
        <v>200</v>
      </c>
    </row>
    <row r="65" spans="1:3" s="613" customFormat="1" ht="18" customHeight="1" x14ac:dyDescent="0.15">
      <c r="A65" s="628" t="s">
        <v>420</v>
      </c>
      <c r="B65" s="42" t="s">
        <v>419</v>
      </c>
      <c r="C65" s="694" t="s">
        <v>200</v>
      </c>
    </row>
    <row r="66" spans="1:3" s="613" customFormat="1" ht="18" customHeight="1" x14ac:dyDescent="0.15">
      <c r="A66" s="629" t="s">
        <v>421</v>
      </c>
      <c r="B66" s="44" t="s">
        <v>37</v>
      </c>
      <c r="C66" s="692" t="s">
        <v>198</v>
      </c>
    </row>
    <row r="67" spans="1:3" s="613" customFormat="1" ht="18" customHeight="1" x14ac:dyDescent="0.15">
      <c r="A67" s="942" t="s">
        <v>422</v>
      </c>
      <c r="B67" s="626" t="s">
        <v>44</v>
      </c>
      <c r="C67" s="697" t="s">
        <v>197</v>
      </c>
    </row>
    <row r="68" spans="1:3" s="613" customFormat="1" ht="18" customHeight="1" x14ac:dyDescent="0.15">
      <c r="A68" s="625" t="s">
        <v>423</v>
      </c>
      <c r="B68" s="635" t="s">
        <v>55</v>
      </c>
      <c r="C68" s="697" t="s">
        <v>197</v>
      </c>
    </row>
    <row r="69" spans="1:3" s="613" customFormat="1" ht="18" customHeight="1" x14ac:dyDescent="0.15">
      <c r="A69" s="937" t="s">
        <v>314</v>
      </c>
      <c r="B69" s="44" t="s">
        <v>45</v>
      </c>
      <c r="C69" s="697" t="s">
        <v>197</v>
      </c>
    </row>
    <row r="70" spans="1:3" s="613" customFormat="1" ht="18" customHeight="1" x14ac:dyDescent="0.15">
      <c r="A70" s="629" t="s">
        <v>424</v>
      </c>
      <c r="B70" s="45" t="s">
        <v>38</v>
      </c>
      <c r="C70" s="698" t="s">
        <v>202</v>
      </c>
    </row>
    <row r="71" spans="1:3" s="613" customFormat="1" ht="18" customHeight="1" x14ac:dyDescent="0.15">
      <c r="A71" s="941" t="s">
        <v>425</v>
      </c>
      <c r="B71" s="639" t="s">
        <v>39</v>
      </c>
      <c r="C71" s="698" t="s">
        <v>215</v>
      </c>
    </row>
    <row r="72" spans="1:3" s="613" customFormat="1" ht="18" customHeight="1" x14ac:dyDescent="0.15">
      <c r="A72" s="941" t="s">
        <v>324</v>
      </c>
      <c r="B72" s="636" t="s">
        <v>47</v>
      </c>
      <c r="C72" s="698" t="s">
        <v>213</v>
      </c>
    </row>
    <row r="73" spans="1:3" s="613" customFormat="1" ht="18" customHeight="1" x14ac:dyDescent="0.15">
      <c r="A73" s="941" t="s">
        <v>426</v>
      </c>
      <c r="B73" s="39" t="s">
        <v>40</v>
      </c>
      <c r="C73" s="698" t="s">
        <v>203</v>
      </c>
    </row>
    <row r="74" spans="1:3" s="613" customFormat="1" ht="18" customHeight="1" x14ac:dyDescent="0.15">
      <c r="A74" s="941" t="s">
        <v>427</v>
      </c>
      <c r="B74" s="59" t="s">
        <v>48</v>
      </c>
      <c r="C74" s="697" t="s">
        <v>204</v>
      </c>
    </row>
    <row r="75" spans="1:3" s="613" customFormat="1" ht="18" customHeight="1" x14ac:dyDescent="0.15">
      <c r="A75" s="941" t="s">
        <v>428</v>
      </c>
      <c r="B75" s="39" t="s">
        <v>49</v>
      </c>
      <c r="C75" s="697" t="s">
        <v>206</v>
      </c>
    </row>
    <row r="76" spans="1:3" s="613" customFormat="1" ht="18" customHeight="1" x14ac:dyDescent="0.15">
      <c r="A76" s="941" t="s">
        <v>429</v>
      </c>
      <c r="B76" s="42" t="s">
        <v>50</v>
      </c>
      <c r="C76" s="697" t="s">
        <v>205</v>
      </c>
    </row>
    <row r="77" spans="1:3" s="613" customFormat="1" ht="18" customHeight="1" x14ac:dyDescent="0.15">
      <c r="A77" s="943">
        <v>12.2</v>
      </c>
      <c r="B77" s="587" t="s">
        <v>159</v>
      </c>
      <c r="C77" s="698" t="s">
        <v>207</v>
      </c>
    </row>
    <row r="78" spans="1:3" s="613" customFormat="1" ht="18" customHeight="1" x14ac:dyDescent="0.15">
      <c r="A78" s="941">
        <v>12.3</v>
      </c>
      <c r="B78" s="636" t="s">
        <v>51</v>
      </c>
      <c r="C78" s="697" t="s">
        <v>212</v>
      </c>
    </row>
    <row r="79" spans="1:3" s="613" customFormat="1" ht="18" customHeight="1" x14ac:dyDescent="0.15">
      <c r="A79" s="941" t="s">
        <v>430</v>
      </c>
      <c r="B79" s="637" t="s">
        <v>52</v>
      </c>
      <c r="C79" s="698" t="s">
        <v>208</v>
      </c>
    </row>
    <row r="80" spans="1:3" s="613" customFormat="1" ht="18" customHeight="1" x14ac:dyDescent="0.15">
      <c r="A80" s="941" t="s">
        <v>431</v>
      </c>
      <c r="B80" s="637" t="s">
        <v>115</v>
      </c>
      <c r="C80" s="697" t="s">
        <v>209</v>
      </c>
    </row>
    <row r="81" spans="1:3" s="613" customFormat="1" ht="18" customHeight="1" x14ac:dyDescent="0.15">
      <c r="A81" s="941" t="s">
        <v>432</v>
      </c>
      <c r="B81" s="637" t="s">
        <v>53</v>
      </c>
      <c r="C81" s="697" t="s">
        <v>210</v>
      </c>
    </row>
    <row r="82" spans="1:3" s="613" customFormat="1" ht="18" customHeight="1" x14ac:dyDescent="0.15">
      <c r="A82" s="941" t="s">
        <v>433</v>
      </c>
      <c r="B82" s="42" t="s">
        <v>54</v>
      </c>
      <c r="C82" s="697" t="s">
        <v>211</v>
      </c>
    </row>
    <row r="83" spans="1:3" s="613" customFormat="1" ht="18" customHeight="1" thickBot="1" x14ac:dyDescent="0.2">
      <c r="A83" s="944">
        <v>12.4</v>
      </c>
      <c r="B83" s="638" t="s">
        <v>76</v>
      </c>
      <c r="C83" s="699" t="s">
        <v>214</v>
      </c>
    </row>
    <row r="84" spans="1:3" ht="18" customHeight="1" x14ac:dyDescent="0.25">
      <c r="A84" s="614"/>
      <c r="B84" s="615"/>
      <c r="C84" s="616"/>
    </row>
    <row r="85" spans="1:3" ht="18" customHeight="1" x14ac:dyDescent="0.25">
      <c r="A85" s="640" t="s">
        <v>26</v>
      </c>
      <c r="B85" s="615"/>
      <c r="C85" s="616"/>
    </row>
    <row r="86" spans="1:3" ht="18" customHeight="1" x14ac:dyDescent="0.25">
      <c r="A86" s="1755" t="s">
        <v>451</v>
      </c>
      <c r="B86" s="1758"/>
      <c r="C86" s="1758"/>
    </row>
    <row r="87" spans="1:3" ht="18.75" x14ac:dyDescent="0.25">
      <c r="A87" s="1755" t="s">
        <v>604</v>
      </c>
      <c r="B87" s="1756"/>
      <c r="C87" s="1756"/>
    </row>
    <row r="88" spans="1:3" ht="41.25" customHeight="1" x14ac:dyDescent="0.25">
      <c r="A88" s="1759" t="s">
        <v>363</v>
      </c>
      <c r="B88" s="1759"/>
      <c r="C88" s="1759"/>
    </row>
    <row r="89" spans="1:3" s="617" customFormat="1" ht="18" customHeight="1" x14ac:dyDescent="0.15">
      <c r="A89" s="1757"/>
      <c r="B89" s="1757"/>
      <c r="C89" s="1757"/>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8"/>
  <sheetViews>
    <sheetView showGridLines="0" topLeftCell="A7" zoomScale="85" zoomScaleNormal="85" zoomScaleSheetLayoutView="100" workbookViewId="0">
      <selection activeCell="C21" sqref="C21"/>
    </sheetView>
  </sheetViews>
  <sheetFormatPr defaultColWidth="9" defaultRowHeight="15.75" x14ac:dyDescent="0.25"/>
  <cols>
    <col min="1" max="1" width="10.625" style="478" customWidth="1"/>
    <col min="2" max="2" width="44.375" style="478" customWidth="1"/>
    <col min="3" max="3" width="43.125" style="478" customWidth="1"/>
    <col min="4" max="4" width="44.375" style="478" customWidth="1"/>
    <col min="5" max="5" width="41.375" style="478" customWidth="1"/>
    <col min="6" max="6" width="9" style="478" customWidth="1"/>
    <col min="7" max="7" width="0.75" style="478" customWidth="1"/>
    <col min="8" max="9" width="9" style="478" hidden="1" customWidth="1"/>
    <col min="10" max="16384" width="9" style="478"/>
  </cols>
  <sheetData>
    <row r="1" spans="1:5" ht="16.5" thickBot="1" x14ac:dyDescent="0.3">
      <c r="A1" s="528" t="s">
        <v>0</v>
      </c>
      <c r="B1" s="477"/>
    </row>
    <row r="2" spans="1:5" x14ac:dyDescent="0.25">
      <c r="A2" s="479"/>
      <c r="B2" s="480" t="s">
        <v>0</v>
      </c>
      <c r="C2" s="481"/>
      <c r="D2" s="481"/>
      <c r="E2" s="482"/>
    </row>
    <row r="3" spans="1:5" x14ac:dyDescent="0.25">
      <c r="A3" s="483"/>
      <c r="B3" s="484" t="s">
        <v>0</v>
      </c>
      <c r="C3" s="485"/>
      <c r="D3" s="485"/>
      <c r="E3" s="486"/>
    </row>
    <row r="4" spans="1:5" ht="18" customHeight="1" x14ac:dyDescent="0.25">
      <c r="A4" s="483"/>
      <c r="B4" s="484" t="s">
        <v>0</v>
      </c>
      <c r="C4" s="1771" t="s">
        <v>568</v>
      </c>
      <c r="D4" s="1772"/>
      <c r="E4" s="1773"/>
    </row>
    <row r="5" spans="1:5" ht="18" customHeight="1" x14ac:dyDescent="0.25">
      <c r="A5" s="483"/>
      <c r="B5" s="484"/>
      <c r="C5" s="1774"/>
      <c r="D5" s="1774"/>
      <c r="E5" s="1773"/>
    </row>
    <row r="6" spans="1:5" s="794" customFormat="1" ht="18.75" x14ac:dyDescent="0.3">
      <c r="A6" s="793"/>
      <c r="B6" s="309"/>
      <c r="C6" s="1775" t="s">
        <v>554</v>
      </c>
      <c r="D6" s="1775"/>
      <c r="E6" s="1776"/>
    </row>
    <row r="7" spans="1:5" ht="18" customHeight="1" x14ac:dyDescent="0.3">
      <c r="A7" s="483"/>
      <c r="B7" s="487" t="s">
        <v>0</v>
      </c>
      <c r="C7" s="1775" t="s">
        <v>46</v>
      </c>
      <c r="D7" s="1775"/>
      <c r="E7" s="1776"/>
    </row>
    <row r="8" spans="1:5" ht="18" customHeight="1" x14ac:dyDescent="0.3">
      <c r="A8" s="483"/>
      <c r="B8" s="484"/>
      <c r="C8" s="1777" t="s">
        <v>571</v>
      </c>
      <c r="D8" s="1778"/>
      <c r="E8" s="1776"/>
    </row>
    <row r="9" spans="1:5" x14ac:dyDescent="0.25">
      <c r="A9" s="488"/>
      <c r="B9" s="489"/>
      <c r="C9" s="489"/>
      <c r="D9" s="489"/>
      <c r="E9" s="490"/>
    </row>
    <row r="10" spans="1:5" x14ac:dyDescent="0.25">
      <c r="A10" s="529" t="s">
        <v>0</v>
      </c>
      <c r="B10" s="3"/>
      <c r="C10" s="1781" t="s">
        <v>116</v>
      </c>
      <c r="D10" s="1782"/>
      <c r="E10" s="1783"/>
    </row>
    <row r="11" spans="1:5" ht="18" customHeight="1" x14ac:dyDescent="0.25">
      <c r="A11" s="491" t="s">
        <v>15</v>
      </c>
      <c r="B11" s="492" t="s">
        <v>15</v>
      </c>
      <c r="C11" s="1784"/>
      <c r="D11" s="1785"/>
      <c r="E11" s="1786"/>
    </row>
    <row r="12" spans="1:5" ht="15.75" customHeight="1" x14ac:dyDescent="0.25">
      <c r="A12" s="493" t="s">
        <v>6</v>
      </c>
      <c r="B12" s="492"/>
      <c r="C12" s="1779" t="s">
        <v>442</v>
      </c>
      <c r="D12" s="1779" t="s">
        <v>157</v>
      </c>
      <c r="E12" s="1770" t="s">
        <v>605</v>
      </c>
    </row>
    <row r="13" spans="1:5" s="532" customFormat="1" ht="15.6" customHeight="1" x14ac:dyDescent="0.25">
      <c r="A13" s="530" t="s">
        <v>0</v>
      </c>
      <c r="B13" s="531"/>
      <c r="C13" s="1780"/>
      <c r="D13" s="1780"/>
      <c r="E13" s="1765"/>
    </row>
    <row r="14" spans="1:5" ht="20.100000000000001" customHeight="1" x14ac:dyDescent="0.25">
      <c r="A14" s="760">
        <v>1</v>
      </c>
      <c r="B14" s="761" t="s">
        <v>338</v>
      </c>
      <c r="C14" s="769" t="s">
        <v>453</v>
      </c>
      <c r="D14" s="769" t="s">
        <v>454</v>
      </c>
      <c r="E14" s="714" t="s">
        <v>491</v>
      </c>
    </row>
    <row r="15" spans="1:5" ht="39.950000000000003" customHeight="1" x14ac:dyDescent="0.25">
      <c r="A15" s="760">
        <v>1.1000000000000001</v>
      </c>
      <c r="B15" s="780" t="s">
        <v>131</v>
      </c>
      <c r="C15" s="769" t="s">
        <v>455</v>
      </c>
      <c r="D15" s="769" t="s">
        <v>161</v>
      </c>
      <c r="E15" s="715">
        <v>245.01</v>
      </c>
    </row>
    <row r="16" spans="1:5" ht="20.100000000000001" customHeight="1" x14ac:dyDescent="0.25">
      <c r="A16" s="760" t="s">
        <v>19</v>
      </c>
      <c r="B16" s="783" t="s">
        <v>3</v>
      </c>
      <c r="C16" s="945">
        <v>4401.1099999999997</v>
      </c>
      <c r="D16" s="946" t="s">
        <v>456</v>
      </c>
      <c r="E16" s="713" t="s">
        <v>492</v>
      </c>
    </row>
    <row r="17" spans="1:5" ht="20.100000000000001" customHeight="1" x14ac:dyDescent="0.25">
      <c r="A17" s="760" t="s">
        <v>56</v>
      </c>
      <c r="B17" s="787" t="s">
        <v>4</v>
      </c>
      <c r="C17" s="947">
        <v>4401.12</v>
      </c>
      <c r="D17" s="946" t="s">
        <v>456</v>
      </c>
      <c r="E17" s="713" t="s">
        <v>492</v>
      </c>
    </row>
    <row r="18" spans="1:5" ht="20.100000000000001" customHeight="1" x14ac:dyDescent="0.25">
      <c r="A18" s="760">
        <v>1.2</v>
      </c>
      <c r="B18" s="781" t="s">
        <v>337</v>
      </c>
      <c r="C18" s="947">
        <v>44.03</v>
      </c>
      <c r="D18" s="947">
        <v>44.03</v>
      </c>
      <c r="E18" s="948">
        <v>247</v>
      </c>
    </row>
    <row r="19" spans="1:5" ht="20.100000000000001" customHeight="1" x14ac:dyDescent="0.25">
      <c r="A19" s="760" t="s">
        <v>20</v>
      </c>
      <c r="B19" s="783" t="s">
        <v>3</v>
      </c>
      <c r="C19" s="769" t="s">
        <v>457</v>
      </c>
      <c r="D19" s="949" t="s">
        <v>458</v>
      </c>
      <c r="E19" s="950" t="s">
        <v>493</v>
      </c>
    </row>
    <row r="20" spans="1:5" s="496" customFormat="1" ht="20.100000000000001" customHeight="1" x14ac:dyDescent="0.15">
      <c r="A20" s="760" t="s">
        <v>57</v>
      </c>
      <c r="B20" s="783" t="s">
        <v>4</v>
      </c>
      <c r="C20" s="951" t="s">
        <v>459</v>
      </c>
      <c r="D20" s="952" t="s">
        <v>460</v>
      </c>
      <c r="E20" s="950" t="s">
        <v>494</v>
      </c>
    </row>
    <row r="21" spans="1:5" s="496" customFormat="1" ht="20.100000000000001" customHeight="1" x14ac:dyDescent="0.15">
      <c r="A21" s="760" t="s">
        <v>77</v>
      </c>
      <c r="B21" s="784" t="s">
        <v>74</v>
      </c>
      <c r="C21" s="953" t="s">
        <v>574</v>
      </c>
      <c r="D21" s="953" t="s">
        <v>576</v>
      </c>
      <c r="E21" s="950" t="s">
        <v>495</v>
      </c>
    </row>
    <row r="22" spans="1:5" s="496" customFormat="1" ht="20.100000000000001" customHeight="1" x14ac:dyDescent="0.15">
      <c r="A22" s="762">
        <v>2</v>
      </c>
      <c r="B22" s="763" t="s">
        <v>29</v>
      </c>
      <c r="C22" s="770" t="s">
        <v>162</v>
      </c>
      <c r="D22" s="770" t="s">
        <v>162</v>
      </c>
      <c r="E22" s="954" t="s">
        <v>496</v>
      </c>
    </row>
    <row r="23" spans="1:5" s="496" customFormat="1" ht="20.100000000000001" customHeight="1" x14ac:dyDescent="0.15">
      <c r="A23" s="764">
        <v>3</v>
      </c>
      <c r="B23" s="765" t="s">
        <v>134</v>
      </c>
      <c r="C23" s="772" t="s">
        <v>613</v>
      </c>
      <c r="D23" s="771" t="s">
        <v>163</v>
      </c>
      <c r="E23" s="955" t="s">
        <v>498</v>
      </c>
    </row>
    <row r="24" spans="1:5" s="496" customFormat="1" ht="20.100000000000001" customHeight="1" x14ac:dyDescent="0.15">
      <c r="A24" s="760" t="s">
        <v>132</v>
      </c>
      <c r="B24" s="782" t="s">
        <v>61</v>
      </c>
      <c r="C24" s="641" t="s">
        <v>164</v>
      </c>
      <c r="D24" s="641" t="s">
        <v>164</v>
      </c>
      <c r="E24" s="956">
        <v>246.1</v>
      </c>
    </row>
    <row r="25" spans="1:5" s="496" customFormat="1" ht="39.950000000000003" customHeight="1" x14ac:dyDescent="0.15">
      <c r="A25" s="766" t="s">
        <v>133</v>
      </c>
      <c r="B25" s="785" t="s">
        <v>135</v>
      </c>
      <c r="C25" s="771" t="s">
        <v>461</v>
      </c>
      <c r="D25" s="771" t="s">
        <v>165</v>
      </c>
      <c r="E25" s="955" t="s">
        <v>497</v>
      </c>
    </row>
    <row r="26" spans="1:5" s="496" customFormat="1" ht="20.100000000000001" customHeight="1" x14ac:dyDescent="0.15">
      <c r="A26" s="760" t="s">
        <v>434</v>
      </c>
      <c r="B26" s="803" t="s">
        <v>391</v>
      </c>
      <c r="C26" s="771" t="s">
        <v>461</v>
      </c>
      <c r="D26" s="771" t="s">
        <v>165</v>
      </c>
      <c r="E26" s="955" t="s">
        <v>497</v>
      </c>
    </row>
    <row r="27" spans="1:5" s="496" customFormat="1" ht="20.100000000000001" customHeight="1" x14ac:dyDescent="0.15">
      <c r="A27" s="764" t="s">
        <v>392</v>
      </c>
      <c r="B27" s="765" t="s">
        <v>137</v>
      </c>
      <c r="C27" s="772" t="s">
        <v>462</v>
      </c>
      <c r="D27" s="771" t="s">
        <v>336</v>
      </c>
      <c r="E27" s="955" t="s">
        <v>497</v>
      </c>
    </row>
    <row r="28" spans="1:5" s="496" customFormat="1" ht="20.100000000000001" customHeight="1" x14ac:dyDescent="0.15">
      <c r="A28" s="760" t="s">
        <v>393</v>
      </c>
      <c r="B28" s="782" t="s">
        <v>136</v>
      </c>
      <c r="C28" s="772">
        <v>4401.3100000000004</v>
      </c>
      <c r="D28" s="772">
        <v>4401.3100000000004</v>
      </c>
      <c r="E28" s="955" t="s">
        <v>497</v>
      </c>
    </row>
    <row r="29" spans="1:5" s="496" customFormat="1" ht="20.100000000000001" customHeight="1" x14ac:dyDescent="0.15">
      <c r="A29" s="766" t="s">
        <v>394</v>
      </c>
      <c r="B29" s="785" t="s">
        <v>138</v>
      </c>
      <c r="C29" s="772">
        <v>4401.3900000000003</v>
      </c>
      <c r="D29" s="771" t="s">
        <v>165</v>
      </c>
      <c r="E29" s="955" t="s">
        <v>497</v>
      </c>
    </row>
    <row r="30" spans="1:5" s="496" customFormat="1" ht="20.100000000000001" customHeight="1" x14ac:dyDescent="0.15">
      <c r="A30" s="764" t="s">
        <v>395</v>
      </c>
      <c r="B30" s="765" t="s">
        <v>443</v>
      </c>
      <c r="C30" s="957" t="s">
        <v>463</v>
      </c>
      <c r="D30" s="957" t="s">
        <v>463</v>
      </c>
      <c r="E30" s="715" t="s">
        <v>502</v>
      </c>
    </row>
    <row r="31" spans="1:5" s="496" customFormat="1" ht="20.100000000000001" customHeight="1" x14ac:dyDescent="0.15">
      <c r="A31" s="760" t="s">
        <v>396</v>
      </c>
      <c r="B31" s="782" t="s">
        <v>3</v>
      </c>
      <c r="C31" s="779" t="s">
        <v>464</v>
      </c>
      <c r="D31" s="958" t="s">
        <v>465</v>
      </c>
      <c r="E31" s="959" t="s">
        <v>499</v>
      </c>
    </row>
    <row r="32" spans="1:5" s="496" customFormat="1" ht="39.950000000000003" customHeight="1" x14ac:dyDescent="0.15">
      <c r="A32" s="760" t="s">
        <v>397</v>
      </c>
      <c r="B32" s="782" t="s">
        <v>4</v>
      </c>
      <c r="C32" s="641" t="s">
        <v>466</v>
      </c>
      <c r="D32" s="960" t="s">
        <v>467</v>
      </c>
      <c r="E32" s="959" t="s">
        <v>500</v>
      </c>
    </row>
    <row r="33" spans="1:5" s="496" customFormat="1" ht="30" x14ac:dyDescent="0.15">
      <c r="A33" s="766" t="s">
        <v>398</v>
      </c>
      <c r="B33" s="786" t="s">
        <v>74</v>
      </c>
      <c r="C33" s="961" t="s">
        <v>573</v>
      </c>
      <c r="D33" s="962" t="s">
        <v>575</v>
      </c>
      <c r="E33" s="959" t="s">
        <v>501</v>
      </c>
    </row>
    <row r="34" spans="1:5" s="496" customFormat="1" ht="20.100000000000001" customHeight="1" x14ac:dyDescent="0.15">
      <c r="A34" s="760" t="s">
        <v>399</v>
      </c>
      <c r="B34" s="803" t="s">
        <v>30</v>
      </c>
      <c r="C34" s="772">
        <v>44.08</v>
      </c>
      <c r="D34" s="772">
        <v>44.08</v>
      </c>
      <c r="E34" s="963">
        <v>634.1</v>
      </c>
    </row>
    <row r="35" spans="1:5" s="496" customFormat="1" ht="20.100000000000001" customHeight="1" x14ac:dyDescent="0.15">
      <c r="A35" s="760" t="s">
        <v>400</v>
      </c>
      <c r="B35" s="782" t="s">
        <v>3</v>
      </c>
      <c r="C35" s="770" t="s">
        <v>166</v>
      </c>
      <c r="D35" s="770" t="s">
        <v>166</v>
      </c>
      <c r="E35" s="963">
        <v>634.11</v>
      </c>
    </row>
    <row r="36" spans="1:5" s="496" customFormat="1" ht="20.100000000000001" customHeight="1" x14ac:dyDescent="0.15">
      <c r="A36" s="760" t="s">
        <v>401</v>
      </c>
      <c r="B36" s="782" t="s">
        <v>4</v>
      </c>
      <c r="C36" s="641" t="s">
        <v>167</v>
      </c>
      <c r="D36" s="641" t="s">
        <v>167</v>
      </c>
      <c r="E36" s="948">
        <v>634.12</v>
      </c>
    </row>
    <row r="37" spans="1:5" s="496" customFormat="1" ht="20.100000000000001" customHeight="1" x14ac:dyDescent="0.15">
      <c r="A37" s="766" t="s">
        <v>402</v>
      </c>
      <c r="B37" s="786" t="s">
        <v>74</v>
      </c>
      <c r="C37" s="778" t="s">
        <v>468</v>
      </c>
      <c r="D37" s="773" t="s">
        <v>169</v>
      </c>
      <c r="E37" s="713" t="s">
        <v>503</v>
      </c>
    </row>
    <row r="38" spans="1:5" s="496" customFormat="1" ht="20.100000000000001" customHeight="1" x14ac:dyDescent="0.15">
      <c r="A38" s="760" t="s">
        <v>403</v>
      </c>
      <c r="B38" s="802" t="s">
        <v>31</v>
      </c>
      <c r="C38" s="772" t="s">
        <v>469</v>
      </c>
      <c r="D38" s="772" t="s">
        <v>470</v>
      </c>
      <c r="E38" s="714" t="s">
        <v>516</v>
      </c>
    </row>
    <row r="39" spans="1:5" s="496" customFormat="1" ht="20.100000000000001" customHeight="1" x14ac:dyDescent="0.15">
      <c r="A39" s="760" t="s">
        <v>287</v>
      </c>
      <c r="B39" s="782" t="s">
        <v>33</v>
      </c>
      <c r="C39" s="774" t="s">
        <v>471</v>
      </c>
      <c r="D39" s="774" t="s">
        <v>168</v>
      </c>
      <c r="E39" s="715" t="s">
        <v>517</v>
      </c>
    </row>
    <row r="40" spans="1:5" s="496" customFormat="1" ht="20.100000000000001" customHeight="1" x14ac:dyDescent="0.15">
      <c r="A40" s="760" t="s">
        <v>404</v>
      </c>
      <c r="B40" s="783" t="s">
        <v>3</v>
      </c>
      <c r="C40" s="775" t="s">
        <v>472</v>
      </c>
      <c r="D40" s="775" t="s">
        <v>170</v>
      </c>
      <c r="E40" s="964" t="s">
        <v>504</v>
      </c>
    </row>
    <row r="41" spans="1:5" s="496" customFormat="1" ht="20.100000000000001" customHeight="1" x14ac:dyDescent="0.15">
      <c r="A41" s="760" t="s">
        <v>405</v>
      </c>
      <c r="B41" s="783" t="s">
        <v>4</v>
      </c>
      <c r="C41" s="775" t="s">
        <v>473</v>
      </c>
      <c r="D41" s="775" t="s">
        <v>171</v>
      </c>
      <c r="E41" s="964" t="s">
        <v>504</v>
      </c>
    </row>
    <row r="42" spans="1:5" s="496" customFormat="1" ht="20.100000000000001" customHeight="1" x14ac:dyDescent="0.15">
      <c r="A42" s="965" t="s">
        <v>406</v>
      </c>
      <c r="B42" s="788" t="s">
        <v>74</v>
      </c>
      <c r="C42" s="776" t="s">
        <v>474</v>
      </c>
      <c r="D42" s="776" t="s">
        <v>172</v>
      </c>
      <c r="E42" s="964" t="s">
        <v>504</v>
      </c>
    </row>
    <row r="43" spans="1:5" s="496" customFormat="1" ht="39.950000000000003" customHeight="1" x14ac:dyDescent="0.15">
      <c r="A43" s="760" t="s">
        <v>288</v>
      </c>
      <c r="B43" s="1076" t="s">
        <v>617</v>
      </c>
      <c r="C43" s="770" t="s">
        <v>173</v>
      </c>
      <c r="D43" s="770" t="s">
        <v>173</v>
      </c>
      <c r="E43" s="715" t="s">
        <v>518</v>
      </c>
    </row>
    <row r="44" spans="1:5" s="496" customFormat="1" ht="39.950000000000003" customHeight="1" x14ac:dyDescent="0.15">
      <c r="A44" s="760" t="s">
        <v>407</v>
      </c>
      <c r="B44" s="1077" t="s">
        <v>616</v>
      </c>
      <c r="C44" s="777" t="s">
        <v>174</v>
      </c>
      <c r="D44" s="777" t="s">
        <v>174</v>
      </c>
      <c r="E44" s="964" t="s">
        <v>505</v>
      </c>
    </row>
    <row r="45" spans="1:5" s="496" customFormat="1" ht="20.100000000000001" customHeight="1" x14ac:dyDescent="0.15">
      <c r="A45" s="760" t="s">
        <v>408</v>
      </c>
      <c r="B45" s="782" t="s">
        <v>34</v>
      </c>
      <c r="C45" s="772">
        <v>44.11</v>
      </c>
      <c r="D45" s="772">
        <v>44.11</v>
      </c>
      <c r="E45" s="963">
        <v>634.5</v>
      </c>
    </row>
    <row r="46" spans="1:5" s="496" customFormat="1" ht="20.100000000000001" customHeight="1" x14ac:dyDescent="0.15">
      <c r="A46" s="760" t="s">
        <v>409</v>
      </c>
      <c r="B46" s="783" t="s">
        <v>35</v>
      </c>
      <c r="C46" s="777" t="s">
        <v>175</v>
      </c>
      <c r="D46" s="777" t="s">
        <v>175</v>
      </c>
      <c r="E46" s="964" t="s">
        <v>519</v>
      </c>
    </row>
    <row r="47" spans="1:5" s="496" customFormat="1" ht="30.75" customHeight="1" x14ac:dyDescent="0.15">
      <c r="A47" s="760" t="s">
        <v>410</v>
      </c>
      <c r="B47" s="783" t="s">
        <v>339</v>
      </c>
      <c r="C47" s="777" t="s">
        <v>618</v>
      </c>
      <c r="D47" s="777" t="s">
        <v>618</v>
      </c>
      <c r="E47" s="964" t="s">
        <v>519</v>
      </c>
    </row>
    <row r="48" spans="1:5" s="496" customFormat="1" ht="20.100000000000001" customHeight="1" x14ac:dyDescent="0.15">
      <c r="A48" s="766" t="s">
        <v>411</v>
      </c>
      <c r="B48" s="786" t="s">
        <v>114</v>
      </c>
      <c r="C48" s="966" t="s">
        <v>475</v>
      </c>
      <c r="D48" s="966" t="s">
        <v>475</v>
      </c>
      <c r="E48" s="964" t="s">
        <v>519</v>
      </c>
    </row>
    <row r="49" spans="1:5" s="496" customFormat="1" ht="20.100000000000001" customHeight="1" x14ac:dyDescent="0.15">
      <c r="A49" s="965" t="s">
        <v>289</v>
      </c>
      <c r="B49" s="763" t="s">
        <v>36</v>
      </c>
      <c r="C49" s="778" t="s">
        <v>176</v>
      </c>
      <c r="D49" s="778" t="s">
        <v>176</v>
      </c>
      <c r="E49" s="714" t="s">
        <v>510</v>
      </c>
    </row>
    <row r="50" spans="1:5" s="496" customFormat="1" ht="39.950000000000003" customHeight="1" x14ac:dyDescent="0.15">
      <c r="A50" s="965" t="s">
        <v>412</v>
      </c>
      <c r="B50" s="785" t="s">
        <v>413</v>
      </c>
      <c r="C50" s="772" t="s">
        <v>476</v>
      </c>
      <c r="D50" s="772" t="s">
        <v>476</v>
      </c>
      <c r="E50" s="715" t="s">
        <v>506</v>
      </c>
    </row>
    <row r="51" spans="1:5" s="496" customFormat="1" ht="20.100000000000001" customHeight="1" x14ac:dyDescent="0.15">
      <c r="A51" s="965" t="s">
        <v>414</v>
      </c>
      <c r="B51" s="782" t="s">
        <v>139</v>
      </c>
      <c r="C51" s="778" t="s">
        <v>507</v>
      </c>
      <c r="D51" s="778" t="s">
        <v>507</v>
      </c>
      <c r="E51" s="967" t="s">
        <v>509</v>
      </c>
    </row>
    <row r="52" spans="1:5" s="496" customFormat="1" ht="20.100000000000001" customHeight="1" x14ac:dyDescent="0.15">
      <c r="A52" s="965" t="s">
        <v>415</v>
      </c>
      <c r="B52" s="783" t="s">
        <v>417</v>
      </c>
      <c r="C52" s="772">
        <v>47.03</v>
      </c>
      <c r="D52" s="772">
        <v>47.03</v>
      </c>
      <c r="E52" s="715" t="s">
        <v>508</v>
      </c>
    </row>
    <row r="53" spans="1:5" s="496" customFormat="1" ht="20.100000000000001" customHeight="1" x14ac:dyDescent="0.15">
      <c r="A53" s="965" t="s">
        <v>416</v>
      </c>
      <c r="B53" s="784" t="s">
        <v>418</v>
      </c>
      <c r="C53" s="778" t="s">
        <v>177</v>
      </c>
      <c r="D53" s="778" t="s">
        <v>177</v>
      </c>
      <c r="E53" s="968">
        <v>251.5</v>
      </c>
    </row>
    <row r="54" spans="1:5" s="496" customFormat="1" ht="20.100000000000001" customHeight="1" x14ac:dyDescent="0.15">
      <c r="A54" s="965" t="s">
        <v>420</v>
      </c>
      <c r="B54" s="786" t="s">
        <v>419</v>
      </c>
      <c r="C54" s="772">
        <v>47.04</v>
      </c>
      <c r="D54" s="772">
        <v>47.04</v>
      </c>
      <c r="E54" s="963">
        <v>251.6</v>
      </c>
    </row>
    <row r="55" spans="1:5" s="496" customFormat="1" ht="20.100000000000001" customHeight="1" x14ac:dyDescent="0.15">
      <c r="A55" s="969" t="s">
        <v>421</v>
      </c>
      <c r="B55" s="786" t="s">
        <v>37</v>
      </c>
      <c r="C55" s="641">
        <v>47.02</v>
      </c>
      <c r="D55" s="641">
        <v>47.02</v>
      </c>
      <c r="E55" s="948">
        <v>251.3</v>
      </c>
    </row>
    <row r="56" spans="1:5" s="496" customFormat="1" ht="20.100000000000001" customHeight="1" x14ac:dyDescent="0.15">
      <c r="A56" s="970" t="s">
        <v>422</v>
      </c>
      <c r="B56" s="765" t="s">
        <v>44</v>
      </c>
      <c r="C56" s="772">
        <v>47.06</v>
      </c>
      <c r="D56" s="772">
        <v>47.06</v>
      </c>
      <c r="E56" s="971">
        <v>251.92</v>
      </c>
    </row>
    <row r="57" spans="1:5" s="496" customFormat="1" ht="20.100000000000001" customHeight="1" x14ac:dyDescent="0.15">
      <c r="A57" s="760" t="s">
        <v>423</v>
      </c>
      <c r="B57" s="782" t="s">
        <v>55</v>
      </c>
      <c r="C57" s="641" t="s">
        <v>178</v>
      </c>
      <c r="D57" s="641" t="s">
        <v>178</v>
      </c>
      <c r="E57" s="972" t="s">
        <v>511</v>
      </c>
    </row>
    <row r="58" spans="1:5" s="496" customFormat="1" ht="20.100000000000001" customHeight="1" x14ac:dyDescent="0.15">
      <c r="A58" s="766" t="s">
        <v>314</v>
      </c>
      <c r="B58" s="785" t="s">
        <v>45</v>
      </c>
      <c r="C58" s="779" t="s">
        <v>179</v>
      </c>
      <c r="D58" s="779" t="s">
        <v>179</v>
      </c>
      <c r="E58" s="972" t="s">
        <v>511</v>
      </c>
    </row>
    <row r="59" spans="1:5" s="496" customFormat="1" ht="20.100000000000001" customHeight="1" x14ac:dyDescent="0.15">
      <c r="A59" s="969" t="s">
        <v>424</v>
      </c>
      <c r="B59" s="767" t="s">
        <v>38</v>
      </c>
      <c r="C59" s="641">
        <v>47.07</v>
      </c>
      <c r="D59" s="641">
        <v>47.07</v>
      </c>
      <c r="E59" s="971">
        <v>251.1</v>
      </c>
    </row>
    <row r="60" spans="1:5" s="496" customFormat="1" ht="39.950000000000003" customHeight="1" x14ac:dyDescent="0.15">
      <c r="A60" s="965" t="s">
        <v>425</v>
      </c>
      <c r="B60" s="763" t="s">
        <v>39</v>
      </c>
      <c r="C60" s="641" t="s">
        <v>514</v>
      </c>
      <c r="D60" s="641" t="s">
        <v>514</v>
      </c>
      <c r="E60" s="714" t="s">
        <v>526</v>
      </c>
    </row>
    <row r="61" spans="1:5" s="496" customFormat="1" ht="39.950000000000003" customHeight="1" x14ac:dyDescent="0.15">
      <c r="A61" s="965" t="s">
        <v>324</v>
      </c>
      <c r="B61" s="789" t="s">
        <v>47</v>
      </c>
      <c r="C61" s="641" t="s">
        <v>180</v>
      </c>
      <c r="D61" s="641" t="s">
        <v>180</v>
      </c>
      <c r="E61" s="714" t="s">
        <v>520</v>
      </c>
    </row>
    <row r="62" spans="1:5" s="496" customFormat="1" ht="20.100000000000001" customHeight="1" x14ac:dyDescent="0.15">
      <c r="A62" s="965" t="s">
        <v>426</v>
      </c>
      <c r="B62" s="783" t="s">
        <v>40</v>
      </c>
      <c r="C62" s="641">
        <v>48.01</v>
      </c>
      <c r="D62" s="641">
        <v>48.01</v>
      </c>
      <c r="E62" s="971">
        <v>641.1</v>
      </c>
    </row>
    <row r="63" spans="1:5" s="496" customFormat="1" ht="20.100000000000001" customHeight="1" x14ac:dyDescent="0.15">
      <c r="A63" s="965" t="s">
        <v>427</v>
      </c>
      <c r="B63" s="792" t="s">
        <v>48</v>
      </c>
      <c r="C63" s="641" t="s">
        <v>181</v>
      </c>
      <c r="D63" s="641" t="s">
        <v>181</v>
      </c>
      <c r="E63" s="971">
        <v>641.29</v>
      </c>
    </row>
    <row r="64" spans="1:5" s="496" customFormat="1" ht="20.100000000000001" customHeight="1" x14ac:dyDescent="0.15">
      <c r="A64" s="965" t="s">
        <v>428</v>
      </c>
      <c r="B64" s="783" t="s">
        <v>49</v>
      </c>
      <c r="C64" s="641" t="s">
        <v>182</v>
      </c>
      <c r="D64" s="641" t="s">
        <v>182</v>
      </c>
      <c r="E64" s="714" t="s">
        <v>512</v>
      </c>
    </row>
    <row r="65" spans="1:5" s="496" customFormat="1" ht="20.100000000000001" customHeight="1" x14ac:dyDescent="0.15">
      <c r="A65" s="965" t="s">
        <v>429</v>
      </c>
      <c r="B65" s="786" t="s">
        <v>50</v>
      </c>
      <c r="C65" s="641" t="s">
        <v>477</v>
      </c>
      <c r="D65" s="641" t="s">
        <v>477</v>
      </c>
      <c r="E65" s="714">
        <v>641.29999999999995</v>
      </c>
    </row>
    <row r="66" spans="1:5" s="496" customFormat="1" ht="20.100000000000001" customHeight="1" x14ac:dyDescent="0.15">
      <c r="A66" s="760">
        <v>12.2</v>
      </c>
      <c r="B66" s="790" t="s">
        <v>159</v>
      </c>
      <c r="C66" s="641">
        <v>48.03</v>
      </c>
      <c r="D66" s="641">
        <v>48.03</v>
      </c>
      <c r="E66" s="971">
        <v>641.63</v>
      </c>
    </row>
    <row r="67" spans="1:5" s="496" customFormat="1" ht="60" customHeight="1" x14ac:dyDescent="0.15">
      <c r="A67" s="965">
        <v>12.3</v>
      </c>
      <c r="B67" s="789" t="s">
        <v>51</v>
      </c>
      <c r="C67" s="641" t="s">
        <v>183</v>
      </c>
      <c r="D67" s="641" t="s">
        <v>183</v>
      </c>
      <c r="E67" s="714" t="s">
        <v>524</v>
      </c>
    </row>
    <row r="68" spans="1:5" s="496" customFormat="1" ht="20.100000000000001" customHeight="1" x14ac:dyDescent="0.15">
      <c r="A68" s="965" t="s">
        <v>430</v>
      </c>
      <c r="B68" s="783" t="s">
        <v>52</v>
      </c>
      <c r="C68" s="641" t="s">
        <v>184</v>
      </c>
      <c r="D68" s="641" t="s">
        <v>184</v>
      </c>
      <c r="E68" s="714" t="s">
        <v>521</v>
      </c>
    </row>
    <row r="69" spans="1:5" s="496" customFormat="1" ht="39.950000000000003" customHeight="1" x14ac:dyDescent="0.15">
      <c r="A69" s="965" t="s">
        <v>431</v>
      </c>
      <c r="B69" s="783" t="s">
        <v>115</v>
      </c>
      <c r="C69" s="641" t="s">
        <v>185</v>
      </c>
      <c r="D69" s="641" t="s">
        <v>185</v>
      </c>
      <c r="E69" s="973" t="s">
        <v>522</v>
      </c>
    </row>
    <row r="70" spans="1:5" s="496" customFormat="1" ht="39.950000000000003" customHeight="1" x14ac:dyDescent="0.15">
      <c r="A70" s="965" t="s">
        <v>432</v>
      </c>
      <c r="B70" s="783" t="s">
        <v>53</v>
      </c>
      <c r="C70" s="641" t="s">
        <v>186</v>
      </c>
      <c r="D70" s="641" t="s">
        <v>186</v>
      </c>
      <c r="E70" s="714" t="s">
        <v>523</v>
      </c>
    </row>
    <row r="71" spans="1:5" s="496" customFormat="1" ht="39.950000000000003" customHeight="1" x14ac:dyDescent="0.15">
      <c r="A71" s="965" t="s">
        <v>433</v>
      </c>
      <c r="B71" s="786" t="s">
        <v>54</v>
      </c>
      <c r="C71" s="641">
        <v>4805.93</v>
      </c>
      <c r="D71" s="641">
        <v>4805.93</v>
      </c>
      <c r="E71" s="972" t="s">
        <v>515</v>
      </c>
    </row>
    <row r="72" spans="1:5" s="496" customFormat="1" ht="39.950000000000003" customHeight="1" thickBot="1" x14ac:dyDescent="0.2">
      <c r="A72" s="974">
        <v>12.4</v>
      </c>
      <c r="B72" s="791" t="s">
        <v>76</v>
      </c>
      <c r="C72" s="975" t="s">
        <v>513</v>
      </c>
      <c r="D72" s="975" t="s">
        <v>513</v>
      </c>
      <c r="E72" s="717" t="s">
        <v>525</v>
      </c>
    </row>
    <row r="73" spans="1:5" ht="18" customHeight="1" x14ac:dyDescent="0.25">
      <c r="A73" s="497"/>
      <c r="B73" s="768"/>
      <c r="C73" s="497"/>
      <c r="D73" s="497"/>
      <c r="E73" s="499"/>
    </row>
    <row r="74" spans="1:5" ht="18" customHeight="1" x14ac:dyDescent="0.25">
      <c r="A74" s="500" t="s">
        <v>26</v>
      </c>
      <c r="B74" s="768"/>
      <c r="C74" s="497"/>
      <c r="D74" s="497"/>
      <c r="E74" s="499"/>
    </row>
    <row r="75" spans="1:5" ht="18.75" x14ac:dyDescent="0.25">
      <c r="A75" s="1759" t="s">
        <v>606</v>
      </c>
      <c r="B75" s="1769"/>
      <c r="C75" s="1769"/>
      <c r="D75" s="1769"/>
      <c r="E75" s="1769"/>
    </row>
    <row r="76" spans="1:5" ht="39" customHeight="1" x14ac:dyDescent="0.25">
      <c r="A76" s="1755" t="s">
        <v>607</v>
      </c>
      <c r="B76" s="1756"/>
      <c r="C76" s="1756"/>
      <c r="D76" s="1756"/>
      <c r="E76" s="1756"/>
    </row>
    <row r="77" spans="1:5" s="501" customFormat="1" ht="18.75" x14ac:dyDescent="0.15">
      <c r="A77" s="1767" t="s">
        <v>608</v>
      </c>
      <c r="B77" s="1768"/>
      <c r="C77" s="1768"/>
      <c r="D77" s="1768"/>
      <c r="E77" s="1768"/>
    </row>
    <row r="78" spans="1:5" ht="38.450000000000003" customHeight="1" x14ac:dyDescent="0.3">
      <c r="A78" s="1766" t="s">
        <v>619</v>
      </c>
      <c r="B78" s="1766"/>
      <c r="C78" s="1766"/>
      <c r="D78" s="1766"/>
      <c r="E78" s="1766"/>
    </row>
  </sheetData>
  <sheetProtection sheet="1" objects="1" scenarios="1"/>
  <mergeCells count="12">
    <mergeCell ref="C4:E5"/>
    <mergeCell ref="C7:E7"/>
    <mergeCell ref="C8:E8"/>
    <mergeCell ref="D12:D13"/>
    <mergeCell ref="C12:C13"/>
    <mergeCell ref="C10:E11"/>
    <mergeCell ref="C6:E6"/>
    <mergeCell ref="A78:E78"/>
    <mergeCell ref="A77:E77"/>
    <mergeCell ref="A75:E75"/>
    <mergeCell ref="A76:E76"/>
    <mergeCell ref="E12:E13"/>
  </mergeCells>
  <phoneticPr fontId="0" type="noConversion"/>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38"/>
  <sheetViews>
    <sheetView showGridLines="0" topLeftCell="A5" zoomScale="85" zoomScaleNormal="85" workbookViewId="0">
      <selection activeCell="H14" sqref="H14"/>
    </sheetView>
  </sheetViews>
  <sheetFormatPr defaultColWidth="9" defaultRowHeight="15.75" x14ac:dyDescent="0.25"/>
  <cols>
    <col min="1" max="1" width="11.75" style="478" customWidth="1"/>
    <col min="2" max="2" width="37.625" style="478" customWidth="1"/>
    <col min="3" max="5" width="29.625" style="478" customWidth="1"/>
    <col min="6" max="16384" width="9" style="478"/>
  </cols>
  <sheetData>
    <row r="1" spans="1:7" ht="16.5" thickBot="1" x14ac:dyDescent="0.3">
      <c r="A1" s="476"/>
      <c r="B1" s="477"/>
    </row>
    <row r="2" spans="1:7" x14ac:dyDescent="0.25">
      <c r="A2" s="479"/>
      <c r="B2" s="480" t="s">
        <v>0</v>
      </c>
      <c r="C2" s="481"/>
      <c r="D2" s="481"/>
      <c r="E2" s="482"/>
      <c r="G2" s="496"/>
    </row>
    <row r="3" spans="1:7" x14ac:dyDescent="0.25">
      <c r="A3" s="483"/>
      <c r="B3" s="484" t="s">
        <v>0</v>
      </c>
      <c r="C3" s="485"/>
      <c r="D3" s="485"/>
      <c r="E3" s="486"/>
      <c r="G3" s="496"/>
    </row>
    <row r="4" spans="1:7" x14ac:dyDescent="0.25">
      <c r="A4" s="483"/>
      <c r="B4" s="484" t="s">
        <v>0</v>
      </c>
      <c r="C4" s="1771" t="s">
        <v>569</v>
      </c>
      <c r="D4" s="1793"/>
      <c r="E4" s="1794"/>
      <c r="G4" s="496"/>
    </row>
    <row r="5" spans="1:7" ht="25.5" customHeight="1" x14ac:dyDescent="0.25">
      <c r="A5" s="483"/>
      <c r="B5" s="484"/>
      <c r="C5" s="1795"/>
      <c r="D5" s="1795"/>
      <c r="E5" s="1794"/>
      <c r="G5" s="496"/>
    </row>
    <row r="6" spans="1:7" ht="20.25" customHeight="1" x14ac:dyDescent="0.3">
      <c r="A6" s="483"/>
      <c r="B6" s="487" t="s">
        <v>0</v>
      </c>
      <c r="C6" s="1775" t="s">
        <v>570</v>
      </c>
      <c r="D6" s="1775"/>
      <c r="E6" s="1776"/>
      <c r="G6" s="496"/>
    </row>
    <row r="7" spans="1:7" ht="18.75" x14ac:dyDescent="0.3">
      <c r="A7" s="483"/>
      <c r="B7" s="484"/>
      <c r="C7" s="1775" t="s">
        <v>46</v>
      </c>
      <c r="D7" s="1775"/>
      <c r="E7" s="1796"/>
      <c r="G7" s="496"/>
    </row>
    <row r="8" spans="1:7" ht="18.75" x14ac:dyDescent="0.3">
      <c r="A8" s="483"/>
      <c r="B8" s="484"/>
      <c r="C8" s="1777" t="s">
        <v>571</v>
      </c>
      <c r="D8" s="1778"/>
      <c r="E8" s="1796"/>
      <c r="G8" s="496"/>
    </row>
    <row r="9" spans="1:7" ht="16.5" thickBot="1" x14ac:dyDescent="0.3">
      <c r="A9" s="483"/>
      <c r="B9" s="502"/>
      <c r="C9" s="502"/>
      <c r="D9" s="502"/>
      <c r="E9" s="486"/>
      <c r="G9" s="496"/>
    </row>
    <row r="10" spans="1:7" x14ac:dyDescent="0.25">
      <c r="A10" s="503" t="s">
        <v>0</v>
      </c>
      <c r="B10" s="504" t="s">
        <v>0</v>
      </c>
      <c r="C10" s="1799" t="s">
        <v>117</v>
      </c>
      <c r="D10" s="1800"/>
      <c r="E10" s="1801"/>
      <c r="G10" s="496"/>
    </row>
    <row r="11" spans="1:7" ht="18" customHeight="1" x14ac:dyDescent="0.25">
      <c r="A11" s="491" t="s">
        <v>15</v>
      </c>
      <c r="B11" s="492" t="s">
        <v>15</v>
      </c>
      <c r="C11" s="1784"/>
      <c r="D11" s="1785"/>
      <c r="E11" s="1786"/>
      <c r="G11" s="496"/>
    </row>
    <row r="12" spans="1:7" x14ac:dyDescent="0.25">
      <c r="A12" s="493" t="s">
        <v>6</v>
      </c>
      <c r="B12" s="492"/>
      <c r="C12" s="1779" t="s">
        <v>442</v>
      </c>
      <c r="D12" s="1779" t="s">
        <v>157</v>
      </c>
      <c r="E12" s="1797" t="s">
        <v>605</v>
      </c>
      <c r="G12" s="496"/>
    </row>
    <row r="13" spans="1:7" x14ac:dyDescent="0.25">
      <c r="A13" s="494" t="s">
        <v>0</v>
      </c>
      <c r="B13" s="495"/>
      <c r="C13" s="1780"/>
      <c r="D13" s="1780"/>
      <c r="E13" s="1798"/>
      <c r="G13" s="496"/>
    </row>
    <row r="14" spans="1:7" s="809" customFormat="1" ht="39.950000000000003" customHeight="1" x14ac:dyDescent="0.25">
      <c r="A14" s="811">
        <v>13</v>
      </c>
      <c r="B14" s="1787" t="s">
        <v>140</v>
      </c>
      <c r="C14" s="1788"/>
      <c r="D14" s="1788"/>
      <c r="E14" s="1789"/>
      <c r="G14" s="810"/>
    </row>
    <row r="15" spans="1:7" ht="39.950000000000003" customHeight="1" x14ac:dyDescent="0.25">
      <c r="A15" s="976">
        <v>13.1</v>
      </c>
      <c r="B15" s="795" t="s">
        <v>141</v>
      </c>
      <c r="C15" s="796" t="s">
        <v>478</v>
      </c>
      <c r="D15" s="796" t="s">
        <v>216</v>
      </c>
      <c r="E15" s="707" t="s">
        <v>530</v>
      </c>
      <c r="G15" s="496"/>
    </row>
    <row r="16" spans="1:7" ht="39.950000000000003" customHeight="1" x14ac:dyDescent="0.25">
      <c r="A16" s="976" t="s">
        <v>435</v>
      </c>
      <c r="B16" s="782" t="s">
        <v>3</v>
      </c>
      <c r="C16" s="797" t="s">
        <v>217</v>
      </c>
      <c r="D16" s="797" t="s">
        <v>217</v>
      </c>
      <c r="E16" s="708" t="s">
        <v>527</v>
      </c>
      <c r="G16" s="496"/>
    </row>
    <row r="17" spans="1:7" ht="39.950000000000003" customHeight="1" x14ac:dyDescent="0.25">
      <c r="A17" s="976" t="s">
        <v>436</v>
      </c>
      <c r="B17" s="782" t="s">
        <v>75</v>
      </c>
      <c r="C17" s="798" t="s">
        <v>479</v>
      </c>
      <c r="D17" s="798" t="s">
        <v>218</v>
      </c>
      <c r="E17" s="709" t="s">
        <v>528</v>
      </c>
      <c r="G17" s="496"/>
    </row>
    <row r="18" spans="1:7" ht="39.950000000000003" customHeight="1" x14ac:dyDescent="0.25">
      <c r="A18" s="977" t="s">
        <v>437</v>
      </c>
      <c r="B18" s="807" t="s">
        <v>74</v>
      </c>
      <c r="C18" s="978" t="s">
        <v>480</v>
      </c>
      <c r="D18" s="799" t="s">
        <v>219</v>
      </c>
      <c r="E18" s="710" t="s">
        <v>529</v>
      </c>
      <c r="G18" s="496"/>
    </row>
    <row r="19" spans="1:7" s="496" customFormat="1" ht="39.950000000000003" customHeight="1" x14ac:dyDescent="0.15">
      <c r="A19" s="976">
        <v>13.2</v>
      </c>
      <c r="B19" s="800" t="s">
        <v>142</v>
      </c>
      <c r="C19" s="798" t="s">
        <v>481</v>
      </c>
      <c r="D19" s="798" t="s">
        <v>481</v>
      </c>
      <c r="E19" s="707" t="s">
        <v>531</v>
      </c>
    </row>
    <row r="20" spans="1:7" s="496" customFormat="1" ht="39.950000000000003" customHeight="1" x14ac:dyDescent="0.15">
      <c r="A20" s="976">
        <v>13.3</v>
      </c>
      <c r="B20" s="801" t="s">
        <v>143</v>
      </c>
      <c r="C20" s="797" t="s">
        <v>482</v>
      </c>
      <c r="D20" s="797" t="s">
        <v>483</v>
      </c>
      <c r="E20" s="708" t="s">
        <v>532</v>
      </c>
    </row>
    <row r="21" spans="1:7" s="496" customFormat="1" ht="39.950000000000003" customHeight="1" x14ac:dyDescent="0.15">
      <c r="A21" s="976">
        <v>13.4</v>
      </c>
      <c r="B21" s="801" t="s">
        <v>145</v>
      </c>
      <c r="C21" s="979" t="s">
        <v>484</v>
      </c>
      <c r="D21" s="979" t="s">
        <v>485</v>
      </c>
      <c r="E21" s="707" t="s">
        <v>533</v>
      </c>
    </row>
    <row r="22" spans="1:7" s="496" customFormat="1" ht="39.950000000000003" customHeight="1" x14ac:dyDescent="0.15">
      <c r="A22" s="976">
        <v>13.5</v>
      </c>
      <c r="B22" s="801" t="s">
        <v>146</v>
      </c>
      <c r="C22" s="701" t="s">
        <v>220</v>
      </c>
      <c r="D22" s="701" t="s">
        <v>220</v>
      </c>
      <c r="E22" s="711" t="s">
        <v>534</v>
      </c>
    </row>
    <row r="23" spans="1:7" s="496" customFormat="1" ht="39.950000000000003" customHeight="1" x14ac:dyDescent="0.15">
      <c r="A23" s="976">
        <v>13.6</v>
      </c>
      <c r="B23" s="801" t="s">
        <v>438</v>
      </c>
      <c r="C23" s="797" t="s">
        <v>486</v>
      </c>
      <c r="D23" s="980" t="s">
        <v>487</v>
      </c>
      <c r="E23" s="725" t="s">
        <v>535</v>
      </c>
    </row>
    <row r="24" spans="1:7" s="496" customFormat="1" ht="39.950000000000003" customHeight="1" x14ac:dyDescent="0.15">
      <c r="A24" s="976">
        <v>13.7</v>
      </c>
      <c r="B24" s="981" t="s">
        <v>144</v>
      </c>
      <c r="C24" s="797" t="s">
        <v>488</v>
      </c>
      <c r="D24" s="797" t="s">
        <v>489</v>
      </c>
      <c r="E24" s="708" t="s">
        <v>536</v>
      </c>
    </row>
    <row r="25" spans="1:7" s="810" customFormat="1" ht="39.950000000000003" customHeight="1" x14ac:dyDescent="0.15">
      <c r="A25" s="811">
        <v>14</v>
      </c>
      <c r="B25" s="1790" t="s">
        <v>147</v>
      </c>
      <c r="C25" s="1791"/>
      <c r="D25" s="1791"/>
      <c r="E25" s="1792"/>
    </row>
    <row r="26" spans="1:7" s="496" customFormat="1" ht="39.950000000000003" customHeight="1" x14ac:dyDescent="0.15">
      <c r="A26" s="976">
        <v>14.1</v>
      </c>
      <c r="B26" s="802" t="s">
        <v>148</v>
      </c>
      <c r="C26" s="641">
        <v>48.07</v>
      </c>
      <c r="D26" s="641">
        <v>48.07</v>
      </c>
      <c r="E26" s="712">
        <v>641.91999999999996</v>
      </c>
    </row>
    <row r="27" spans="1:7" s="496" customFormat="1" ht="39.950000000000003" customHeight="1" x14ac:dyDescent="0.15">
      <c r="A27" s="976">
        <v>14.2</v>
      </c>
      <c r="B27" s="802" t="s">
        <v>149</v>
      </c>
      <c r="C27" s="641" t="s">
        <v>221</v>
      </c>
      <c r="D27" s="641" t="s">
        <v>221</v>
      </c>
      <c r="E27" s="712" t="s">
        <v>537</v>
      </c>
    </row>
    <row r="28" spans="1:7" s="496" customFormat="1" ht="39.950000000000003" customHeight="1" x14ac:dyDescent="0.15">
      <c r="A28" s="976">
        <v>14.3</v>
      </c>
      <c r="B28" s="802" t="s">
        <v>150</v>
      </c>
      <c r="C28" s="774">
        <v>48.18</v>
      </c>
      <c r="D28" s="774">
        <v>48.18</v>
      </c>
      <c r="E28" s="714" t="s">
        <v>538</v>
      </c>
    </row>
    <row r="29" spans="1:7" s="496" customFormat="1" ht="39.950000000000003" customHeight="1" x14ac:dyDescent="0.15">
      <c r="A29" s="976">
        <v>14.4</v>
      </c>
      <c r="B29" s="767" t="s">
        <v>151</v>
      </c>
      <c r="C29" s="772">
        <v>48.19</v>
      </c>
      <c r="D29" s="772">
        <v>48.19</v>
      </c>
      <c r="E29" s="715">
        <v>642.1</v>
      </c>
    </row>
    <row r="30" spans="1:7" s="496" customFormat="1" ht="39.950000000000003" customHeight="1" x14ac:dyDescent="0.15">
      <c r="A30" s="976">
        <v>14.5</v>
      </c>
      <c r="B30" s="803" t="s">
        <v>152</v>
      </c>
      <c r="C30" s="772" t="s">
        <v>490</v>
      </c>
      <c r="D30" s="772" t="s">
        <v>490</v>
      </c>
      <c r="E30" s="715" t="s">
        <v>539</v>
      </c>
    </row>
    <row r="31" spans="1:7" s="496" customFormat="1" ht="39.950000000000003" customHeight="1" x14ac:dyDescent="0.15">
      <c r="A31" s="976" t="s">
        <v>439</v>
      </c>
      <c r="B31" s="782" t="s">
        <v>153</v>
      </c>
      <c r="C31" s="804" t="s">
        <v>222</v>
      </c>
      <c r="D31" s="804" t="s">
        <v>222</v>
      </c>
      <c r="E31" s="713" t="s">
        <v>540</v>
      </c>
    </row>
    <row r="32" spans="1:7" s="496" customFormat="1" ht="39.950000000000003" customHeight="1" x14ac:dyDescent="0.15">
      <c r="A32" s="976" t="s">
        <v>440</v>
      </c>
      <c r="B32" s="782" t="s">
        <v>154</v>
      </c>
      <c r="C32" s="805" t="s">
        <v>223</v>
      </c>
      <c r="D32" s="805" t="s">
        <v>223</v>
      </c>
      <c r="E32" s="716" t="s">
        <v>540</v>
      </c>
    </row>
    <row r="33" spans="1:5" s="496" customFormat="1" ht="39.950000000000003" customHeight="1" thickBot="1" x14ac:dyDescent="0.2">
      <c r="A33" s="982" t="s">
        <v>441</v>
      </c>
      <c r="B33" s="808" t="s">
        <v>155</v>
      </c>
      <c r="C33" s="806" t="s">
        <v>224</v>
      </c>
      <c r="D33" s="806" t="s">
        <v>224</v>
      </c>
      <c r="E33" s="717">
        <v>642.45000000000005</v>
      </c>
    </row>
    <row r="34" spans="1:5" ht="18" customHeight="1" x14ac:dyDescent="0.25">
      <c r="A34" s="497"/>
      <c r="B34" s="498"/>
      <c r="C34" s="497"/>
      <c r="D34" s="497"/>
      <c r="E34" s="499"/>
    </row>
    <row r="35" spans="1:5" ht="18" customHeight="1" x14ac:dyDescent="0.25">
      <c r="A35" s="500" t="s">
        <v>26</v>
      </c>
      <c r="B35" s="498"/>
      <c r="C35" s="497"/>
      <c r="D35" s="497"/>
      <c r="E35" s="499"/>
    </row>
    <row r="36" spans="1:5" s="496" customFormat="1" ht="39.950000000000003" customHeight="1" x14ac:dyDescent="0.15">
      <c r="A36" s="1759" t="s">
        <v>609</v>
      </c>
      <c r="B36" s="1769"/>
      <c r="C36" s="1769"/>
      <c r="D36" s="1769"/>
      <c r="E36" s="1769"/>
    </row>
    <row r="37" spans="1:5" s="496" customFormat="1" ht="39.950000000000003" customHeight="1" x14ac:dyDescent="0.15">
      <c r="A37" s="1759" t="s">
        <v>610</v>
      </c>
      <c r="B37" s="1768"/>
      <c r="C37" s="1768"/>
      <c r="D37" s="1768"/>
      <c r="E37" s="1768"/>
    </row>
    <row r="38" spans="1:5" s="496" customFormat="1" ht="39.950000000000003" customHeight="1" x14ac:dyDescent="0.15">
      <c r="A38" s="1767" t="s">
        <v>611</v>
      </c>
      <c r="B38" s="1768"/>
      <c r="C38" s="1768"/>
      <c r="D38" s="1768"/>
      <c r="E38" s="1768"/>
    </row>
  </sheetData>
  <sheetProtection sheet="1" objects="1" scenarios="1"/>
  <mergeCells count="13">
    <mergeCell ref="C4:E5"/>
    <mergeCell ref="C6:E6"/>
    <mergeCell ref="C7:E7"/>
    <mergeCell ref="C8:E8"/>
    <mergeCell ref="E12:E13"/>
    <mergeCell ref="D12:D13"/>
    <mergeCell ref="C10:E11"/>
    <mergeCell ref="C12:C13"/>
    <mergeCell ref="A38:E38"/>
    <mergeCell ref="B14:E14"/>
    <mergeCell ref="B25:E25"/>
    <mergeCell ref="A36:E36"/>
    <mergeCell ref="A37:E37"/>
  </mergeCells>
  <phoneticPr fontId="0" type="noConversion"/>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269"/>
  <sheetViews>
    <sheetView tabSelected="1"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011" customWidth="1"/>
    <col min="2" max="2" width="13" style="1011" bestFit="1" customWidth="1"/>
    <col min="3" max="3" width="10.375" style="1070" customWidth="1"/>
    <col min="4" max="4" width="22.25" style="642" customWidth="1"/>
    <col min="5" max="16384" width="9" style="642"/>
  </cols>
  <sheetData>
    <row r="1" spans="1:4" ht="30.75" customHeight="1" thickTop="1" thickBot="1" x14ac:dyDescent="0.2">
      <c r="A1" s="983" t="s">
        <v>333</v>
      </c>
      <c r="B1" s="1012" t="s">
        <v>225</v>
      </c>
      <c r="C1" s="1012" t="s">
        <v>334</v>
      </c>
      <c r="D1" s="685" t="s">
        <v>335</v>
      </c>
    </row>
    <row r="2" spans="1:4" ht="15.75" thickTop="1" x14ac:dyDescent="0.25">
      <c r="A2" s="984">
        <v>1</v>
      </c>
      <c r="B2" s="1013" t="s">
        <v>107</v>
      </c>
      <c r="C2" s="1036" t="s">
        <v>226</v>
      </c>
      <c r="D2" s="643"/>
    </row>
    <row r="3" spans="1:4" x14ac:dyDescent="0.25">
      <c r="A3" s="985">
        <v>1</v>
      </c>
      <c r="B3" s="1014" t="s">
        <v>107</v>
      </c>
      <c r="C3" s="1037">
        <v>4403</v>
      </c>
      <c r="D3" s="644"/>
    </row>
    <row r="4" spans="1:4" x14ac:dyDescent="0.25">
      <c r="A4" s="986">
        <v>1</v>
      </c>
      <c r="B4" s="1015" t="s">
        <v>113</v>
      </c>
      <c r="C4" s="1037" t="s">
        <v>226</v>
      </c>
      <c r="D4" s="645"/>
    </row>
    <row r="5" spans="1:4" x14ac:dyDescent="0.25">
      <c r="A5" s="987">
        <v>1</v>
      </c>
      <c r="B5" s="1016" t="s">
        <v>113</v>
      </c>
      <c r="C5" s="1037">
        <v>4403</v>
      </c>
      <c r="D5" s="645"/>
    </row>
    <row r="6" spans="1:4" x14ac:dyDescent="0.25">
      <c r="A6" s="987">
        <v>1</v>
      </c>
      <c r="B6" s="1016" t="s">
        <v>157</v>
      </c>
      <c r="C6" s="1037" t="s">
        <v>226</v>
      </c>
      <c r="D6" s="645"/>
    </row>
    <row r="7" spans="1:4" x14ac:dyDescent="0.25">
      <c r="A7" s="987">
        <v>1</v>
      </c>
      <c r="B7" s="1016" t="s">
        <v>157</v>
      </c>
      <c r="C7" s="1037">
        <v>4403</v>
      </c>
      <c r="D7" s="645"/>
    </row>
    <row r="8" spans="1:4" x14ac:dyDescent="0.25">
      <c r="A8" s="822">
        <v>1</v>
      </c>
      <c r="B8" s="823" t="s">
        <v>442</v>
      </c>
      <c r="C8" s="1037">
        <v>440111</v>
      </c>
      <c r="D8" s="814"/>
    </row>
    <row r="9" spans="1:4" x14ac:dyDescent="0.25">
      <c r="A9" s="822">
        <v>1</v>
      </c>
      <c r="B9" s="823" t="s">
        <v>442</v>
      </c>
      <c r="C9" s="1037">
        <v>440112</v>
      </c>
      <c r="D9" s="814"/>
    </row>
    <row r="10" spans="1:4" ht="15.75" thickBot="1" x14ac:dyDescent="0.3">
      <c r="A10" s="822">
        <v>1</v>
      </c>
      <c r="B10" s="823" t="s">
        <v>442</v>
      </c>
      <c r="C10" s="1037">
        <v>4403</v>
      </c>
      <c r="D10" s="814"/>
    </row>
    <row r="11" spans="1:4" ht="15.75" thickTop="1" x14ac:dyDescent="0.25">
      <c r="A11" s="984">
        <v>1.1000000000000001</v>
      </c>
      <c r="B11" s="1013" t="s">
        <v>107</v>
      </c>
      <c r="C11" s="1036" t="s">
        <v>226</v>
      </c>
      <c r="D11" s="645"/>
    </row>
    <row r="12" spans="1:4" x14ac:dyDescent="0.25">
      <c r="A12" s="822" t="s">
        <v>233</v>
      </c>
      <c r="B12" s="1017" t="s">
        <v>113</v>
      </c>
      <c r="C12" s="824" t="s">
        <v>226</v>
      </c>
      <c r="D12" s="645"/>
    </row>
    <row r="13" spans="1:4" x14ac:dyDescent="0.25">
      <c r="A13" s="822" t="s">
        <v>233</v>
      </c>
      <c r="B13" s="1017" t="s">
        <v>157</v>
      </c>
      <c r="C13" s="824" t="s">
        <v>226</v>
      </c>
      <c r="D13" s="645"/>
    </row>
    <row r="14" spans="1:4" x14ac:dyDescent="0.25">
      <c r="A14" s="822">
        <v>1.1000000000000001</v>
      </c>
      <c r="B14" s="823" t="s">
        <v>442</v>
      </c>
      <c r="C14" s="824">
        <v>440111</v>
      </c>
      <c r="D14" s="645"/>
    </row>
    <row r="15" spans="1:4" ht="15.75" thickBot="1" x14ac:dyDescent="0.3">
      <c r="A15" s="988" t="s">
        <v>233</v>
      </c>
      <c r="B15" s="823" t="s">
        <v>442</v>
      </c>
      <c r="C15" s="1038">
        <v>440112</v>
      </c>
      <c r="D15" s="645"/>
    </row>
    <row r="16" spans="1:4" ht="15.75" thickTop="1" x14ac:dyDescent="0.25">
      <c r="A16" s="984" t="s">
        <v>578</v>
      </c>
      <c r="B16" s="1013" t="s">
        <v>107</v>
      </c>
      <c r="C16" s="817" t="s">
        <v>226</v>
      </c>
      <c r="D16" s="814" t="s">
        <v>329</v>
      </c>
    </row>
    <row r="17" spans="1:4" x14ac:dyDescent="0.25">
      <c r="A17" s="822" t="s">
        <v>578</v>
      </c>
      <c r="B17" s="1017" t="s">
        <v>113</v>
      </c>
      <c r="C17" s="815" t="s">
        <v>226</v>
      </c>
      <c r="D17" s="814" t="s">
        <v>329</v>
      </c>
    </row>
    <row r="18" spans="1:4" x14ac:dyDescent="0.25">
      <c r="A18" s="822" t="s">
        <v>578</v>
      </c>
      <c r="B18" s="1017" t="s">
        <v>157</v>
      </c>
      <c r="C18" s="815" t="s">
        <v>226</v>
      </c>
      <c r="D18" s="814" t="s">
        <v>329</v>
      </c>
    </row>
    <row r="19" spans="1:4" ht="15.75" thickBot="1" x14ac:dyDescent="0.3">
      <c r="A19" s="822" t="s">
        <v>578</v>
      </c>
      <c r="B19" s="823" t="s">
        <v>442</v>
      </c>
      <c r="C19" s="824">
        <v>440111</v>
      </c>
      <c r="D19" s="645"/>
    </row>
    <row r="20" spans="1:4" ht="15.75" thickTop="1" x14ac:dyDescent="0.25">
      <c r="A20" s="984" t="s">
        <v>579</v>
      </c>
      <c r="B20" s="1013" t="s">
        <v>107</v>
      </c>
      <c r="C20" s="817" t="s">
        <v>226</v>
      </c>
      <c r="D20" s="814" t="s">
        <v>329</v>
      </c>
    </row>
    <row r="21" spans="1:4" x14ac:dyDescent="0.25">
      <c r="A21" s="822" t="s">
        <v>579</v>
      </c>
      <c r="B21" s="1017" t="s">
        <v>113</v>
      </c>
      <c r="C21" s="815" t="s">
        <v>226</v>
      </c>
      <c r="D21" s="814" t="s">
        <v>329</v>
      </c>
    </row>
    <row r="22" spans="1:4" x14ac:dyDescent="0.25">
      <c r="A22" s="822" t="s">
        <v>579</v>
      </c>
      <c r="B22" s="1017" t="s">
        <v>157</v>
      </c>
      <c r="C22" s="815" t="s">
        <v>226</v>
      </c>
      <c r="D22" s="814" t="s">
        <v>329</v>
      </c>
    </row>
    <row r="23" spans="1:4" ht="15.75" thickBot="1" x14ac:dyDescent="0.3">
      <c r="A23" s="822" t="s">
        <v>579</v>
      </c>
      <c r="B23" s="823" t="s">
        <v>442</v>
      </c>
      <c r="C23" s="824">
        <v>440112</v>
      </c>
      <c r="D23" s="645"/>
    </row>
    <row r="24" spans="1:4" ht="15.75" thickTop="1" x14ac:dyDescent="0.25">
      <c r="A24" s="984">
        <v>1.2</v>
      </c>
      <c r="B24" s="1013" t="s">
        <v>107</v>
      </c>
      <c r="C24" s="1036">
        <v>4403</v>
      </c>
      <c r="D24" s="814"/>
    </row>
    <row r="25" spans="1:4" x14ac:dyDescent="0.25">
      <c r="A25" s="822">
        <v>1.2</v>
      </c>
      <c r="B25" s="1017" t="s">
        <v>113</v>
      </c>
      <c r="C25" s="824">
        <v>4403</v>
      </c>
      <c r="D25" s="814"/>
    </row>
    <row r="26" spans="1:4" x14ac:dyDescent="0.25">
      <c r="A26" s="822">
        <v>1.2</v>
      </c>
      <c r="B26" s="1017" t="s">
        <v>157</v>
      </c>
      <c r="C26" s="824">
        <v>4403</v>
      </c>
      <c r="D26" s="814"/>
    </row>
    <row r="27" spans="1:4" ht="15.75" thickBot="1" x14ac:dyDescent="0.3">
      <c r="A27" s="989">
        <v>1.2</v>
      </c>
      <c r="B27" s="1018" t="s">
        <v>442</v>
      </c>
      <c r="C27" s="1039">
        <v>4403</v>
      </c>
      <c r="D27" s="645"/>
    </row>
    <row r="28" spans="1:4" x14ac:dyDescent="0.25">
      <c r="A28" s="990" t="s">
        <v>20</v>
      </c>
      <c r="B28" s="1019" t="s">
        <v>107</v>
      </c>
      <c r="C28" s="818">
        <v>440310</v>
      </c>
      <c r="D28" s="814" t="s">
        <v>329</v>
      </c>
    </row>
    <row r="29" spans="1:4" x14ac:dyDescent="0.25">
      <c r="A29" s="985" t="s">
        <v>234</v>
      </c>
      <c r="B29" s="1014" t="s">
        <v>107</v>
      </c>
      <c r="C29" s="1037">
        <v>440320</v>
      </c>
      <c r="D29" s="645"/>
    </row>
    <row r="30" spans="1:4" x14ac:dyDescent="0.25">
      <c r="A30" s="822" t="s">
        <v>20</v>
      </c>
      <c r="B30" s="823" t="s">
        <v>113</v>
      </c>
      <c r="C30" s="815">
        <v>440310</v>
      </c>
      <c r="D30" s="814" t="s">
        <v>329</v>
      </c>
    </row>
    <row r="31" spans="1:4" x14ac:dyDescent="0.25">
      <c r="A31" s="822" t="s">
        <v>20</v>
      </c>
      <c r="B31" s="1017" t="s">
        <v>113</v>
      </c>
      <c r="C31" s="824" t="s">
        <v>227</v>
      </c>
      <c r="D31" s="645"/>
    </row>
    <row r="32" spans="1:4" x14ac:dyDescent="0.25">
      <c r="A32" s="822" t="s">
        <v>20</v>
      </c>
      <c r="B32" s="823" t="s">
        <v>157</v>
      </c>
      <c r="C32" s="815">
        <v>440310</v>
      </c>
      <c r="D32" s="814" t="s">
        <v>329</v>
      </c>
    </row>
    <row r="33" spans="1:4" x14ac:dyDescent="0.25">
      <c r="A33" s="822" t="s">
        <v>20</v>
      </c>
      <c r="B33" s="1017" t="s">
        <v>157</v>
      </c>
      <c r="C33" s="824" t="s">
        <v>227</v>
      </c>
      <c r="D33" s="645"/>
    </row>
    <row r="34" spans="1:4" x14ac:dyDescent="0.25">
      <c r="A34" s="822" t="s">
        <v>20</v>
      </c>
      <c r="B34" s="823" t="s">
        <v>442</v>
      </c>
      <c r="C34" s="824">
        <v>440311</v>
      </c>
      <c r="D34" s="645"/>
    </row>
    <row r="35" spans="1:4" x14ac:dyDescent="0.25">
      <c r="A35" s="822" t="s">
        <v>20</v>
      </c>
      <c r="B35" s="823" t="s">
        <v>442</v>
      </c>
      <c r="C35" s="824">
        <v>440321</v>
      </c>
      <c r="D35" s="645"/>
    </row>
    <row r="36" spans="1:4" x14ac:dyDescent="0.25">
      <c r="A36" s="822" t="s">
        <v>20</v>
      </c>
      <c r="B36" s="823" t="s">
        <v>442</v>
      </c>
      <c r="C36" s="824">
        <v>440322</v>
      </c>
      <c r="D36" s="645"/>
    </row>
    <row r="37" spans="1:4" x14ac:dyDescent="0.25">
      <c r="A37" s="822" t="s">
        <v>20</v>
      </c>
      <c r="B37" s="823" t="s">
        <v>442</v>
      </c>
      <c r="C37" s="824">
        <v>440323</v>
      </c>
      <c r="D37" s="645"/>
    </row>
    <row r="38" spans="1:4" x14ac:dyDescent="0.25">
      <c r="A38" s="822" t="s">
        <v>20</v>
      </c>
      <c r="B38" s="823" t="s">
        <v>442</v>
      </c>
      <c r="C38" s="824">
        <v>440324</v>
      </c>
      <c r="D38" s="645"/>
    </row>
    <row r="39" spans="1:4" x14ac:dyDescent="0.25">
      <c r="A39" s="822" t="s">
        <v>20</v>
      </c>
      <c r="B39" s="823" t="s">
        <v>442</v>
      </c>
      <c r="C39" s="824">
        <v>440325</v>
      </c>
      <c r="D39" s="645"/>
    </row>
    <row r="40" spans="1:4" ht="15.75" thickBot="1" x14ac:dyDescent="0.3">
      <c r="A40" s="822" t="s">
        <v>20</v>
      </c>
      <c r="B40" s="823" t="s">
        <v>442</v>
      </c>
      <c r="C40" s="824">
        <v>440326</v>
      </c>
      <c r="D40" s="645"/>
    </row>
    <row r="41" spans="1:4" ht="15.75" thickTop="1" x14ac:dyDescent="0.25">
      <c r="A41" s="819" t="s">
        <v>57</v>
      </c>
      <c r="B41" s="820" t="s">
        <v>107</v>
      </c>
      <c r="C41" s="821">
        <v>440310</v>
      </c>
      <c r="D41" s="814" t="s">
        <v>329</v>
      </c>
    </row>
    <row r="42" spans="1:4" x14ac:dyDescent="0.25">
      <c r="A42" s="822" t="s">
        <v>57</v>
      </c>
      <c r="B42" s="823" t="s">
        <v>107</v>
      </c>
      <c r="C42" s="824" t="s">
        <v>228</v>
      </c>
      <c r="D42" s="645"/>
    </row>
    <row r="43" spans="1:4" x14ac:dyDescent="0.25">
      <c r="A43" s="822" t="s">
        <v>57</v>
      </c>
      <c r="B43" s="823" t="s">
        <v>107</v>
      </c>
      <c r="C43" s="824" t="s">
        <v>229</v>
      </c>
      <c r="D43" s="645"/>
    </row>
    <row r="44" spans="1:4" x14ac:dyDescent="0.25">
      <c r="A44" s="822" t="s">
        <v>57</v>
      </c>
      <c r="B44" s="823" t="s">
        <v>107</v>
      </c>
      <c r="C44" s="824" t="s">
        <v>230</v>
      </c>
      <c r="D44" s="645"/>
    </row>
    <row r="45" spans="1:4" x14ac:dyDescent="0.25">
      <c r="A45" s="822" t="s">
        <v>57</v>
      </c>
      <c r="B45" s="823" t="s">
        <v>107</v>
      </c>
      <c r="C45" s="824" t="s">
        <v>231</v>
      </c>
      <c r="D45" s="645"/>
    </row>
    <row r="46" spans="1:4" x14ac:dyDescent="0.25">
      <c r="A46" s="822" t="s">
        <v>580</v>
      </c>
      <c r="B46" s="823" t="s">
        <v>107</v>
      </c>
      <c r="C46" s="824" t="s">
        <v>232</v>
      </c>
      <c r="D46" s="645"/>
    </row>
    <row r="47" spans="1:4" x14ac:dyDescent="0.25">
      <c r="A47" s="822" t="s">
        <v>57</v>
      </c>
      <c r="B47" s="823" t="s">
        <v>113</v>
      </c>
      <c r="C47" s="815">
        <v>440310</v>
      </c>
      <c r="D47" s="814" t="s">
        <v>329</v>
      </c>
    </row>
    <row r="48" spans="1:4" x14ac:dyDescent="0.25">
      <c r="A48" s="822" t="s">
        <v>57</v>
      </c>
      <c r="B48" s="823" t="s">
        <v>113</v>
      </c>
      <c r="C48" s="824" t="s">
        <v>228</v>
      </c>
      <c r="D48" s="645"/>
    </row>
    <row r="49" spans="1:4" x14ac:dyDescent="0.25">
      <c r="A49" s="822" t="s">
        <v>57</v>
      </c>
      <c r="B49" s="823" t="s">
        <v>113</v>
      </c>
      <c r="C49" s="824" t="s">
        <v>229</v>
      </c>
      <c r="D49" s="645"/>
    </row>
    <row r="50" spans="1:4" x14ac:dyDescent="0.25">
      <c r="A50" s="822" t="s">
        <v>57</v>
      </c>
      <c r="B50" s="823" t="s">
        <v>113</v>
      </c>
      <c r="C50" s="824" t="s">
        <v>230</v>
      </c>
      <c r="D50" s="645"/>
    </row>
    <row r="51" spans="1:4" x14ac:dyDescent="0.25">
      <c r="A51" s="822" t="s">
        <v>57</v>
      </c>
      <c r="B51" s="823" t="s">
        <v>113</v>
      </c>
      <c r="C51" s="824" t="s">
        <v>231</v>
      </c>
      <c r="D51" s="645"/>
    </row>
    <row r="52" spans="1:4" x14ac:dyDescent="0.25">
      <c r="A52" s="822" t="s">
        <v>580</v>
      </c>
      <c r="B52" s="823" t="s">
        <v>113</v>
      </c>
      <c r="C52" s="824" t="s">
        <v>232</v>
      </c>
      <c r="D52" s="645"/>
    </row>
    <row r="53" spans="1:4" x14ac:dyDescent="0.25">
      <c r="A53" s="822" t="s">
        <v>57</v>
      </c>
      <c r="B53" s="823" t="s">
        <v>157</v>
      </c>
      <c r="C53" s="815">
        <v>440310</v>
      </c>
      <c r="D53" s="814" t="s">
        <v>329</v>
      </c>
    </row>
    <row r="54" spans="1:4" x14ac:dyDescent="0.25">
      <c r="A54" s="822" t="s">
        <v>57</v>
      </c>
      <c r="B54" s="823" t="s">
        <v>157</v>
      </c>
      <c r="C54" s="824" t="s">
        <v>228</v>
      </c>
      <c r="D54" s="645"/>
    </row>
    <row r="55" spans="1:4" x14ac:dyDescent="0.25">
      <c r="A55" s="822" t="s">
        <v>57</v>
      </c>
      <c r="B55" s="823" t="s">
        <v>157</v>
      </c>
      <c r="C55" s="824" t="s">
        <v>229</v>
      </c>
      <c r="D55" s="645"/>
    </row>
    <row r="56" spans="1:4" x14ac:dyDescent="0.25">
      <c r="A56" s="822" t="s">
        <v>57</v>
      </c>
      <c r="B56" s="823" t="s">
        <v>157</v>
      </c>
      <c r="C56" s="824" t="s">
        <v>230</v>
      </c>
      <c r="D56" s="645"/>
    </row>
    <row r="57" spans="1:4" x14ac:dyDescent="0.25">
      <c r="A57" s="822" t="s">
        <v>57</v>
      </c>
      <c r="B57" s="823" t="s">
        <v>157</v>
      </c>
      <c r="C57" s="824" t="s">
        <v>231</v>
      </c>
      <c r="D57" s="645"/>
    </row>
    <row r="58" spans="1:4" x14ac:dyDescent="0.25">
      <c r="A58" s="822" t="s">
        <v>57</v>
      </c>
      <c r="B58" s="823" t="s">
        <v>157</v>
      </c>
      <c r="C58" s="824">
        <v>440399</v>
      </c>
      <c r="D58" s="645"/>
    </row>
    <row r="59" spans="1:4" x14ac:dyDescent="0.25">
      <c r="A59" s="822" t="s">
        <v>57</v>
      </c>
      <c r="B59" s="823" t="s">
        <v>442</v>
      </c>
      <c r="C59" s="824">
        <v>440312</v>
      </c>
      <c r="D59" s="645"/>
    </row>
    <row r="60" spans="1:4" x14ac:dyDescent="0.25">
      <c r="A60" s="822" t="s">
        <v>57</v>
      </c>
      <c r="B60" s="823" t="s">
        <v>442</v>
      </c>
      <c r="C60" s="824">
        <v>440341</v>
      </c>
      <c r="D60" s="645"/>
    </row>
    <row r="61" spans="1:4" x14ac:dyDescent="0.25">
      <c r="A61" s="822" t="s">
        <v>57</v>
      </c>
      <c r="B61" s="823" t="s">
        <v>442</v>
      </c>
      <c r="C61" s="824">
        <v>440349</v>
      </c>
      <c r="D61" s="645"/>
    </row>
    <row r="62" spans="1:4" x14ac:dyDescent="0.25">
      <c r="A62" s="822" t="s">
        <v>57</v>
      </c>
      <c r="B62" s="823" t="s">
        <v>442</v>
      </c>
      <c r="C62" s="824">
        <v>440391</v>
      </c>
      <c r="D62" s="645"/>
    </row>
    <row r="63" spans="1:4" x14ac:dyDescent="0.25">
      <c r="A63" s="822" t="s">
        <v>57</v>
      </c>
      <c r="B63" s="823" t="s">
        <v>442</v>
      </c>
      <c r="C63" s="824">
        <v>440393</v>
      </c>
      <c r="D63" s="645"/>
    </row>
    <row r="64" spans="1:4" x14ac:dyDescent="0.25">
      <c r="A64" s="822" t="s">
        <v>57</v>
      </c>
      <c r="B64" s="823" t="s">
        <v>442</v>
      </c>
      <c r="C64" s="824">
        <v>440394</v>
      </c>
      <c r="D64" s="645"/>
    </row>
    <row r="65" spans="1:4" x14ac:dyDescent="0.25">
      <c r="A65" s="822" t="s">
        <v>57</v>
      </c>
      <c r="B65" s="823" t="s">
        <v>442</v>
      </c>
      <c r="C65" s="824">
        <v>440395</v>
      </c>
      <c r="D65" s="645"/>
    </row>
    <row r="66" spans="1:4" x14ac:dyDescent="0.25">
      <c r="A66" s="822" t="s">
        <v>57</v>
      </c>
      <c r="B66" s="823" t="s">
        <v>442</v>
      </c>
      <c r="C66" s="824">
        <v>440396</v>
      </c>
      <c r="D66" s="645"/>
    </row>
    <row r="67" spans="1:4" x14ac:dyDescent="0.25">
      <c r="A67" s="822" t="s">
        <v>57</v>
      </c>
      <c r="B67" s="823" t="s">
        <v>442</v>
      </c>
      <c r="C67" s="824">
        <v>440397</v>
      </c>
      <c r="D67" s="645"/>
    </row>
    <row r="68" spans="1:4" x14ac:dyDescent="0.25">
      <c r="A68" s="822" t="s">
        <v>57</v>
      </c>
      <c r="B68" s="823" t="s">
        <v>442</v>
      </c>
      <c r="C68" s="824">
        <v>440398</v>
      </c>
      <c r="D68" s="645"/>
    </row>
    <row r="69" spans="1:4" ht="15.75" thickBot="1" x14ac:dyDescent="0.3">
      <c r="A69" s="822" t="s">
        <v>57</v>
      </c>
      <c r="B69" s="1020" t="s">
        <v>442</v>
      </c>
      <c r="C69" s="824">
        <v>440399</v>
      </c>
      <c r="D69" s="645"/>
    </row>
    <row r="70" spans="1:4" ht="15.75" thickTop="1" x14ac:dyDescent="0.25">
      <c r="A70" s="991" t="s">
        <v>235</v>
      </c>
      <c r="B70" s="1013" t="s">
        <v>107</v>
      </c>
      <c r="C70" s="825">
        <v>440310</v>
      </c>
      <c r="D70" s="826" t="s">
        <v>236</v>
      </c>
    </row>
    <row r="71" spans="1:4" x14ac:dyDescent="0.25">
      <c r="A71" s="822" t="s">
        <v>77</v>
      </c>
      <c r="B71" s="1014" t="s">
        <v>107</v>
      </c>
      <c r="C71" s="824" t="s">
        <v>228</v>
      </c>
      <c r="D71" s="645"/>
    </row>
    <row r="72" spans="1:4" x14ac:dyDescent="0.25">
      <c r="A72" s="992" t="s">
        <v>235</v>
      </c>
      <c r="B72" s="1014" t="s">
        <v>107</v>
      </c>
      <c r="C72" s="1042" t="s">
        <v>229</v>
      </c>
      <c r="D72" s="645"/>
    </row>
    <row r="73" spans="1:4" x14ac:dyDescent="0.25">
      <c r="A73" s="993" t="s">
        <v>235</v>
      </c>
      <c r="B73" s="1014" t="s">
        <v>107</v>
      </c>
      <c r="C73" s="827" t="s">
        <v>232</v>
      </c>
      <c r="D73" s="826" t="s">
        <v>236</v>
      </c>
    </row>
    <row r="74" spans="1:4" x14ac:dyDescent="0.25">
      <c r="A74" s="986" t="s">
        <v>235</v>
      </c>
      <c r="B74" s="1015" t="s">
        <v>113</v>
      </c>
      <c r="C74" s="827">
        <v>440310</v>
      </c>
      <c r="D74" s="826" t="s">
        <v>236</v>
      </c>
    </row>
    <row r="75" spans="1:4" x14ac:dyDescent="0.25">
      <c r="A75" s="986" t="s">
        <v>235</v>
      </c>
      <c r="B75" s="1015" t="s">
        <v>113</v>
      </c>
      <c r="C75" s="1043" t="s">
        <v>228</v>
      </c>
      <c r="D75" s="645"/>
    </row>
    <row r="76" spans="1:4" x14ac:dyDescent="0.25">
      <c r="A76" s="994" t="s">
        <v>235</v>
      </c>
      <c r="B76" s="1021" t="s">
        <v>113</v>
      </c>
      <c r="C76" s="832" t="s">
        <v>229</v>
      </c>
      <c r="D76" s="645"/>
    </row>
    <row r="77" spans="1:4" x14ac:dyDescent="0.25">
      <c r="A77" s="986" t="s">
        <v>235</v>
      </c>
      <c r="B77" s="1015" t="s">
        <v>113</v>
      </c>
      <c r="C77" s="834" t="s">
        <v>232</v>
      </c>
      <c r="D77" s="826" t="s">
        <v>236</v>
      </c>
    </row>
    <row r="78" spans="1:4" x14ac:dyDescent="0.25">
      <c r="A78" s="822" t="s">
        <v>235</v>
      </c>
      <c r="B78" s="823" t="s">
        <v>157</v>
      </c>
      <c r="C78" s="827">
        <v>440310</v>
      </c>
      <c r="D78" s="826" t="s">
        <v>236</v>
      </c>
    </row>
    <row r="79" spans="1:4" x14ac:dyDescent="0.25">
      <c r="A79" s="822" t="s">
        <v>235</v>
      </c>
      <c r="B79" s="823" t="s">
        <v>157</v>
      </c>
      <c r="C79" s="824" t="s">
        <v>228</v>
      </c>
      <c r="D79" s="645"/>
    </row>
    <row r="80" spans="1:4" x14ac:dyDescent="0.25">
      <c r="A80" s="822" t="s">
        <v>235</v>
      </c>
      <c r="B80" s="823" t="s">
        <v>157</v>
      </c>
      <c r="C80" s="824" t="s">
        <v>229</v>
      </c>
      <c r="D80" s="645"/>
    </row>
    <row r="81" spans="1:4" x14ac:dyDescent="0.25">
      <c r="A81" s="822" t="s">
        <v>77</v>
      </c>
      <c r="B81" s="823" t="s">
        <v>157</v>
      </c>
      <c r="C81" s="815" t="s">
        <v>232</v>
      </c>
      <c r="D81" s="814" t="s">
        <v>329</v>
      </c>
    </row>
    <row r="82" spans="1:4" x14ac:dyDescent="0.25">
      <c r="A82" s="822" t="s">
        <v>77</v>
      </c>
      <c r="B82" s="823" t="s">
        <v>442</v>
      </c>
      <c r="C82" s="815">
        <v>440312</v>
      </c>
      <c r="D82" s="814" t="s">
        <v>329</v>
      </c>
    </row>
    <row r="83" spans="1:4" x14ac:dyDescent="0.25">
      <c r="A83" s="822" t="s">
        <v>77</v>
      </c>
      <c r="B83" s="823" t="s">
        <v>442</v>
      </c>
      <c r="C83" s="824">
        <v>440341</v>
      </c>
      <c r="D83" s="645"/>
    </row>
    <row r="84" spans="1:4" ht="15.75" thickBot="1" x14ac:dyDescent="0.3">
      <c r="A84" s="988" t="s">
        <v>235</v>
      </c>
      <c r="B84" s="1020" t="s">
        <v>442</v>
      </c>
      <c r="C84" s="1038">
        <v>440349</v>
      </c>
      <c r="D84" s="826"/>
    </row>
    <row r="85" spans="1:4" ht="15.75" thickTop="1" x14ac:dyDescent="0.25">
      <c r="A85" s="991">
        <v>2</v>
      </c>
      <c r="B85" s="1013" t="s">
        <v>107</v>
      </c>
      <c r="C85" s="825">
        <v>440200</v>
      </c>
      <c r="D85" s="826" t="s">
        <v>329</v>
      </c>
    </row>
    <row r="86" spans="1:4" x14ac:dyDescent="0.25">
      <c r="A86" s="986" t="s">
        <v>237</v>
      </c>
      <c r="B86" s="1015" t="s">
        <v>113</v>
      </c>
      <c r="C86" s="1043" t="s">
        <v>238</v>
      </c>
      <c r="D86" s="645"/>
    </row>
    <row r="87" spans="1:4" x14ac:dyDescent="0.25">
      <c r="A87" s="995" t="s">
        <v>237</v>
      </c>
      <c r="B87" s="1022" t="s">
        <v>157</v>
      </c>
      <c r="C87" s="1044" t="s">
        <v>238</v>
      </c>
      <c r="D87" s="645"/>
    </row>
    <row r="88" spans="1:4" ht="15.75" thickBot="1" x14ac:dyDescent="0.3">
      <c r="A88" s="996" t="s">
        <v>237</v>
      </c>
      <c r="B88" s="1023" t="s">
        <v>442</v>
      </c>
      <c r="C88" s="1045" t="s">
        <v>238</v>
      </c>
      <c r="D88" s="645"/>
    </row>
    <row r="89" spans="1:4" ht="15.75" thickTop="1" x14ac:dyDescent="0.25">
      <c r="A89" s="991">
        <v>3</v>
      </c>
      <c r="B89" s="1013" t="s">
        <v>107</v>
      </c>
      <c r="C89" s="1041">
        <v>440121</v>
      </c>
      <c r="D89" s="645"/>
    </row>
    <row r="90" spans="1:4" x14ac:dyDescent="0.25">
      <c r="A90" s="992">
        <v>3</v>
      </c>
      <c r="B90" s="1014" t="s">
        <v>107</v>
      </c>
      <c r="C90" s="1042">
        <v>440122</v>
      </c>
      <c r="D90" s="645"/>
    </row>
    <row r="91" spans="1:4" x14ac:dyDescent="0.25">
      <c r="A91" s="822">
        <v>3</v>
      </c>
      <c r="B91" s="1014" t="s">
        <v>107</v>
      </c>
      <c r="C91" s="815">
        <v>440130</v>
      </c>
      <c r="D91" s="826" t="s">
        <v>236</v>
      </c>
    </row>
    <row r="92" spans="1:4" x14ac:dyDescent="0.25">
      <c r="A92" s="986">
        <v>3</v>
      </c>
      <c r="B92" s="1015" t="s">
        <v>113</v>
      </c>
      <c r="C92" s="1043" t="s">
        <v>239</v>
      </c>
      <c r="D92" s="645"/>
    </row>
    <row r="93" spans="1:4" x14ac:dyDescent="0.25">
      <c r="A93" s="822">
        <v>3</v>
      </c>
      <c r="B93" s="823" t="s">
        <v>113</v>
      </c>
      <c r="C93" s="824" t="s">
        <v>240</v>
      </c>
      <c r="D93" s="645"/>
    </row>
    <row r="94" spans="1:4" x14ac:dyDescent="0.25">
      <c r="A94" s="822">
        <v>3</v>
      </c>
      <c r="B94" s="823" t="s">
        <v>113</v>
      </c>
      <c r="C94" s="815">
        <v>440130</v>
      </c>
      <c r="D94" s="826" t="s">
        <v>236</v>
      </c>
    </row>
    <row r="95" spans="1:4" x14ac:dyDescent="0.25">
      <c r="A95" s="822">
        <v>3</v>
      </c>
      <c r="B95" s="823" t="s">
        <v>157</v>
      </c>
      <c r="C95" s="824" t="s">
        <v>239</v>
      </c>
      <c r="D95" s="645"/>
    </row>
    <row r="96" spans="1:4" x14ac:dyDescent="0.25">
      <c r="A96" s="822">
        <v>3</v>
      </c>
      <c r="B96" s="823" t="s">
        <v>157</v>
      </c>
      <c r="C96" s="824" t="s">
        <v>240</v>
      </c>
      <c r="D96" s="645"/>
    </row>
    <row r="97" spans="1:4" x14ac:dyDescent="0.25">
      <c r="A97" s="822">
        <v>3</v>
      </c>
      <c r="B97" s="823" t="s">
        <v>157</v>
      </c>
      <c r="C97" s="815">
        <v>440139</v>
      </c>
      <c r="D97" s="814" t="s">
        <v>329</v>
      </c>
    </row>
    <row r="98" spans="1:4" x14ac:dyDescent="0.25">
      <c r="A98" s="822">
        <v>3</v>
      </c>
      <c r="B98" s="823" t="s">
        <v>442</v>
      </c>
      <c r="C98" s="824">
        <v>440121</v>
      </c>
      <c r="D98" s="645"/>
    </row>
    <row r="99" spans="1:4" x14ac:dyDescent="0.25">
      <c r="A99" s="822">
        <v>3</v>
      </c>
      <c r="B99" s="823" t="s">
        <v>442</v>
      </c>
      <c r="C99" s="824" t="s">
        <v>240</v>
      </c>
      <c r="D99" s="645"/>
    </row>
    <row r="100" spans="1:4" ht="15.75" thickBot="1" x14ac:dyDescent="0.3">
      <c r="A100" s="988">
        <v>3</v>
      </c>
      <c r="B100" s="1020" t="s">
        <v>442</v>
      </c>
      <c r="C100" s="1038">
        <v>440140</v>
      </c>
      <c r="D100" s="646"/>
    </row>
    <row r="101" spans="1:4" ht="15.75" thickTop="1" x14ac:dyDescent="0.25">
      <c r="A101" s="991">
        <v>3.1</v>
      </c>
      <c r="B101" s="1013" t="s">
        <v>107</v>
      </c>
      <c r="C101" s="1041">
        <v>440121</v>
      </c>
      <c r="D101" s="645"/>
    </row>
    <row r="102" spans="1:4" x14ac:dyDescent="0.25">
      <c r="A102" s="992">
        <v>3.1</v>
      </c>
      <c r="B102" s="1014" t="s">
        <v>107</v>
      </c>
      <c r="C102" s="1042">
        <v>440122</v>
      </c>
      <c r="D102" s="645"/>
    </row>
    <row r="103" spans="1:4" x14ac:dyDescent="0.25">
      <c r="A103" s="986" t="s">
        <v>241</v>
      </c>
      <c r="B103" s="1015" t="s">
        <v>113</v>
      </c>
      <c r="C103" s="1043" t="s">
        <v>239</v>
      </c>
      <c r="D103" s="645"/>
    </row>
    <row r="104" spans="1:4" x14ac:dyDescent="0.25">
      <c r="A104" s="987" t="s">
        <v>241</v>
      </c>
      <c r="B104" s="1016" t="s">
        <v>113</v>
      </c>
      <c r="C104" s="1046" t="s">
        <v>240</v>
      </c>
      <c r="D104" s="645"/>
    </row>
    <row r="105" spans="1:4" x14ac:dyDescent="0.25">
      <c r="A105" s="987" t="s">
        <v>241</v>
      </c>
      <c r="B105" s="1016" t="s">
        <v>157</v>
      </c>
      <c r="C105" s="1046" t="s">
        <v>239</v>
      </c>
      <c r="D105" s="645"/>
    </row>
    <row r="106" spans="1:4" x14ac:dyDescent="0.25">
      <c r="A106" s="994" t="s">
        <v>132</v>
      </c>
      <c r="B106" s="1021" t="s">
        <v>157</v>
      </c>
      <c r="C106" s="832" t="s">
        <v>240</v>
      </c>
      <c r="D106" s="645"/>
    </row>
    <row r="107" spans="1:4" x14ac:dyDescent="0.25">
      <c r="A107" s="994" t="s">
        <v>132</v>
      </c>
      <c r="B107" s="1021" t="s">
        <v>442</v>
      </c>
      <c r="C107" s="1046" t="s">
        <v>239</v>
      </c>
      <c r="D107" s="645"/>
    </row>
    <row r="108" spans="1:4" ht="15.75" thickBot="1" x14ac:dyDescent="0.3">
      <c r="A108" s="994" t="s">
        <v>132</v>
      </c>
      <c r="B108" s="1021" t="s">
        <v>442</v>
      </c>
      <c r="C108" s="832" t="s">
        <v>240</v>
      </c>
      <c r="D108" s="645"/>
    </row>
    <row r="109" spans="1:4" ht="15.75" thickTop="1" x14ac:dyDescent="0.25">
      <c r="A109" s="991">
        <v>3.2</v>
      </c>
      <c r="B109" s="1013" t="s">
        <v>107</v>
      </c>
      <c r="C109" s="825">
        <v>440130</v>
      </c>
      <c r="D109" s="826" t="s">
        <v>236</v>
      </c>
    </row>
    <row r="110" spans="1:4" x14ac:dyDescent="0.25">
      <c r="A110" s="986" t="s">
        <v>242</v>
      </c>
      <c r="B110" s="1015" t="s">
        <v>157</v>
      </c>
      <c r="C110" s="834">
        <v>440130</v>
      </c>
      <c r="D110" s="826" t="s">
        <v>236</v>
      </c>
    </row>
    <row r="111" spans="1:4" x14ac:dyDescent="0.25">
      <c r="A111" s="995" t="s">
        <v>133</v>
      </c>
      <c r="B111" s="1022" t="s">
        <v>157</v>
      </c>
      <c r="C111" s="831" t="s">
        <v>243</v>
      </c>
      <c r="D111" s="826" t="s">
        <v>329</v>
      </c>
    </row>
    <row r="112" spans="1:4" ht="15.75" thickBot="1" x14ac:dyDescent="0.3">
      <c r="A112" s="996" t="s">
        <v>133</v>
      </c>
      <c r="B112" s="1023" t="s">
        <v>442</v>
      </c>
      <c r="C112" s="828">
        <v>440140</v>
      </c>
      <c r="D112" s="826" t="s">
        <v>329</v>
      </c>
    </row>
    <row r="113" spans="1:4" ht="15.75" thickTop="1" x14ac:dyDescent="0.25">
      <c r="A113" s="991">
        <v>4</v>
      </c>
      <c r="B113" s="1013" t="s">
        <v>107</v>
      </c>
      <c r="C113" s="825">
        <v>440130</v>
      </c>
      <c r="D113" s="814" t="s">
        <v>236</v>
      </c>
    </row>
    <row r="114" spans="1:4" x14ac:dyDescent="0.25">
      <c r="A114" s="995">
        <v>4</v>
      </c>
      <c r="B114" s="1022" t="s">
        <v>113</v>
      </c>
      <c r="C114" s="831">
        <v>440130</v>
      </c>
      <c r="D114" s="814" t="s">
        <v>236</v>
      </c>
    </row>
    <row r="115" spans="1:4" x14ac:dyDescent="0.25">
      <c r="A115" s="995">
        <v>4</v>
      </c>
      <c r="B115" s="1022" t="s">
        <v>157</v>
      </c>
      <c r="C115" s="830">
        <v>440139</v>
      </c>
      <c r="D115" s="814" t="s">
        <v>329</v>
      </c>
    </row>
    <row r="116" spans="1:4" ht="15.75" thickBot="1" x14ac:dyDescent="0.3">
      <c r="A116" s="997">
        <v>4</v>
      </c>
      <c r="B116" s="1024" t="s">
        <v>442</v>
      </c>
      <c r="C116" s="828">
        <v>440140</v>
      </c>
      <c r="D116" s="826" t="s">
        <v>236</v>
      </c>
    </row>
    <row r="117" spans="1:4" ht="15.75" thickTop="1" x14ac:dyDescent="0.25">
      <c r="A117" s="991">
        <v>5</v>
      </c>
      <c r="B117" s="1013" t="s">
        <v>107</v>
      </c>
      <c r="C117" s="825">
        <v>440130</v>
      </c>
      <c r="D117" s="814" t="s">
        <v>236</v>
      </c>
    </row>
    <row r="118" spans="1:4" x14ac:dyDescent="0.25">
      <c r="A118" s="995">
        <v>5</v>
      </c>
      <c r="B118" s="1022" t="s">
        <v>113</v>
      </c>
      <c r="C118" s="831">
        <v>440130</v>
      </c>
      <c r="D118" s="814" t="s">
        <v>236</v>
      </c>
    </row>
    <row r="119" spans="1:4" x14ac:dyDescent="0.25">
      <c r="A119" s="995">
        <v>5</v>
      </c>
      <c r="B119" s="1022" t="s">
        <v>157</v>
      </c>
      <c r="C119" s="832">
        <v>440131</v>
      </c>
      <c r="D119" s="814"/>
    </row>
    <row r="120" spans="1:4" x14ac:dyDescent="0.25">
      <c r="A120" s="995">
        <v>5</v>
      </c>
      <c r="B120" s="1022" t="s">
        <v>157</v>
      </c>
      <c r="C120" s="830">
        <v>440139</v>
      </c>
      <c r="D120" s="814" t="s">
        <v>329</v>
      </c>
    </row>
    <row r="121" spans="1:4" x14ac:dyDescent="0.25">
      <c r="A121" s="995">
        <v>5</v>
      </c>
      <c r="B121" s="1022" t="s">
        <v>442</v>
      </c>
      <c r="C121" s="832">
        <v>440131</v>
      </c>
      <c r="D121" s="814"/>
    </row>
    <row r="122" spans="1:4" ht="15.75" thickBot="1" x14ac:dyDescent="0.3">
      <c r="A122" s="997">
        <v>5</v>
      </c>
      <c r="B122" s="1024" t="s">
        <v>442</v>
      </c>
      <c r="C122" s="1045">
        <v>440139</v>
      </c>
      <c r="D122" s="826"/>
    </row>
    <row r="123" spans="1:4" ht="15.75" thickTop="1" x14ac:dyDescent="0.25">
      <c r="A123" s="991">
        <v>5.0999999999999996</v>
      </c>
      <c r="B123" s="1013" t="s">
        <v>107</v>
      </c>
      <c r="C123" s="825">
        <v>440130</v>
      </c>
      <c r="D123" s="814" t="s">
        <v>236</v>
      </c>
    </row>
    <row r="124" spans="1:4" x14ac:dyDescent="0.25">
      <c r="A124" s="995">
        <v>5.0999999999999996</v>
      </c>
      <c r="B124" s="1022" t="s">
        <v>113</v>
      </c>
      <c r="C124" s="831" t="s">
        <v>245</v>
      </c>
      <c r="D124" s="826" t="s">
        <v>236</v>
      </c>
    </row>
    <row r="125" spans="1:4" x14ac:dyDescent="0.25">
      <c r="A125" s="995">
        <v>5.0999999999999996</v>
      </c>
      <c r="B125" s="1022" t="s">
        <v>157</v>
      </c>
      <c r="C125" s="1044" t="s">
        <v>244</v>
      </c>
      <c r="D125" s="646"/>
    </row>
    <row r="126" spans="1:4" ht="15.75" thickBot="1" x14ac:dyDescent="0.3">
      <c r="A126" s="996">
        <v>5.0999999999999996</v>
      </c>
      <c r="B126" s="1023" t="s">
        <v>442</v>
      </c>
      <c r="C126" s="1045" t="s">
        <v>244</v>
      </c>
      <c r="D126" s="645"/>
    </row>
    <row r="127" spans="1:4" ht="15.75" thickTop="1" x14ac:dyDescent="0.25">
      <c r="A127" s="991">
        <v>5.2</v>
      </c>
      <c r="B127" s="1013" t="s">
        <v>107</v>
      </c>
      <c r="C127" s="825">
        <v>440130</v>
      </c>
      <c r="D127" s="814" t="s">
        <v>236</v>
      </c>
    </row>
    <row r="128" spans="1:4" x14ac:dyDescent="0.25">
      <c r="A128" s="995">
        <v>5.2</v>
      </c>
      <c r="B128" s="1022" t="s">
        <v>113</v>
      </c>
      <c r="C128" s="831" t="s">
        <v>245</v>
      </c>
      <c r="D128" s="826" t="s">
        <v>236</v>
      </c>
    </row>
    <row r="129" spans="1:4" x14ac:dyDescent="0.25">
      <c r="A129" s="995">
        <v>5.2</v>
      </c>
      <c r="B129" s="1022" t="s">
        <v>157</v>
      </c>
      <c r="C129" s="831">
        <v>440139</v>
      </c>
      <c r="D129" s="826" t="s">
        <v>236</v>
      </c>
    </row>
    <row r="130" spans="1:4" ht="15.75" thickBot="1" x14ac:dyDescent="0.3">
      <c r="A130" s="996">
        <v>5.2</v>
      </c>
      <c r="B130" s="1023" t="s">
        <v>442</v>
      </c>
      <c r="C130" s="1045">
        <v>440139</v>
      </c>
      <c r="D130" s="646"/>
    </row>
    <row r="131" spans="1:4" ht="15.75" thickTop="1" x14ac:dyDescent="0.25">
      <c r="A131" s="998">
        <v>6</v>
      </c>
      <c r="B131" s="1025" t="s">
        <v>107</v>
      </c>
      <c r="C131" s="1047">
        <v>4406</v>
      </c>
      <c r="D131" s="646"/>
    </row>
    <row r="132" spans="1:4" x14ac:dyDescent="0.25">
      <c r="A132" s="995">
        <v>6</v>
      </c>
      <c r="B132" s="1022" t="s">
        <v>107</v>
      </c>
      <c r="C132" s="1044">
        <v>4407</v>
      </c>
      <c r="D132" s="646"/>
    </row>
    <row r="133" spans="1:4" x14ac:dyDescent="0.25">
      <c r="A133" s="995">
        <v>6</v>
      </c>
      <c r="B133" s="1022" t="s">
        <v>113</v>
      </c>
      <c r="C133" s="1044">
        <v>4406</v>
      </c>
      <c r="D133" s="646"/>
    </row>
    <row r="134" spans="1:4" x14ac:dyDescent="0.25">
      <c r="A134" s="995">
        <v>6</v>
      </c>
      <c r="B134" s="1022" t="s">
        <v>113</v>
      </c>
      <c r="C134" s="1046">
        <v>4407</v>
      </c>
      <c r="D134" s="646"/>
    </row>
    <row r="135" spans="1:4" x14ac:dyDescent="0.25">
      <c r="A135" s="995">
        <v>6</v>
      </c>
      <c r="B135" s="1022" t="s">
        <v>157</v>
      </c>
      <c r="C135" s="1046">
        <v>4406</v>
      </c>
      <c r="D135" s="646"/>
    </row>
    <row r="136" spans="1:4" x14ac:dyDescent="0.25">
      <c r="A136" s="995">
        <v>6</v>
      </c>
      <c r="B136" s="1022" t="s">
        <v>157</v>
      </c>
      <c r="C136" s="1046">
        <v>4407</v>
      </c>
      <c r="D136" s="646"/>
    </row>
    <row r="137" spans="1:4" x14ac:dyDescent="0.25">
      <c r="A137" s="995">
        <v>6</v>
      </c>
      <c r="B137" s="1022" t="s">
        <v>442</v>
      </c>
      <c r="C137" s="832">
        <v>4406</v>
      </c>
      <c r="D137" s="646"/>
    </row>
    <row r="138" spans="1:4" ht="15.75" thickBot="1" x14ac:dyDescent="0.3">
      <c r="A138" s="997">
        <v>6</v>
      </c>
      <c r="B138" s="1024" t="s">
        <v>442</v>
      </c>
      <c r="C138" s="1045">
        <v>4407</v>
      </c>
      <c r="D138" s="646"/>
    </row>
    <row r="139" spans="1:4" ht="15.75" thickTop="1" x14ac:dyDescent="0.25">
      <c r="A139" s="998" t="s">
        <v>396</v>
      </c>
      <c r="B139" s="1025" t="s">
        <v>107</v>
      </c>
      <c r="C139" s="833">
        <v>440610</v>
      </c>
      <c r="D139" s="826" t="s">
        <v>236</v>
      </c>
    </row>
    <row r="140" spans="1:4" x14ac:dyDescent="0.25">
      <c r="A140" s="995" t="s">
        <v>396</v>
      </c>
      <c r="B140" s="1022" t="s">
        <v>107</v>
      </c>
      <c r="C140" s="831">
        <v>440690</v>
      </c>
      <c r="D140" s="826" t="s">
        <v>236</v>
      </c>
    </row>
    <row r="141" spans="1:4" x14ac:dyDescent="0.25">
      <c r="A141" s="995" t="s">
        <v>396</v>
      </c>
      <c r="B141" s="1022" t="s">
        <v>107</v>
      </c>
      <c r="C141" s="1044">
        <v>440710</v>
      </c>
      <c r="D141" s="645"/>
    </row>
    <row r="142" spans="1:4" x14ac:dyDescent="0.25">
      <c r="A142" s="995" t="s">
        <v>396</v>
      </c>
      <c r="B142" s="1022" t="s">
        <v>113</v>
      </c>
      <c r="C142" s="831">
        <v>440610</v>
      </c>
      <c r="D142" s="814" t="s">
        <v>329</v>
      </c>
    </row>
    <row r="143" spans="1:4" x14ac:dyDescent="0.25">
      <c r="A143" s="995" t="s">
        <v>396</v>
      </c>
      <c r="B143" s="1022" t="s">
        <v>113</v>
      </c>
      <c r="C143" s="831">
        <v>440690</v>
      </c>
      <c r="D143" s="814" t="s">
        <v>329</v>
      </c>
    </row>
    <row r="144" spans="1:4" x14ac:dyDescent="0.25">
      <c r="A144" s="995" t="s">
        <v>396</v>
      </c>
      <c r="B144" s="1022" t="s">
        <v>113</v>
      </c>
      <c r="C144" s="1044">
        <v>440710</v>
      </c>
      <c r="D144" s="645"/>
    </row>
    <row r="145" spans="1:4" x14ac:dyDescent="0.25">
      <c r="A145" s="995" t="s">
        <v>396</v>
      </c>
      <c r="B145" s="1022" t="s">
        <v>157</v>
      </c>
      <c r="C145" s="831">
        <v>440610</v>
      </c>
      <c r="D145" s="814" t="s">
        <v>329</v>
      </c>
    </row>
    <row r="146" spans="1:4" x14ac:dyDescent="0.25">
      <c r="A146" s="995" t="s">
        <v>396</v>
      </c>
      <c r="B146" s="1022" t="s">
        <v>157</v>
      </c>
      <c r="C146" s="831">
        <v>440690</v>
      </c>
      <c r="D146" s="814" t="s">
        <v>329</v>
      </c>
    </row>
    <row r="147" spans="1:4" x14ac:dyDescent="0.25">
      <c r="A147" s="995" t="s">
        <v>396</v>
      </c>
      <c r="B147" s="1022" t="s">
        <v>157</v>
      </c>
      <c r="C147" s="1044">
        <v>440710</v>
      </c>
      <c r="D147" s="645"/>
    </row>
    <row r="148" spans="1:4" x14ac:dyDescent="0.25">
      <c r="A148" s="995" t="s">
        <v>396</v>
      </c>
      <c r="B148" s="1022" t="s">
        <v>442</v>
      </c>
      <c r="C148" s="1044">
        <v>440611</v>
      </c>
      <c r="D148" s="645"/>
    </row>
    <row r="149" spans="1:4" x14ac:dyDescent="0.25">
      <c r="A149" s="995" t="s">
        <v>396</v>
      </c>
      <c r="B149" s="1022" t="s">
        <v>442</v>
      </c>
      <c r="C149" s="1044">
        <v>440691</v>
      </c>
      <c r="D149" s="645"/>
    </row>
    <row r="150" spans="1:4" x14ac:dyDescent="0.25">
      <c r="A150" s="995" t="s">
        <v>396</v>
      </c>
      <c r="B150" s="1022" t="s">
        <v>442</v>
      </c>
      <c r="C150" s="1044">
        <v>440711</v>
      </c>
      <c r="D150" s="645"/>
    </row>
    <row r="151" spans="1:4" x14ac:dyDescent="0.25">
      <c r="A151" s="995" t="s">
        <v>396</v>
      </c>
      <c r="B151" s="1022" t="s">
        <v>442</v>
      </c>
      <c r="C151" s="1044">
        <v>440712</v>
      </c>
      <c r="D151" s="645"/>
    </row>
    <row r="152" spans="1:4" ht="15.75" thickBot="1" x14ac:dyDescent="0.3">
      <c r="A152" s="995" t="s">
        <v>396</v>
      </c>
      <c r="B152" s="1022" t="s">
        <v>442</v>
      </c>
      <c r="C152" s="1044">
        <v>440719</v>
      </c>
      <c r="D152" s="814"/>
    </row>
    <row r="153" spans="1:4" ht="15.75" thickTop="1" x14ac:dyDescent="0.25">
      <c r="A153" s="998" t="s">
        <v>397</v>
      </c>
      <c r="B153" s="1025" t="s">
        <v>107</v>
      </c>
      <c r="C153" s="833">
        <v>440610</v>
      </c>
      <c r="D153" s="826" t="s">
        <v>236</v>
      </c>
    </row>
    <row r="154" spans="1:4" x14ac:dyDescent="0.25">
      <c r="A154" s="995" t="s">
        <v>397</v>
      </c>
      <c r="B154" s="1022" t="s">
        <v>107</v>
      </c>
      <c r="C154" s="831">
        <v>440690</v>
      </c>
      <c r="D154" s="826" t="s">
        <v>236</v>
      </c>
    </row>
    <row r="155" spans="1:4" x14ac:dyDescent="0.25">
      <c r="A155" s="995" t="s">
        <v>397</v>
      </c>
      <c r="B155" s="1022" t="s">
        <v>107</v>
      </c>
      <c r="C155" s="1044">
        <v>440724</v>
      </c>
      <c r="D155" s="645"/>
    </row>
    <row r="156" spans="1:4" x14ac:dyDescent="0.25">
      <c r="A156" s="995" t="s">
        <v>397</v>
      </c>
      <c r="B156" s="1022" t="s">
        <v>107</v>
      </c>
      <c r="C156" s="1044">
        <v>440725</v>
      </c>
      <c r="D156" s="645"/>
    </row>
    <row r="157" spans="1:4" x14ac:dyDescent="0.25">
      <c r="A157" s="995" t="s">
        <v>397</v>
      </c>
      <c r="B157" s="1022" t="s">
        <v>107</v>
      </c>
      <c r="C157" s="1044">
        <v>440726</v>
      </c>
      <c r="D157" s="645"/>
    </row>
    <row r="158" spans="1:4" x14ac:dyDescent="0.25">
      <c r="A158" s="995" t="s">
        <v>397</v>
      </c>
      <c r="B158" s="1022" t="s">
        <v>107</v>
      </c>
      <c r="C158" s="1044">
        <v>440729</v>
      </c>
      <c r="D158" s="645"/>
    </row>
    <row r="159" spans="1:4" x14ac:dyDescent="0.25">
      <c r="A159" s="995" t="s">
        <v>397</v>
      </c>
      <c r="B159" s="1022" t="s">
        <v>107</v>
      </c>
      <c r="C159" s="1044">
        <v>440791</v>
      </c>
      <c r="D159" s="645"/>
    </row>
    <row r="160" spans="1:4" x14ac:dyDescent="0.25">
      <c r="A160" s="995" t="s">
        <v>397</v>
      </c>
      <c r="B160" s="1022" t="s">
        <v>107</v>
      </c>
      <c r="C160" s="1044">
        <v>440792</v>
      </c>
      <c r="D160" s="645"/>
    </row>
    <row r="161" spans="1:4" x14ac:dyDescent="0.25">
      <c r="A161" s="995" t="s">
        <v>397</v>
      </c>
      <c r="B161" s="1022" t="s">
        <v>107</v>
      </c>
      <c r="C161" s="1044">
        <v>440799</v>
      </c>
      <c r="D161" s="645"/>
    </row>
    <row r="162" spans="1:4" x14ac:dyDescent="0.25">
      <c r="A162" s="995" t="s">
        <v>397</v>
      </c>
      <c r="B162" s="1022" t="s">
        <v>113</v>
      </c>
      <c r="C162" s="831">
        <v>440610</v>
      </c>
      <c r="D162" s="814" t="s">
        <v>329</v>
      </c>
    </row>
    <row r="163" spans="1:4" x14ac:dyDescent="0.25">
      <c r="A163" s="995" t="s">
        <v>397</v>
      </c>
      <c r="B163" s="1022" t="s">
        <v>113</v>
      </c>
      <c r="C163" s="831">
        <v>440690</v>
      </c>
      <c r="D163" s="814" t="s">
        <v>329</v>
      </c>
    </row>
    <row r="164" spans="1:4" x14ac:dyDescent="0.25">
      <c r="A164" s="986" t="s">
        <v>397</v>
      </c>
      <c r="B164" s="1015" t="s">
        <v>113</v>
      </c>
      <c r="C164" s="1043" t="s">
        <v>246</v>
      </c>
      <c r="D164" s="645"/>
    </row>
    <row r="165" spans="1:4" x14ac:dyDescent="0.25">
      <c r="A165" s="987" t="s">
        <v>397</v>
      </c>
      <c r="B165" s="1016" t="s">
        <v>113</v>
      </c>
      <c r="C165" s="1046" t="s">
        <v>247</v>
      </c>
      <c r="D165" s="645"/>
    </row>
    <row r="166" spans="1:4" x14ac:dyDescent="0.25">
      <c r="A166" s="987" t="s">
        <v>397</v>
      </c>
      <c r="B166" s="1016" t="s">
        <v>113</v>
      </c>
      <c r="C166" s="1046" t="s">
        <v>248</v>
      </c>
      <c r="D166" s="645"/>
    </row>
    <row r="167" spans="1:4" x14ac:dyDescent="0.25">
      <c r="A167" s="987" t="s">
        <v>397</v>
      </c>
      <c r="B167" s="1016" t="s">
        <v>113</v>
      </c>
      <c r="C167" s="1046" t="s">
        <v>249</v>
      </c>
      <c r="D167" s="645"/>
    </row>
    <row r="168" spans="1:4" x14ac:dyDescent="0.25">
      <c r="A168" s="987" t="s">
        <v>397</v>
      </c>
      <c r="B168" s="1016" t="s">
        <v>113</v>
      </c>
      <c r="C168" s="1046" t="s">
        <v>250</v>
      </c>
      <c r="D168" s="645"/>
    </row>
    <row r="169" spans="1:4" x14ac:dyDescent="0.25">
      <c r="A169" s="987" t="s">
        <v>397</v>
      </c>
      <c r="B169" s="1016" t="s">
        <v>113</v>
      </c>
      <c r="C169" s="1046" t="s">
        <v>251</v>
      </c>
      <c r="D169" s="645"/>
    </row>
    <row r="170" spans="1:4" x14ac:dyDescent="0.25">
      <c r="A170" s="987" t="s">
        <v>397</v>
      </c>
      <c r="B170" s="1016" t="s">
        <v>113</v>
      </c>
      <c r="C170" s="1046" t="s">
        <v>252</v>
      </c>
      <c r="D170" s="645"/>
    </row>
    <row r="171" spans="1:4" x14ac:dyDescent="0.25">
      <c r="A171" s="987" t="s">
        <v>397</v>
      </c>
      <c r="B171" s="1016" t="s">
        <v>113</v>
      </c>
      <c r="C171" s="1046" t="s">
        <v>253</v>
      </c>
      <c r="D171" s="645"/>
    </row>
    <row r="172" spans="1:4" x14ac:dyDescent="0.25">
      <c r="A172" s="987" t="s">
        <v>397</v>
      </c>
      <c r="B172" s="1016" t="s">
        <v>113</v>
      </c>
      <c r="C172" s="1046" t="s">
        <v>254</v>
      </c>
      <c r="D172" s="645"/>
    </row>
    <row r="173" spans="1:4" x14ac:dyDescent="0.25">
      <c r="A173" s="987" t="s">
        <v>397</v>
      </c>
      <c r="B173" s="1016" t="s">
        <v>113</v>
      </c>
      <c r="C173" s="1046" t="s">
        <v>255</v>
      </c>
      <c r="D173" s="645"/>
    </row>
    <row r="174" spans="1:4" x14ac:dyDescent="0.25">
      <c r="A174" s="987" t="s">
        <v>397</v>
      </c>
      <c r="B174" s="1016" t="s">
        <v>113</v>
      </c>
      <c r="C174" s="1046" t="s">
        <v>256</v>
      </c>
      <c r="D174" s="645"/>
    </row>
    <row r="175" spans="1:4" x14ac:dyDescent="0.25">
      <c r="A175" s="987" t="s">
        <v>397</v>
      </c>
      <c r="B175" s="1016" t="s">
        <v>113</v>
      </c>
      <c r="C175" s="1046" t="s">
        <v>257</v>
      </c>
      <c r="D175" s="645"/>
    </row>
    <row r="176" spans="1:4" x14ac:dyDescent="0.25">
      <c r="A176" s="987" t="s">
        <v>397</v>
      </c>
      <c r="B176" s="1016" t="s">
        <v>113</v>
      </c>
      <c r="C176" s="1046" t="s">
        <v>258</v>
      </c>
      <c r="D176" s="645"/>
    </row>
    <row r="177" spans="1:4" x14ac:dyDescent="0.25">
      <c r="A177" s="987" t="s">
        <v>397</v>
      </c>
      <c r="B177" s="1016" t="s">
        <v>157</v>
      </c>
      <c r="C177" s="829">
        <v>440610</v>
      </c>
      <c r="D177" s="814" t="s">
        <v>329</v>
      </c>
    </row>
    <row r="178" spans="1:4" x14ac:dyDescent="0.25">
      <c r="A178" s="987" t="s">
        <v>397</v>
      </c>
      <c r="B178" s="1016" t="s">
        <v>157</v>
      </c>
      <c r="C178" s="829">
        <v>440690</v>
      </c>
      <c r="D178" s="814" t="s">
        <v>329</v>
      </c>
    </row>
    <row r="179" spans="1:4" x14ac:dyDescent="0.25">
      <c r="A179" s="987" t="s">
        <v>397</v>
      </c>
      <c r="B179" s="1016" t="s">
        <v>157</v>
      </c>
      <c r="C179" s="1046" t="s">
        <v>246</v>
      </c>
      <c r="D179" s="645"/>
    </row>
    <row r="180" spans="1:4" x14ac:dyDescent="0.25">
      <c r="A180" s="987" t="s">
        <v>397</v>
      </c>
      <c r="B180" s="1016" t="s">
        <v>157</v>
      </c>
      <c r="C180" s="1046" t="s">
        <v>247</v>
      </c>
      <c r="D180" s="645"/>
    </row>
    <row r="181" spans="1:4" x14ac:dyDescent="0.25">
      <c r="A181" s="987" t="s">
        <v>397</v>
      </c>
      <c r="B181" s="1016" t="s">
        <v>157</v>
      </c>
      <c r="C181" s="1046" t="s">
        <v>248</v>
      </c>
      <c r="D181" s="645"/>
    </row>
    <row r="182" spans="1:4" x14ac:dyDescent="0.25">
      <c r="A182" s="987" t="s">
        <v>397</v>
      </c>
      <c r="B182" s="1016" t="s">
        <v>157</v>
      </c>
      <c r="C182" s="1046" t="s">
        <v>249</v>
      </c>
      <c r="D182" s="645"/>
    </row>
    <row r="183" spans="1:4" x14ac:dyDescent="0.25">
      <c r="A183" s="987" t="s">
        <v>397</v>
      </c>
      <c r="B183" s="1016" t="s">
        <v>157</v>
      </c>
      <c r="C183" s="1046" t="s">
        <v>250</v>
      </c>
      <c r="D183" s="645"/>
    </row>
    <row r="184" spans="1:4" x14ac:dyDescent="0.25">
      <c r="A184" s="987" t="s">
        <v>397</v>
      </c>
      <c r="B184" s="1016" t="s">
        <v>157</v>
      </c>
      <c r="C184" s="1046" t="s">
        <v>251</v>
      </c>
      <c r="D184" s="645"/>
    </row>
    <row r="185" spans="1:4" x14ac:dyDescent="0.25">
      <c r="A185" s="987" t="s">
        <v>397</v>
      </c>
      <c r="B185" s="1016" t="s">
        <v>157</v>
      </c>
      <c r="C185" s="1046" t="s">
        <v>252</v>
      </c>
      <c r="D185" s="645"/>
    </row>
    <row r="186" spans="1:4" x14ac:dyDescent="0.25">
      <c r="A186" s="987" t="s">
        <v>397</v>
      </c>
      <c r="B186" s="1016" t="s">
        <v>157</v>
      </c>
      <c r="C186" s="1046" t="s">
        <v>253</v>
      </c>
      <c r="D186" s="645"/>
    </row>
    <row r="187" spans="1:4" x14ac:dyDescent="0.25">
      <c r="A187" s="987" t="s">
        <v>397</v>
      </c>
      <c r="B187" s="1016" t="s">
        <v>157</v>
      </c>
      <c r="C187" s="1046" t="s">
        <v>254</v>
      </c>
      <c r="D187" s="645"/>
    </row>
    <row r="188" spans="1:4" x14ac:dyDescent="0.25">
      <c r="A188" s="987" t="s">
        <v>397</v>
      </c>
      <c r="B188" s="1016" t="s">
        <v>157</v>
      </c>
      <c r="C188" s="1046" t="s">
        <v>255</v>
      </c>
      <c r="D188" s="645"/>
    </row>
    <row r="189" spans="1:4" x14ac:dyDescent="0.25">
      <c r="A189" s="987" t="s">
        <v>397</v>
      </c>
      <c r="B189" s="1016" t="s">
        <v>157</v>
      </c>
      <c r="C189" s="1046" t="s">
        <v>256</v>
      </c>
      <c r="D189" s="645"/>
    </row>
    <row r="190" spans="1:4" x14ac:dyDescent="0.25">
      <c r="A190" s="987" t="s">
        <v>397</v>
      </c>
      <c r="B190" s="1016" t="s">
        <v>157</v>
      </c>
      <c r="C190" s="1046" t="s">
        <v>257</v>
      </c>
      <c r="D190" s="645"/>
    </row>
    <row r="191" spans="1:4" x14ac:dyDescent="0.25">
      <c r="A191" s="987" t="s">
        <v>397</v>
      </c>
      <c r="B191" s="1021" t="s">
        <v>157</v>
      </c>
      <c r="C191" s="832" t="s">
        <v>258</v>
      </c>
      <c r="D191" s="645"/>
    </row>
    <row r="192" spans="1:4" x14ac:dyDescent="0.25">
      <c r="A192" s="987" t="s">
        <v>397</v>
      </c>
      <c r="B192" s="1021" t="s">
        <v>442</v>
      </c>
      <c r="C192" s="832">
        <v>4406.12</v>
      </c>
      <c r="D192" s="645"/>
    </row>
    <row r="193" spans="1:4" x14ac:dyDescent="0.25">
      <c r="A193" s="987" t="s">
        <v>397</v>
      </c>
      <c r="B193" s="1021" t="s">
        <v>442</v>
      </c>
      <c r="C193" s="832">
        <v>4406.92</v>
      </c>
      <c r="D193" s="645"/>
    </row>
    <row r="194" spans="1:4" x14ac:dyDescent="0.25">
      <c r="A194" s="987" t="s">
        <v>397</v>
      </c>
      <c r="B194" s="1021" t="s">
        <v>442</v>
      </c>
      <c r="C194" s="832">
        <v>4407.21</v>
      </c>
      <c r="D194" s="645"/>
    </row>
    <row r="195" spans="1:4" x14ac:dyDescent="0.25">
      <c r="A195" s="987" t="s">
        <v>397</v>
      </c>
      <c r="B195" s="1021" t="s">
        <v>442</v>
      </c>
      <c r="C195" s="832">
        <v>4407.22</v>
      </c>
      <c r="D195" s="645"/>
    </row>
    <row r="196" spans="1:4" x14ac:dyDescent="0.25">
      <c r="A196" s="987" t="s">
        <v>397</v>
      </c>
      <c r="B196" s="1021" t="s">
        <v>442</v>
      </c>
      <c r="C196" s="832">
        <v>4407.25</v>
      </c>
      <c r="D196" s="645"/>
    </row>
    <row r="197" spans="1:4" x14ac:dyDescent="0.25">
      <c r="A197" s="987" t="s">
        <v>397</v>
      </c>
      <c r="B197" s="1021" t="s">
        <v>442</v>
      </c>
      <c r="C197" s="832">
        <v>4407.26</v>
      </c>
      <c r="D197" s="645"/>
    </row>
    <row r="198" spans="1:4" x14ac:dyDescent="0.25">
      <c r="A198" s="987" t="s">
        <v>397</v>
      </c>
      <c r="B198" s="1021" t="s">
        <v>442</v>
      </c>
      <c r="C198" s="832">
        <v>4407.2700000000004</v>
      </c>
      <c r="D198" s="645"/>
    </row>
    <row r="199" spans="1:4" x14ac:dyDescent="0.25">
      <c r="A199" s="987" t="s">
        <v>397</v>
      </c>
      <c r="B199" s="1021" t="s">
        <v>442</v>
      </c>
      <c r="C199" s="832">
        <v>4407.28</v>
      </c>
      <c r="D199" s="645"/>
    </row>
    <row r="200" spans="1:4" x14ac:dyDescent="0.25">
      <c r="A200" s="987" t="s">
        <v>397</v>
      </c>
      <c r="B200" s="1021" t="s">
        <v>442</v>
      </c>
      <c r="C200" s="832">
        <v>4407.29</v>
      </c>
      <c r="D200" s="645"/>
    </row>
    <row r="201" spans="1:4" x14ac:dyDescent="0.25">
      <c r="A201" s="987" t="s">
        <v>397</v>
      </c>
      <c r="B201" s="1021" t="s">
        <v>442</v>
      </c>
      <c r="C201" s="832">
        <v>4407.91</v>
      </c>
      <c r="D201" s="645"/>
    </row>
    <row r="202" spans="1:4" x14ac:dyDescent="0.25">
      <c r="A202" s="987" t="s">
        <v>397</v>
      </c>
      <c r="B202" s="1021" t="s">
        <v>442</v>
      </c>
      <c r="C202" s="832">
        <v>4407.92</v>
      </c>
      <c r="D202" s="645"/>
    </row>
    <row r="203" spans="1:4" x14ac:dyDescent="0.25">
      <c r="A203" s="987" t="s">
        <v>397</v>
      </c>
      <c r="B203" s="1021" t="s">
        <v>442</v>
      </c>
      <c r="C203" s="832">
        <v>4407.93</v>
      </c>
      <c r="D203" s="645"/>
    </row>
    <row r="204" spans="1:4" x14ac:dyDescent="0.25">
      <c r="A204" s="987" t="s">
        <v>397</v>
      </c>
      <c r="B204" s="1021" t="s">
        <v>442</v>
      </c>
      <c r="C204" s="832">
        <v>4407.9399999999996</v>
      </c>
      <c r="D204" s="645"/>
    </row>
    <row r="205" spans="1:4" x14ac:dyDescent="0.25">
      <c r="A205" s="987" t="s">
        <v>397</v>
      </c>
      <c r="B205" s="1021" t="s">
        <v>442</v>
      </c>
      <c r="C205" s="832">
        <v>4407.95</v>
      </c>
      <c r="D205" s="645"/>
    </row>
    <row r="206" spans="1:4" x14ac:dyDescent="0.25">
      <c r="A206" s="987" t="s">
        <v>397</v>
      </c>
      <c r="B206" s="1021" t="s">
        <v>442</v>
      </c>
      <c r="C206" s="832">
        <v>4407.96</v>
      </c>
      <c r="D206" s="645"/>
    </row>
    <row r="207" spans="1:4" x14ac:dyDescent="0.25">
      <c r="A207" s="987" t="s">
        <v>397</v>
      </c>
      <c r="B207" s="1021" t="s">
        <v>442</v>
      </c>
      <c r="C207" s="832">
        <v>4407.97</v>
      </c>
      <c r="D207" s="645"/>
    </row>
    <row r="208" spans="1:4" ht="15.75" thickBot="1" x14ac:dyDescent="0.3">
      <c r="A208" s="996" t="s">
        <v>397</v>
      </c>
      <c r="B208" s="1023" t="s">
        <v>442</v>
      </c>
      <c r="C208" s="1045">
        <v>4407.99</v>
      </c>
      <c r="D208" s="645"/>
    </row>
    <row r="209" spans="1:4" ht="15.75" thickTop="1" x14ac:dyDescent="0.25">
      <c r="A209" s="995" t="s">
        <v>398</v>
      </c>
      <c r="B209" s="1022" t="s">
        <v>107</v>
      </c>
      <c r="C209" s="831">
        <v>440610</v>
      </c>
      <c r="D209" s="826" t="s">
        <v>329</v>
      </c>
    </row>
    <row r="210" spans="1:4" x14ac:dyDescent="0.25">
      <c r="A210" s="995" t="s">
        <v>398</v>
      </c>
      <c r="B210" s="1022" t="s">
        <v>107</v>
      </c>
      <c r="C210" s="831">
        <v>440690</v>
      </c>
      <c r="D210" s="826" t="s">
        <v>329</v>
      </c>
    </row>
    <row r="211" spans="1:4" x14ac:dyDescent="0.25">
      <c r="A211" s="995" t="s">
        <v>398</v>
      </c>
      <c r="B211" s="1022" t="s">
        <v>107</v>
      </c>
      <c r="C211" s="1044">
        <v>440724</v>
      </c>
      <c r="D211" s="645"/>
    </row>
    <row r="212" spans="1:4" x14ac:dyDescent="0.25">
      <c r="A212" s="995" t="s">
        <v>398</v>
      </c>
      <c r="B212" s="1022" t="s">
        <v>107</v>
      </c>
      <c r="C212" s="1044">
        <v>440725</v>
      </c>
      <c r="D212" s="645"/>
    </row>
    <row r="213" spans="1:4" x14ac:dyDescent="0.25">
      <c r="A213" s="995" t="s">
        <v>398</v>
      </c>
      <c r="B213" s="1022" t="s">
        <v>107</v>
      </c>
      <c r="C213" s="1044">
        <v>440726</v>
      </c>
      <c r="D213" s="645"/>
    </row>
    <row r="214" spans="1:4" x14ac:dyDescent="0.25">
      <c r="A214" s="995" t="s">
        <v>398</v>
      </c>
      <c r="B214" s="1022" t="s">
        <v>107</v>
      </c>
      <c r="C214" s="1044">
        <v>440729</v>
      </c>
      <c r="D214" s="645"/>
    </row>
    <row r="215" spans="1:4" x14ac:dyDescent="0.25">
      <c r="A215" s="995" t="s">
        <v>398</v>
      </c>
      <c r="B215" s="1022" t="s">
        <v>107</v>
      </c>
      <c r="C215" s="831">
        <v>440799</v>
      </c>
      <c r="D215" s="826" t="s">
        <v>236</v>
      </c>
    </row>
    <row r="216" spans="1:4" x14ac:dyDescent="0.25">
      <c r="A216" s="995" t="s">
        <v>398</v>
      </c>
      <c r="B216" s="1022" t="s">
        <v>113</v>
      </c>
      <c r="C216" s="831">
        <v>440610</v>
      </c>
      <c r="D216" s="826" t="s">
        <v>329</v>
      </c>
    </row>
    <row r="217" spans="1:4" x14ac:dyDescent="0.25">
      <c r="A217" s="995" t="s">
        <v>398</v>
      </c>
      <c r="B217" s="1022" t="s">
        <v>113</v>
      </c>
      <c r="C217" s="831">
        <v>440690</v>
      </c>
      <c r="D217" s="826" t="s">
        <v>329</v>
      </c>
    </row>
    <row r="218" spans="1:4" x14ac:dyDescent="0.25">
      <c r="A218" s="987" t="s">
        <v>398</v>
      </c>
      <c r="B218" s="1016" t="s">
        <v>113</v>
      </c>
      <c r="C218" s="1046" t="s">
        <v>246</v>
      </c>
      <c r="D218" s="645"/>
    </row>
    <row r="219" spans="1:4" x14ac:dyDescent="0.25">
      <c r="A219" s="987" t="s">
        <v>398</v>
      </c>
      <c r="B219" s="1016" t="s">
        <v>113</v>
      </c>
      <c r="C219" s="1046" t="s">
        <v>247</v>
      </c>
      <c r="D219" s="645"/>
    </row>
    <row r="220" spans="1:4" x14ac:dyDescent="0.25">
      <c r="A220" s="987" t="s">
        <v>398</v>
      </c>
      <c r="B220" s="1016" t="s">
        <v>113</v>
      </c>
      <c r="C220" s="1046" t="s">
        <v>248</v>
      </c>
      <c r="D220" s="645"/>
    </row>
    <row r="221" spans="1:4" x14ac:dyDescent="0.25">
      <c r="A221" s="987" t="s">
        <v>398</v>
      </c>
      <c r="B221" s="1016" t="s">
        <v>113</v>
      </c>
      <c r="C221" s="1046" t="s">
        <v>249</v>
      </c>
      <c r="D221" s="645"/>
    </row>
    <row r="222" spans="1:4" x14ac:dyDescent="0.25">
      <c r="A222" s="987" t="s">
        <v>398</v>
      </c>
      <c r="B222" s="1016" t="s">
        <v>113</v>
      </c>
      <c r="C222" s="1046" t="s">
        <v>250</v>
      </c>
      <c r="D222" s="645"/>
    </row>
    <row r="223" spans="1:4" x14ac:dyDescent="0.25">
      <c r="A223" s="987" t="s">
        <v>398</v>
      </c>
      <c r="B223" s="1016" t="s">
        <v>113</v>
      </c>
      <c r="C223" s="1046" t="s">
        <v>251</v>
      </c>
      <c r="D223" s="645"/>
    </row>
    <row r="224" spans="1:4" x14ac:dyDescent="0.25">
      <c r="A224" s="987" t="s">
        <v>398</v>
      </c>
      <c r="B224" s="1016" t="s">
        <v>113</v>
      </c>
      <c r="C224" s="1046" t="s">
        <v>252</v>
      </c>
      <c r="D224" s="645"/>
    </row>
    <row r="225" spans="1:4" x14ac:dyDescent="0.25">
      <c r="A225" s="987" t="s">
        <v>398</v>
      </c>
      <c r="B225" s="1016" t="s">
        <v>113</v>
      </c>
      <c r="C225" s="829" t="s">
        <v>258</v>
      </c>
      <c r="D225" s="826" t="s">
        <v>236</v>
      </c>
    </row>
    <row r="226" spans="1:4" x14ac:dyDescent="0.25">
      <c r="A226" s="987" t="s">
        <v>398</v>
      </c>
      <c r="B226" s="1016" t="s">
        <v>157</v>
      </c>
      <c r="C226" s="829">
        <v>440610</v>
      </c>
      <c r="D226" s="826" t="s">
        <v>329</v>
      </c>
    </row>
    <row r="227" spans="1:4" x14ac:dyDescent="0.25">
      <c r="A227" s="987" t="s">
        <v>398</v>
      </c>
      <c r="B227" s="1016" t="s">
        <v>157</v>
      </c>
      <c r="C227" s="829">
        <v>440690</v>
      </c>
      <c r="D227" s="826" t="s">
        <v>329</v>
      </c>
    </row>
    <row r="228" spans="1:4" x14ac:dyDescent="0.25">
      <c r="A228" s="987" t="s">
        <v>398</v>
      </c>
      <c r="B228" s="1016" t="s">
        <v>157</v>
      </c>
      <c r="C228" s="1046" t="s">
        <v>246</v>
      </c>
      <c r="D228" s="645"/>
    </row>
    <row r="229" spans="1:4" x14ac:dyDescent="0.25">
      <c r="A229" s="987" t="s">
        <v>398</v>
      </c>
      <c r="B229" s="1016" t="s">
        <v>157</v>
      </c>
      <c r="C229" s="1046" t="s">
        <v>247</v>
      </c>
      <c r="D229" s="645"/>
    </row>
    <row r="230" spans="1:4" x14ac:dyDescent="0.25">
      <c r="A230" s="987" t="s">
        <v>398</v>
      </c>
      <c r="B230" s="1016" t="s">
        <v>157</v>
      </c>
      <c r="C230" s="1046" t="s">
        <v>248</v>
      </c>
      <c r="D230" s="645"/>
    </row>
    <row r="231" spans="1:4" x14ac:dyDescent="0.25">
      <c r="A231" s="987" t="s">
        <v>398</v>
      </c>
      <c r="B231" s="1016" t="s">
        <v>157</v>
      </c>
      <c r="C231" s="1046" t="s">
        <v>249</v>
      </c>
      <c r="D231" s="645"/>
    </row>
    <row r="232" spans="1:4" x14ac:dyDescent="0.25">
      <c r="A232" s="987" t="s">
        <v>398</v>
      </c>
      <c r="B232" s="1016" t="s">
        <v>157</v>
      </c>
      <c r="C232" s="1046" t="s">
        <v>250</v>
      </c>
      <c r="D232" s="645"/>
    </row>
    <row r="233" spans="1:4" x14ac:dyDescent="0.25">
      <c r="A233" s="987" t="s">
        <v>398</v>
      </c>
      <c r="B233" s="1016" t="s">
        <v>157</v>
      </c>
      <c r="C233" s="1046" t="s">
        <v>251</v>
      </c>
      <c r="D233" s="645"/>
    </row>
    <row r="234" spans="1:4" x14ac:dyDescent="0.25">
      <c r="A234" s="987" t="s">
        <v>398</v>
      </c>
      <c r="B234" s="1016" t="s">
        <v>157</v>
      </c>
      <c r="C234" s="1046" t="s">
        <v>252</v>
      </c>
      <c r="D234" s="645"/>
    </row>
    <row r="235" spans="1:4" x14ac:dyDescent="0.25">
      <c r="A235" s="994" t="s">
        <v>398</v>
      </c>
      <c r="B235" s="1021" t="s">
        <v>157</v>
      </c>
      <c r="C235" s="830" t="s">
        <v>258</v>
      </c>
      <c r="D235" s="814" t="s">
        <v>329</v>
      </c>
    </row>
    <row r="236" spans="1:4" x14ac:dyDescent="0.25">
      <c r="A236" s="994" t="s">
        <v>398</v>
      </c>
      <c r="B236" s="1021" t="s">
        <v>442</v>
      </c>
      <c r="C236" s="830">
        <v>440612</v>
      </c>
      <c r="D236" s="826" t="s">
        <v>236</v>
      </c>
    </row>
    <row r="237" spans="1:4" x14ac:dyDescent="0.25">
      <c r="A237" s="994" t="s">
        <v>398</v>
      </c>
      <c r="B237" s="1021" t="s">
        <v>442</v>
      </c>
      <c r="C237" s="830">
        <v>440692</v>
      </c>
      <c r="D237" s="826" t="s">
        <v>236</v>
      </c>
    </row>
    <row r="238" spans="1:4" x14ac:dyDescent="0.25">
      <c r="A238" s="994" t="s">
        <v>398</v>
      </c>
      <c r="B238" s="1021" t="s">
        <v>442</v>
      </c>
      <c r="C238" s="832">
        <v>440721</v>
      </c>
      <c r="D238" s="645"/>
    </row>
    <row r="239" spans="1:4" x14ac:dyDescent="0.25">
      <c r="A239" s="994" t="s">
        <v>398</v>
      </c>
      <c r="B239" s="1021" t="s">
        <v>442</v>
      </c>
      <c r="C239" s="832">
        <v>440722</v>
      </c>
      <c r="D239" s="645"/>
    </row>
    <row r="240" spans="1:4" x14ac:dyDescent="0.25">
      <c r="A240" s="994" t="s">
        <v>398</v>
      </c>
      <c r="B240" s="1021" t="s">
        <v>442</v>
      </c>
      <c r="C240" s="832">
        <v>440725</v>
      </c>
      <c r="D240" s="645"/>
    </row>
    <row r="241" spans="1:4" x14ac:dyDescent="0.25">
      <c r="A241" s="994" t="s">
        <v>398</v>
      </c>
      <c r="B241" s="1021" t="s">
        <v>442</v>
      </c>
      <c r="C241" s="832">
        <v>440726</v>
      </c>
      <c r="D241" s="645"/>
    </row>
    <row r="242" spans="1:4" x14ac:dyDescent="0.25">
      <c r="A242" s="994" t="s">
        <v>398</v>
      </c>
      <c r="B242" s="1021" t="s">
        <v>442</v>
      </c>
      <c r="C242" s="832">
        <v>440727</v>
      </c>
      <c r="D242" s="645"/>
    </row>
    <row r="243" spans="1:4" x14ac:dyDescent="0.25">
      <c r="A243" s="994" t="s">
        <v>398</v>
      </c>
      <c r="B243" s="1021" t="s">
        <v>442</v>
      </c>
      <c r="C243" s="832">
        <v>440728</v>
      </c>
      <c r="D243" s="645"/>
    </row>
    <row r="244" spans="1:4" ht="15.75" thickBot="1" x14ac:dyDescent="0.3">
      <c r="A244" s="994" t="s">
        <v>398</v>
      </c>
      <c r="B244" s="1021" t="s">
        <v>442</v>
      </c>
      <c r="C244" s="832">
        <v>440729</v>
      </c>
      <c r="D244" s="645"/>
    </row>
    <row r="245" spans="1:4" ht="15.75" thickTop="1" x14ac:dyDescent="0.25">
      <c r="A245" s="998">
        <v>7</v>
      </c>
      <c r="B245" s="1025" t="s">
        <v>107</v>
      </c>
      <c r="C245" s="1047">
        <v>4408</v>
      </c>
      <c r="D245" s="646"/>
    </row>
    <row r="246" spans="1:4" x14ac:dyDescent="0.25">
      <c r="A246" s="987">
        <v>7</v>
      </c>
      <c r="B246" s="1016" t="s">
        <v>113</v>
      </c>
      <c r="C246" s="1046">
        <v>4408</v>
      </c>
      <c r="D246" s="645"/>
    </row>
    <row r="247" spans="1:4" x14ac:dyDescent="0.25">
      <c r="A247" s="987">
        <v>7</v>
      </c>
      <c r="B247" s="1016" t="s">
        <v>157</v>
      </c>
      <c r="C247" s="1046">
        <v>4408</v>
      </c>
      <c r="D247" s="646"/>
    </row>
    <row r="248" spans="1:4" ht="15.75" thickBot="1" x14ac:dyDescent="0.3">
      <c r="A248" s="996">
        <v>7</v>
      </c>
      <c r="B248" s="1023" t="s">
        <v>442</v>
      </c>
      <c r="C248" s="1046">
        <v>4408</v>
      </c>
      <c r="D248" s="646"/>
    </row>
    <row r="249" spans="1:4" ht="15.75" thickTop="1" x14ac:dyDescent="0.25">
      <c r="A249" s="998" t="s">
        <v>400</v>
      </c>
      <c r="B249" s="1025" t="s">
        <v>107</v>
      </c>
      <c r="C249" s="1047">
        <v>440810</v>
      </c>
      <c r="D249" s="646"/>
    </row>
    <row r="250" spans="1:4" x14ac:dyDescent="0.25">
      <c r="A250" s="987" t="s">
        <v>400</v>
      </c>
      <c r="B250" s="1016" t="s">
        <v>113</v>
      </c>
      <c r="C250" s="1046" t="s">
        <v>259</v>
      </c>
      <c r="D250" s="645"/>
    </row>
    <row r="251" spans="1:4" x14ac:dyDescent="0.25">
      <c r="A251" s="994" t="s">
        <v>400</v>
      </c>
      <c r="B251" s="1021" t="s">
        <v>157</v>
      </c>
      <c r="C251" s="832" t="s">
        <v>259</v>
      </c>
      <c r="D251" s="645"/>
    </row>
    <row r="252" spans="1:4" ht="15.75" thickBot="1" x14ac:dyDescent="0.3">
      <c r="A252" s="996" t="s">
        <v>400</v>
      </c>
      <c r="B252" s="1023" t="s">
        <v>442</v>
      </c>
      <c r="C252" s="1045" t="s">
        <v>259</v>
      </c>
      <c r="D252" s="645"/>
    </row>
    <row r="253" spans="1:4" ht="15.75" thickTop="1" x14ac:dyDescent="0.25">
      <c r="A253" s="998" t="s">
        <v>401</v>
      </c>
      <c r="B253" s="1025" t="s">
        <v>107</v>
      </c>
      <c r="C253" s="1048">
        <v>440831</v>
      </c>
      <c r="D253" s="645"/>
    </row>
    <row r="254" spans="1:4" x14ac:dyDescent="0.25">
      <c r="A254" s="995" t="s">
        <v>401</v>
      </c>
      <c r="B254" s="1022" t="s">
        <v>107</v>
      </c>
      <c r="C254" s="1049">
        <v>440839</v>
      </c>
      <c r="D254" s="645"/>
    </row>
    <row r="255" spans="1:4" x14ac:dyDescent="0.25">
      <c r="A255" s="995" t="s">
        <v>401</v>
      </c>
      <c r="B255" s="1022" t="s">
        <v>107</v>
      </c>
      <c r="C255" s="1044">
        <v>440890</v>
      </c>
      <c r="D255" s="646"/>
    </row>
    <row r="256" spans="1:4" x14ac:dyDescent="0.25">
      <c r="A256" s="987" t="s">
        <v>401</v>
      </c>
      <c r="B256" s="1016" t="s">
        <v>113</v>
      </c>
      <c r="C256" s="1046" t="s">
        <v>260</v>
      </c>
      <c r="D256" s="645"/>
    </row>
    <row r="257" spans="1:4" x14ac:dyDescent="0.25">
      <c r="A257" s="987" t="s">
        <v>401</v>
      </c>
      <c r="B257" s="1016" t="s">
        <v>113</v>
      </c>
      <c r="C257" s="1046" t="s">
        <v>261</v>
      </c>
      <c r="D257" s="645"/>
    </row>
    <row r="258" spans="1:4" x14ac:dyDescent="0.25">
      <c r="A258" s="987" t="s">
        <v>401</v>
      </c>
      <c r="B258" s="1016" t="s">
        <v>113</v>
      </c>
      <c r="C258" s="1046" t="s">
        <v>262</v>
      </c>
      <c r="D258" s="645"/>
    </row>
    <row r="259" spans="1:4" x14ac:dyDescent="0.25">
      <c r="A259" s="987" t="s">
        <v>401</v>
      </c>
      <c r="B259" s="1016" t="s">
        <v>157</v>
      </c>
      <c r="C259" s="1046" t="s">
        <v>260</v>
      </c>
      <c r="D259" s="645"/>
    </row>
    <row r="260" spans="1:4" x14ac:dyDescent="0.25">
      <c r="A260" s="987" t="s">
        <v>401</v>
      </c>
      <c r="B260" s="1016" t="s">
        <v>157</v>
      </c>
      <c r="C260" s="1046" t="s">
        <v>261</v>
      </c>
      <c r="D260" s="645"/>
    </row>
    <row r="261" spans="1:4" x14ac:dyDescent="0.25">
      <c r="A261" s="994" t="s">
        <v>401</v>
      </c>
      <c r="B261" s="1021" t="s">
        <v>157</v>
      </c>
      <c r="C261" s="832" t="s">
        <v>262</v>
      </c>
      <c r="D261" s="645"/>
    </row>
    <row r="262" spans="1:4" x14ac:dyDescent="0.25">
      <c r="A262" s="994" t="s">
        <v>401</v>
      </c>
      <c r="B262" s="1021" t="s">
        <v>442</v>
      </c>
      <c r="C262" s="832">
        <v>440831</v>
      </c>
      <c r="D262" s="645"/>
    </row>
    <row r="263" spans="1:4" x14ac:dyDescent="0.25">
      <c r="A263" s="994" t="s">
        <v>401</v>
      </c>
      <c r="B263" s="1021" t="s">
        <v>442</v>
      </c>
      <c r="C263" s="832">
        <v>440839</v>
      </c>
      <c r="D263" s="645"/>
    </row>
    <row r="264" spans="1:4" ht="15.75" thickBot="1" x14ac:dyDescent="0.3">
      <c r="A264" s="994" t="s">
        <v>401</v>
      </c>
      <c r="B264" s="1021" t="s">
        <v>442</v>
      </c>
      <c r="C264" s="1045">
        <v>440890</v>
      </c>
      <c r="D264" s="645"/>
    </row>
    <row r="265" spans="1:4" ht="15.75" thickTop="1" x14ac:dyDescent="0.25">
      <c r="A265" s="998" t="s">
        <v>402</v>
      </c>
      <c r="B265" s="1025" t="s">
        <v>107</v>
      </c>
      <c r="C265" s="1048">
        <v>440831</v>
      </c>
      <c r="D265" s="645"/>
    </row>
    <row r="266" spans="1:4" x14ac:dyDescent="0.25">
      <c r="A266" s="995" t="s">
        <v>402</v>
      </c>
      <c r="B266" s="1022" t="s">
        <v>107</v>
      </c>
      <c r="C266" s="1049">
        <v>440839</v>
      </c>
      <c r="D266" s="645"/>
    </row>
    <row r="267" spans="1:4" x14ac:dyDescent="0.25">
      <c r="A267" s="995" t="s">
        <v>402</v>
      </c>
      <c r="B267" s="1022" t="s">
        <v>107</v>
      </c>
      <c r="C267" s="831">
        <v>440890</v>
      </c>
      <c r="D267" s="826" t="s">
        <v>236</v>
      </c>
    </row>
    <row r="268" spans="1:4" x14ac:dyDescent="0.25">
      <c r="A268" s="987" t="s">
        <v>402</v>
      </c>
      <c r="B268" s="1016" t="s">
        <v>113</v>
      </c>
      <c r="C268" s="1046" t="s">
        <v>260</v>
      </c>
      <c r="D268" s="645"/>
    </row>
    <row r="269" spans="1:4" x14ac:dyDescent="0.25">
      <c r="A269" s="987" t="s">
        <v>402</v>
      </c>
      <c r="B269" s="1016" t="s">
        <v>113</v>
      </c>
      <c r="C269" s="1046" t="s">
        <v>261</v>
      </c>
      <c r="D269" s="645"/>
    </row>
    <row r="270" spans="1:4" x14ac:dyDescent="0.25">
      <c r="A270" s="987" t="s">
        <v>402</v>
      </c>
      <c r="B270" s="1016" t="s">
        <v>113</v>
      </c>
      <c r="C270" s="829" t="s">
        <v>262</v>
      </c>
      <c r="D270" s="826" t="s">
        <v>236</v>
      </c>
    </row>
    <row r="271" spans="1:4" x14ac:dyDescent="0.25">
      <c r="A271" s="987" t="s">
        <v>402</v>
      </c>
      <c r="B271" s="1016" t="s">
        <v>157</v>
      </c>
      <c r="C271" s="1046" t="s">
        <v>260</v>
      </c>
      <c r="D271" s="645"/>
    </row>
    <row r="272" spans="1:4" x14ac:dyDescent="0.25">
      <c r="A272" s="987" t="s">
        <v>402</v>
      </c>
      <c r="B272" s="1016" t="s">
        <v>157</v>
      </c>
      <c r="C272" s="1046" t="s">
        <v>261</v>
      </c>
      <c r="D272" s="645"/>
    </row>
    <row r="273" spans="1:4" x14ac:dyDescent="0.25">
      <c r="A273" s="994" t="s">
        <v>402</v>
      </c>
      <c r="B273" s="1021" t="s">
        <v>157</v>
      </c>
      <c r="C273" s="830" t="s">
        <v>262</v>
      </c>
      <c r="D273" s="814" t="s">
        <v>329</v>
      </c>
    </row>
    <row r="274" spans="1:4" x14ac:dyDescent="0.25">
      <c r="A274" s="994" t="s">
        <v>402</v>
      </c>
      <c r="B274" s="1021" t="s">
        <v>442</v>
      </c>
      <c r="C274" s="832">
        <v>440831</v>
      </c>
      <c r="D274" s="645"/>
    </row>
    <row r="275" spans="1:4" ht="15.75" thickBot="1" x14ac:dyDescent="0.3">
      <c r="A275" s="996" t="s">
        <v>402</v>
      </c>
      <c r="B275" s="1023" t="s">
        <v>442</v>
      </c>
      <c r="C275" s="1045">
        <v>440839</v>
      </c>
      <c r="D275" s="646"/>
    </row>
    <row r="276" spans="1:4" ht="15.75" thickTop="1" x14ac:dyDescent="0.25">
      <c r="A276" s="995">
        <v>8</v>
      </c>
      <c r="B276" s="1022" t="s">
        <v>107</v>
      </c>
      <c r="C276" s="1049">
        <v>4410</v>
      </c>
      <c r="D276" s="646"/>
    </row>
    <row r="277" spans="1:4" x14ac:dyDescent="0.25">
      <c r="A277" s="995">
        <v>8</v>
      </c>
      <c r="B277" s="1022" t="s">
        <v>107</v>
      </c>
      <c r="C277" s="1049">
        <v>4411</v>
      </c>
      <c r="D277" s="646"/>
    </row>
    <row r="278" spans="1:4" x14ac:dyDescent="0.25">
      <c r="A278" s="987">
        <v>8</v>
      </c>
      <c r="B278" s="1016" t="s">
        <v>107</v>
      </c>
      <c r="C278" s="1037">
        <v>441213</v>
      </c>
      <c r="D278" s="646"/>
    </row>
    <row r="279" spans="1:4" x14ac:dyDescent="0.25">
      <c r="A279" s="987">
        <v>8</v>
      </c>
      <c r="B279" s="1016" t="s">
        <v>107</v>
      </c>
      <c r="C279" s="1037">
        <v>441214</v>
      </c>
      <c r="D279" s="646"/>
    </row>
    <row r="280" spans="1:4" x14ac:dyDescent="0.25">
      <c r="A280" s="987">
        <v>8</v>
      </c>
      <c r="B280" s="1016" t="s">
        <v>107</v>
      </c>
      <c r="C280" s="1037">
        <v>441219</v>
      </c>
      <c r="D280" s="646"/>
    </row>
    <row r="281" spans="1:4" x14ac:dyDescent="0.25">
      <c r="A281" s="987">
        <v>8</v>
      </c>
      <c r="B281" s="1016" t="s">
        <v>107</v>
      </c>
      <c r="C281" s="813" t="s">
        <v>275</v>
      </c>
      <c r="D281" s="826" t="s">
        <v>329</v>
      </c>
    </row>
    <row r="282" spans="1:4" x14ac:dyDescent="0.25">
      <c r="A282" s="987">
        <v>8</v>
      </c>
      <c r="B282" s="1016" t="s">
        <v>113</v>
      </c>
      <c r="C282" s="1037" t="s">
        <v>263</v>
      </c>
      <c r="D282" s="646"/>
    </row>
    <row r="283" spans="1:4" x14ac:dyDescent="0.25">
      <c r="A283" s="987">
        <v>8</v>
      </c>
      <c r="B283" s="1016" t="s">
        <v>113</v>
      </c>
      <c r="C283" s="1037">
        <v>4411</v>
      </c>
      <c r="D283" s="646"/>
    </row>
    <row r="284" spans="1:4" x14ac:dyDescent="0.25">
      <c r="A284" s="987">
        <v>8</v>
      </c>
      <c r="B284" s="1016" t="s">
        <v>113</v>
      </c>
      <c r="C284" s="1037" t="s">
        <v>271</v>
      </c>
      <c r="D284" s="646"/>
    </row>
    <row r="285" spans="1:4" x14ac:dyDescent="0.25">
      <c r="A285" s="987">
        <v>8</v>
      </c>
      <c r="B285" s="1016" t="s">
        <v>113</v>
      </c>
      <c r="C285" s="1037" t="s">
        <v>272</v>
      </c>
      <c r="D285" s="646"/>
    </row>
    <row r="286" spans="1:4" x14ac:dyDescent="0.25">
      <c r="A286" s="987">
        <v>8</v>
      </c>
      <c r="B286" s="1016" t="s">
        <v>113</v>
      </c>
      <c r="C286" s="1037" t="s">
        <v>273</v>
      </c>
      <c r="D286" s="646"/>
    </row>
    <row r="287" spans="1:4" x14ac:dyDescent="0.25">
      <c r="A287" s="987">
        <v>8</v>
      </c>
      <c r="B287" s="1016" t="s">
        <v>113</v>
      </c>
      <c r="C287" s="1037" t="s">
        <v>274</v>
      </c>
      <c r="D287" s="646"/>
    </row>
    <row r="288" spans="1:4" x14ac:dyDescent="0.25">
      <c r="A288" s="987">
        <v>8</v>
      </c>
      <c r="B288" s="1016" t="s">
        <v>113</v>
      </c>
      <c r="C288" s="1037" t="s">
        <v>275</v>
      </c>
      <c r="D288" s="646"/>
    </row>
    <row r="289" spans="1:4" x14ac:dyDescent="0.25">
      <c r="A289" s="987">
        <v>8</v>
      </c>
      <c r="B289" s="1016" t="s">
        <v>157</v>
      </c>
      <c r="C289" s="1037" t="s">
        <v>263</v>
      </c>
      <c r="D289" s="646"/>
    </row>
    <row r="290" spans="1:4" x14ac:dyDescent="0.25">
      <c r="A290" s="987">
        <v>8</v>
      </c>
      <c r="B290" s="1016" t="s">
        <v>157</v>
      </c>
      <c r="C290" s="1037">
        <v>4411</v>
      </c>
      <c r="D290" s="646"/>
    </row>
    <row r="291" spans="1:4" x14ac:dyDescent="0.25">
      <c r="A291" s="987">
        <v>8</v>
      </c>
      <c r="B291" s="1016" t="s">
        <v>157</v>
      </c>
      <c r="C291" s="1037" t="s">
        <v>271</v>
      </c>
      <c r="D291" s="646"/>
    </row>
    <row r="292" spans="1:4" x14ac:dyDescent="0.25">
      <c r="A292" s="987">
        <v>8</v>
      </c>
      <c r="B292" s="1016" t="s">
        <v>157</v>
      </c>
      <c r="C292" s="1037" t="s">
        <v>272</v>
      </c>
      <c r="D292" s="646"/>
    </row>
    <row r="293" spans="1:4" x14ac:dyDescent="0.25">
      <c r="A293" s="987">
        <v>8</v>
      </c>
      <c r="B293" s="1016" t="s">
        <v>157</v>
      </c>
      <c r="C293" s="1037" t="s">
        <v>273</v>
      </c>
      <c r="D293" s="646"/>
    </row>
    <row r="294" spans="1:4" x14ac:dyDescent="0.25">
      <c r="A294" s="987">
        <v>8</v>
      </c>
      <c r="B294" s="1016" t="s">
        <v>157</v>
      </c>
      <c r="C294" s="1037" t="s">
        <v>274</v>
      </c>
      <c r="D294" s="646"/>
    </row>
    <row r="295" spans="1:4" x14ac:dyDescent="0.25">
      <c r="A295" s="994">
        <v>8</v>
      </c>
      <c r="B295" s="1021" t="s">
        <v>157</v>
      </c>
      <c r="C295" s="1037" t="s">
        <v>275</v>
      </c>
      <c r="D295" s="646"/>
    </row>
    <row r="296" spans="1:4" x14ac:dyDescent="0.25">
      <c r="A296" s="994">
        <v>8</v>
      </c>
      <c r="B296" s="1021" t="s">
        <v>442</v>
      </c>
      <c r="C296" s="1037">
        <v>4410</v>
      </c>
      <c r="D296" s="646"/>
    </row>
    <row r="297" spans="1:4" x14ac:dyDescent="0.25">
      <c r="A297" s="994">
        <v>8</v>
      </c>
      <c r="B297" s="1021" t="s">
        <v>442</v>
      </c>
      <c r="C297" s="1037">
        <v>4411</v>
      </c>
      <c r="D297" s="646"/>
    </row>
    <row r="298" spans="1:4" x14ac:dyDescent="0.25">
      <c r="A298" s="994">
        <v>8</v>
      </c>
      <c r="B298" s="1021" t="s">
        <v>442</v>
      </c>
      <c r="C298" s="1037">
        <v>441231</v>
      </c>
      <c r="D298" s="646"/>
    </row>
    <row r="299" spans="1:4" x14ac:dyDescent="0.25">
      <c r="A299" s="994">
        <v>8</v>
      </c>
      <c r="B299" s="1021" t="s">
        <v>442</v>
      </c>
      <c r="C299" s="1037">
        <v>441233</v>
      </c>
      <c r="D299" s="646"/>
    </row>
    <row r="300" spans="1:4" x14ac:dyDescent="0.25">
      <c r="A300" s="994">
        <v>8</v>
      </c>
      <c r="B300" s="1021" t="s">
        <v>442</v>
      </c>
      <c r="C300" s="1037">
        <v>441234</v>
      </c>
      <c r="D300" s="646"/>
    </row>
    <row r="301" spans="1:4" x14ac:dyDescent="0.25">
      <c r="A301" s="994">
        <v>8</v>
      </c>
      <c r="B301" s="1021" t="s">
        <v>442</v>
      </c>
      <c r="C301" s="1037">
        <v>441239</v>
      </c>
      <c r="D301" s="646"/>
    </row>
    <row r="302" spans="1:4" x14ac:dyDescent="0.25">
      <c r="A302" s="994">
        <v>8</v>
      </c>
      <c r="B302" s="1021" t="s">
        <v>442</v>
      </c>
      <c r="C302" s="1037">
        <v>441294</v>
      </c>
      <c r="D302" s="646"/>
    </row>
    <row r="303" spans="1:4" ht="15.75" thickBot="1" x14ac:dyDescent="0.3">
      <c r="A303" s="994">
        <v>8</v>
      </c>
      <c r="B303" s="1021" t="s">
        <v>442</v>
      </c>
      <c r="C303" s="1037">
        <v>441299</v>
      </c>
      <c r="D303" s="646"/>
    </row>
    <row r="304" spans="1:4" ht="15.75" thickTop="1" x14ac:dyDescent="0.25">
      <c r="A304" s="998">
        <v>8.1</v>
      </c>
      <c r="B304" s="1025" t="s">
        <v>107</v>
      </c>
      <c r="C304" s="1047">
        <v>441213</v>
      </c>
      <c r="D304" s="646"/>
    </row>
    <row r="305" spans="1:4" x14ac:dyDescent="0.25">
      <c r="A305" s="995">
        <v>8.1</v>
      </c>
      <c r="B305" s="1022" t="s">
        <v>107</v>
      </c>
      <c r="C305" s="824">
        <v>441214</v>
      </c>
      <c r="D305" s="646"/>
    </row>
    <row r="306" spans="1:4" x14ac:dyDescent="0.25">
      <c r="A306" s="995">
        <v>8.1</v>
      </c>
      <c r="B306" s="1022" t="s">
        <v>107</v>
      </c>
      <c r="C306" s="824">
        <v>441219</v>
      </c>
      <c r="D306" s="646"/>
    </row>
    <row r="307" spans="1:4" x14ac:dyDescent="0.25">
      <c r="A307" s="995">
        <v>8.1</v>
      </c>
      <c r="B307" s="1022" t="s">
        <v>107</v>
      </c>
      <c r="C307" s="815">
        <v>441299</v>
      </c>
      <c r="D307" s="826" t="s">
        <v>329</v>
      </c>
    </row>
    <row r="308" spans="1:4" x14ac:dyDescent="0.25">
      <c r="A308" s="986">
        <v>8.1</v>
      </c>
      <c r="B308" s="1015" t="s">
        <v>113</v>
      </c>
      <c r="C308" s="1043" t="s">
        <v>271</v>
      </c>
      <c r="D308" s="646"/>
    </row>
    <row r="309" spans="1:4" x14ac:dyDescent="0.25">
      <c r="A309" s="987">
        <v>8.1</v>
      </c>
      <c r="B309" s="1016" t="s">
        <v>113</v>
      </c>
      <c r="C309" s="1046" t="s">
        <v>272</v>
      </c>
      <c r="D309" s="646"/>
    </row>
    <row r="310" spans="1:4" x14ac:dyDescent="0.25">
      <c r="A310" s="987">
        <v>8.1</v>
      </c>
      <c r="B310" s="1016" t="s">
        <v>113</v>
      </c>
      <c r="C310" s="1046" t="s">
        <v>273</v>
      </c>
      <c r="D310" s="646"/>
    </row>
    <row r="311" spans="1:4" x14ac:dyDescent="0.25">
      <c r="A311" s="987">
        <v>8.1</v>
      </c>
      <c r="B311" s="1016" t="s">
        <v>113</v>
      </c>
      <c r="C311" s="1046" t="s">
        <v>274</v>
      </c>
      <c r="D311" s="646"/>
    </row>
    <row r="312" spans="1:4" x14ac:dyDescent="0.25">
      <c r="A312" s="987">
        <v>8.1</v>
      </c>
      <c r="B312" s="1016" t="s">
        <v>113</v>
      </c>
      <c r="C312" s="1046" t="s">
        <v>275</v>
      </c>
      <c r="D312" s="646"/>
    </row>
    <row r="313" spans="1:4" x14ac:dyDescent="0.25">
      <c r="A313" s="995">
        <v>8.1</v>
      </c>
      <c r="B313" s="1022" t="s">
        <v>157</v>
      </c>
      <c r="C313" s="1044">
        <v>441231</v>
      </c>
      <c r="D313" s="646"/>
    </row>
    <row r="314" spans="1:4" x14ac:dyDescent="0.25">
      <c r="A314" s="995">
        <v>8.1</v>
      </c>
      <c r="B314" s="1022" t="s">
        <v>157</v>
      </c>
      <c r="C314" s="1044">
        <v>441232</v>
      </c>
      <c r="D314" s="646"/>
    </row>
    <row r="315" spans="1:4" x14ac:dyDescent="0.25">
      <c r="A315" s="995">
        <v>8.1</v>
      </c>
      <c r="B315" s="1022" t="s">
        <v>157</v>
      </c>
      <c r="C315" s="1044">
        <v>441239</v>
      </c>
      <c r="D315" s="646"/>
    </row>
    <row r="316" spans="1:4" x14ac:dyDescent="0.25">
      <c r="A316" s="995">
        <v>8.1</v>
      </c>
      <c r="B316" s="1022" t="s">
        <v>157</v>
      </c>
      <c r="C316" s="1044">
        <v>441294</v>
      </c>
      <c r="D316" s="646"/>
    </row>
    <row r="317" spans="1:4" x14ac:dyDescent="0.25">
      <c r="A317" s="995">
        <v>8.1</v>
      </c>
      <c r="B317" s="1022" t="s">
        <v>157</v>
      </c>
      <c r="C317" s="1044">
        <v>441299</v>
      </c>
      <c r="D317" s="646"/>
    </row>
    <row r="318" spans="1:4" x14ac:dyDescent="0.25">
      <c r="A318" s="995">
        <v>8.1</v>
      </c>
      <c r="B318" s="1022" t="s">
        <v>442</v>
      </c>
      <c r="C318" s="1044">
        <v>441231</v>
      </c>
      <c r="D318" s="646"/>
    </row>
    <row r="319" spans="1:4" x14ac:dyDescent="0.25">
      <c r="A319" s="995">
        <v>8.1</v>
      </c>
      <c r="B319" s="1022" t="s">
        <v>442</v>
      </c>
      <c r="C319" s="1044">
        <v>441233</v>
      </c>
      <c r="D319" s="646"/>
    </row>
    <row r="320" spans="1:4" x14ac:dyDescent="0.25">
      <c r="A320" s="995">
        <v>8.1</v>
      </c>
      <c r="B320" s="1022" t="s">
        <v>442</v>
      </c>
      <c r="C320" s="1044">
        <v>441234</v>
      </c>
      <c r="D320" s="646"/>
    </row>
    <row r="321" spans="1:4" x14ac:dyDescent="0.25">
      <c r="A321" s="995">
        <v>8.1</v>
      </c>
      <c r="B321" s="1022" t="s">
        <v>442</v>
      </c>
      <c r="C321" s="1044">
        <v>441239</v>
      </c>
      <c r="D321" s="646"/>
    </row>
    <row r="322" spans="1:4" x14ac:dyDescent="0.25">
      <c r="A322" s="995">
        <v>8.1</v>
      </c>
      <c r="B322" s="1022" t="s">
        <v>442</v>
      </c>
      <c r="C322" s="1044">
        <v>441294</v>
      </c>
      <c r="D322" s="646"/>
    </row>
    <row r="323" spans="1:4" ht="15.75" thickBot="1" x14ac:dyDescent="0.3">
      <c r="A323" s="997">
        <v>8.1</v>
      </c>
      <c r="B323" s="1022" t="s">
        <v>442</v>
      </c>
      <c r="C323" s="1050">
        <v>441299</v>
      </c>
      <c r="D323" s="646"/>
    </row>
    <row r="324" spans="1:4" ht="15.75" thickTop="1" x14ac:dyDescent="0.25">
      <c r="A324" s="998" t="s">
        <v>404</v>
      </c>
      <c r="B324" s="1025" t="s">
        <v>107</v>
      </c>
      <c r="C324" s="1047">
        <v>441219</v>
      </c>
      <c r="D324" s="646"/>
    </row>
    <row r="325" spans="1:4" x14ac:dyDescent="0.25">
      <c r="A325" s="995" t="s">
        <v>404</v>
      </c>
      <c r="B325" s="1022" t="s">
        <v>107</v>
      </c>
      <c r="C325" s="831">
        <v>441299</v>
      </c>
      <c r="D325" s="826" t="s">
        <v>236</v>
      </c>
    </row>
    <row r="326" spans="1:4" x14ac:dyDescent="0.25">
      <c r="A326" s="987" t="s">
        <v>404</v>
      </c>
      <c r="B326" s="1016" t="s">
        <v>113</v>
      </c>
      <c r="C326" s="1046" t="s">
        <v>273</v>
      </c>
      <c r="D326" s="645"/>
    </row>
    <row r="327" spans="1:4" x14ac:dyDescent="0.25">
      <c r="A327" s="995" t="s">
        <v>404</v>
      </c>
      <c r="B327" s="1022" t="s">
        <v>113</v>
      </c>
      <c r="C327" s="831">
        <v>441294</v>
      </c>
      <c r="D327" s="826" t="s">
        <v>236</v>
      </c>
    </row>
    <row r="328" spans="1:4" x14ac:dyDescent="0.25">
      <c r="A328" s="995" t="s">
        <v>404</v>
      </c>
      <c r="B328" s="1022" t="s">
        <v>113</v>
      </c>
      <c r="C328" s="831">
        <v>441299</v>
      </c>
      <c r="D328" s="826" t="s">
        <v>236</v>
      </c>
    </row>
    <row r="329" spans="1:4" x14ac:dyDescent="0.25">
      <c r="A329" s="822" t="s">
        <v>404</v>
      </c>
      <c r="B329" s="823" t="s">
        <v>157</v>
      </c>
      <c r="C329" s="824" t="s">
        <v>273</v>
      </c>
      <c r="D329" s="645"/>
    </row>
    <row r="330" spans="1:4" x14ac:dyDescent="0.25">
      <c r="A330" s="822" t="s">
        <v>404</v>
      </c>
      <c r="B330" s="823" t="s">
        <v>157</v>
      </c>
      <c r="C330" s="815">
        <v>441294</v>
      </c>
      <c r="D330" s="826" t="s">
        <v>236</v>
      </c>
    </row>
    <row r="331" spans="1:4" x14ac:dyDescent="0.25">
      <c r="A331" s="822" t="s">
        <v>404</v>
      </c>
      <c r="B331" s="823" t="s">
        <v>157</v>
      </c>
      <c r="C331" s="815">
        <v>441299</v>
      </c>
      <c r="D331" s="826" t="s">
        <v>329</v>
      </c>
    </row>
    <row r="332" spans="1:4" x14ac:dyDescent="0.25">
      <c r="A332" s="822" t="s">
        <v>404</v>
      </c>
      <c r="B332" s="823" t="s">
        <v>442</v>
      </c>
      <c r="C332" s="824">
        <v>441239</v>
      </c>
      <c r="D332" s="646"/>
    </row>
    <row r="333" spans="1:4" x14ac:dyDescent="0.25">
      <c r="A333" s="822" t="s">
        <v>404</v>
      </c>
      <c r="B333" s="823" t="s">
        <v>442</v>
      </c>
      <c r="C333" s="815">
        <v>441294</v>
      </c>
      <c r="D333" s="826" t="s">
        <v>236</v>
      </c>
    </row>
    <row r="334" spans="1:4" ht="15.75" thickBot="1" x14ac:dyDescent="0.3">
      <c r="A334" s="988" t="s">
        <v>404</v>
      </c>
      <c r="B334" s="1020" t="s">
        <v>442</v>
      </c>
      <c r="C334" s="816">
        <v>441299</v>
      </c>
      <c r="D334" s="826" t="s">
        <v>236</v>
      </c>
    </row>
    <row r="335" spans="1:4" ht="15.75" thickTop="1" x14ac:dyDescent="0.25">
      <c r="A335" s="819" t="s">
        <v>405</v>
      </c>
      <c r="B335" s="820" t="s">
        <v>107</v>
      </c>
      <c r="C335" s="1040">
        <v>441213</v>
      </c>
      <c r="D335" s="646"/>
    </row>
    <row r="336" spans="1:4" x14ac:dyDescent="0.25">
      <c r="A336" s="822" t="s">
        <v>405</v>
      </c>
      <c r="B336" s="823" t="s">
        <v>107</v>
      </c>
      <c r="C336" s="824">
        <v>441214</v>
      </c>
      <c r="D336" s="646"/>
    </row>
    <row r="337" spans="1:4" x14ac:dyDescent="0.25">
      <c r="A337" s="822" t="s">
        <v>405</v>
      </c>
      <c r="B337" s="823" t="s">
        <v>107</v>
      </c>
      <c r="C337" s="815">
        <v>441299</v>
      </c>
      <c r="D337" s="826" t="s">
        <v>329</v>
      </c>
    </row>
    <row r="338" spans="1:4" x14ac:dyDescent="0.25">
      <c r="A338" s="986" t="s">
        <v>405</v>
      </c>
      <c r="B338" s="1015" t="s">
        <v>113</v>
      </c>
      <c r="C338" s="1043" t="s">
        <v>271</v>
      </c>
      <c r="D338" s="645"/>
    </row>
    <row r="339" spans="1:4" x14ac:dyDescent="0.25">
      <c r="A339" s="987" t="s">
        <v>405</v>
      </c>
      <c r="B339" s="1016" t="s">
        <v>113</v>
      </c>
      <c r="C339" s="1046" t="s">
        <v>272</v>
      </c>
      <c r="D339" s="645"/>
    </row>
    <row r="340" spans="1:4" x14ac:dyDescent="0.25">
      <c r="A340" s="987" t="s">
        <v>405</v>
      </c>
      <c r="B340" s="1016" t="s">
        <v>113</v>
      </c>
      <c r="C340" s="829" t="s">
        <v>274</v>
      </c>
      <c r="D340" s="814" t="s">
        <v>236</v>
      </c>
    </row>
    <row r="341" spans="1:4" x14ac:dyDescent="0.25">
      <c r="A341" s="987" t="s">
        <v>405</v>
      </c>
      <c r="B341" s="1016" t="s">
        <v>113</v>
      </c>
      <c r="C341" s="829" t="s">
        <v>275</v>
      </c>
      <c r="D341" s="814" t="s">
        <v>236</v>
      </c>
    </row>
    <row r="342" spans="1:4" x14ac:dyDescent="0.25">
      <c r="A342" s="987" t="s">
        <v>405</v>
      </c>
      <c r="B342" s="1016" t="s">
        <v>157</v>
      </c>
      <c r="C342" s="1046" t="s">
        <v>271</v>
      </c>
      <c r="D342" s="645"/>
    </row>
    <row r="343" spans="1:4" x14ac:dyDescent="0.25">
      <c r="A343" s="987" t="s">
        <v>405</v>
      </c>
      <c r="B343" s="1016" t="s">
        <v>157</v>
      </c>
      <c r="C343" s="1046" t="s">
        <v>272</v>
      </c>
      <c r="D343" s="645"/>
    </row>
    <row r="344" spans="1:4" x14ac:dyDescent="0.25">
      <c r="A344" s="987" t="s">
        <v>405</v>
      </c>
      <c r="B344" s="1016" t="s">
        <v>157</v>
      </c>
      <c r="C344" s="829" t="s">
        <v>274</v>
      </c>
      <c r="D344" s="814" t="s">
        <v>236</v>
      </c>
    </row>
    <row r="345" spans="1:4" x14ac:dyDescent="0.25">
      <c r="A345" s="994" t="s">
        <v>405</v>
      </c>
      <c r="B345" s="1021" t="s">
        <v>157</v>
      </c>
      <c r="C345" s="830" t="s">
        <v>275</v>
      </c>
      <c r="D345" s="814" t="s">
        <v>236</v>
      </c>
    </row>
    <row r="346" spans="1:4" x14ac:dyDescent="0.25">
      <c r="A346" s="994" t="s">
        <v>405</v>
      </c>
      <c r="B346" s="1021" t="s">
        <v>442</v>
      </c>
      <c r="C346" s="832">
        <v>441231</v>
      </c>
      <c r="D346" s="645"/>
    </row>
    <row r="347" spans="1:4" x14ac:dyDescent="0.25">
      <c r="A347" s="994" t="s">
        <v>405</v>
      </c>
      <c r="B347" s="1021" t="s">
        <v>442</v>
      </c>
      <c r="C347" s="832">
        <v>441233</v>
      </c>
      <c r="D347" s="645"/>
    </row>
    <row r="348" spans="1:4" x14ac:dyDescent="0.25">
      <c r="A348" s="994" t="s">
        <v>405</v>
      </c>
      <c r="B348" s="1021" t="s">
        <v>442</v>
      </c>
      <c r="C348" s="832">
        <v>441234</v>
      </c>
      <c r="D348" s="645"/>
    </row>
    <row r="349" spans="1:4" x14ac:dyDescent="0.25">
      <c r="A349" s="994" t="s">
        <v>405</v>
      </c>
      <c r="B349" s="1021" t="s">
        <v>442</v>
      </c>
      <c r="C349" s="830">
        <v>441294</v>
      </c>
      <c r="D349" s="814" t="s">
        <v>236</v>
      </c>
    </row>
    <row r="350" spans="1:4" ht="15.75" thickBot="1" x14ac:dyDescent="0.3">
      <c r="A350" s="994" t="s">
        <v>405</v>
      </c>
      <c r="B350" s="1021" t="s">
        <v>442</v>
      </c>
      <c r="C350" s="828">
        <v>441299</v>
      </c>
      <c r="D350" s="814" t="s">
        <v>236</v>
      </c>
    </row>
    <row r="351" spans="1:4" ht="15.75" thickTop="1" x14ac:dyDescent="0.25">
      <c r="A351" s="998" t="s">
        <v>406</v>
      </c>
      <c r="B351" s="1025" t="s">
        <v>107</v>
      </c>
      <c r="C351" s="1047">
        <v>441213</v>
      </c>
      <c r="D351" s="645"/>
    </row>
    <row r="352" spans="1:4" x14ac:dyDescent="0.25">
      <c r="A352" s="995" t="s">
        <v>406</v>
      </c>
      <c r="B352" s="1022" t="s">
        <v>107</v>
      </c>
      <c r="C352" s="831">
        <v>441214</v>
      </c>
      <c r="D352" s="814" t="s">
        <v>236</v>
      </c>
    </row>
    <row r="353" spans="1:4" x14ac:dyDescent="0.25">
      <c r="A353" s="995" t="s">
        <v>406</v>
      </c>
      <c r="B353" s="1022" t="s">
        <v>107</v>
      </c>
      <c r="C353" s="815">
        <v>441299</v>
      </c>
      <c r="D353" s="814" t="s">
        <v>236</v>
      </c>
    </row>
    <row r="354" spans="1:4" x14ac:dyDescent="0.25">
      <c r="A354" s="986" t="s">
        <v>406</v>
      </c>
      <c r="B354" s="1015" t="s">
        <v>113</v>
      </c>
      <c r="C354" s="1043" t="s">
        <v>271</v>
      </c>
      <c r="D354" s="645"/>
    </row>
    <row r="355" spans="1:4" x14ac:dyDescent="0.25">
      <c r="A355" s="987" t="s">
        <v>406</v>
      </c>
      <c r="B355" s="1016" t="s">
        <v>113</v>
      </c>
      <c r="C355" s="829" t="s">
        <v>272</v>
      </c>
      <c r="D355" s="814" t="s">
        <v>236</v>
      </c>
    </row>
    <row r="356" spans="1:4" x14ac:dyDescent="0.25">
      <c r="A356" s="987" t="s">
        <v>406</v>
      </c>
      <c r="B356" s="1016" t="s">
        <v>113</v>
      </c>
      <c r="C356" s="829" t="s">
        <v>274</v>
      </c>
      <c r="D356" s="826" t="s">
        <v>236</v>
      </c>
    </row>
    <row r="357" spans="1:4" x14ac:dyDescent="0.25">
      <c r="A357" s="987" t="s">
        <v>406</v>
      </c>
      <c r="B357" s="1016" t="s">
        <v>113</v>
      </c>
      <c r="C357" s="829" t="s">
        <v>275</v>
      </c>
      <c r="D357" s="826" t="s">
        <v>236</v>
      </c>
    </row>
    <row r="358" spans="1:4" x14ac:dyDescent="0.25">
      <c r="A358" s="987" t="s">
        <v>406</v>
      </c>
      <c r="B358" s="1016" t="s">
        <v>157</v>
      </c>
      <c r="C358" s="1046" t="s">
        <v>271</v>
      </c>
      <c r="D358" s="645"/>
    </row>
    <row r="359" spans="1:4" x14ac:dyDescent="0.25">
      <c r="A359" s="987" t="s">
        <v>406</v>
      </c>
      <c r="B359" s="1016" t="s">
        <v>157</v>
      </c>
      <c r="C359" s="829" t="s">
        <v>272</v>
      </c>
      <c r="D359" s="826" t="s">
        <v>236</v>
      </c>
    </row>
    <row r="360" spans="1:4" x14ac:dyDescent="0.25">
      <c r="A360" s="987" t="s">
        <v>406</v>
      </c>
      <c r="B360" s="1016" t="s">
        <v>157</v>
      </c>
      <c r="C360" s="829" t="s">
        <v>274</v>
      </c>
      <c r="D360" s="826" t="s">
        <v>236</v>
      </c>
    </row>
    <row r="361" spans="1:4" x14ac:dyDescent="0.25">
      <c r="A361" s="994" t="s">
        <v>406</v>
      </c>
      <c r="B361" s="1021" t="s">
        <v>157</v>
      </c>
      <c r="C361" s="830" t="s">
        <v>275</v>
      </c>
      <c r="D361" s="826" t="s">
        <v>329</v>
      </c>
    </row>
    <row r="362" spans="1:4" x14ac:dyDescent="0.25">
      <c r="A362" s="994" t="s">
        <v>406</v>
      </c>
      <c r="B362" s="1021" t="s">
        <v>442</v>
      </c>
      <c r="C362" s="832">
        <v>441231</v>
      </c>
      <c r="D362" s="646"/>
    </row>
    <row r="363" spans="1:4" x14ac:dyDescent="0.25">
      <c r="A363" s="994" t="s">
        <v>406</v>
      </c>
      <c r="B363" s="1021" t="s">
        <v>442</v>
      </c>
      <c r="C363" s="830">
        <v>441294</v>
      </c>
      <c r="D363" s="826" t="s">
        <v>329</v>
      </c>
    </row>
    <row r="364" spans="1:4" ht="15.75" thickBot="1" x14ac:dyDescent="0.3">
      <c r="A364" s="994" t="s">
        <v>406</v>
      </c>
      <c r="B364" s="1021" t="s">
        <v>442</v>
      </c>
      <c r="C364" s="828">
        <v>441299</v>
      </c>
      <c r="D364" s="826" t="s">
        <v>329</v>
      </c>
    </row>
    <row r="365" spans="1:4" ht="15.75" thickTop="1" x14ac:dyDescent="0.25">
      <c r="A365" s="819">
        <v>8.1999999999999993</v>
      </c>
      <c r="B365" s="820" t="s">
        <v>107</v>
      </c>
      <c r="C365" s="1040">
        <v>4410</v>
      </c>
      <c r="D365" s="645"/>
    </row>
    <row r="366" spans="1:4" x14ac:dyDescent="0.25">
      <c r="A366" s="822">
        <v>8.1999999999999993</v>
      </c>
      <c r="B366" s="823" t="s">
        <v>113</v>
      </c>
      <c r="C366" s="824">
        <v>4410</v>
      </c>
      <c r="D366" s="645"/>
    </row>
    <row r="367" spans="1:4" x14ac:dyDescent="0.25">
      <c r="A367" s="822">
        <v>8.1999999999999993</v>
      </c>
      <c r="B367" s="823" t="s">
        <v>157</v>
      </c>
      <c r="C367" s="824">
        <v>4410</v>
      </c>
      <c r="D367" s="645"/>
    </row>
    <row r="368" spans="1:4" ht="15.75" thickBot="1" x14ac:dyDescent="0.3">
      <c r="A368" s="822">
        <v>8.1999999999999993</v>
      </c>
      <c r="B368" s="823" t="s">
        <v>442</v>
      </c>
      <c r="C368" s="824">
        <v>4410</v>
      </c>
      <c r="D368" s="645"/>
    </row>
    <row r="369" spans="1:4" ht="15.75" thickTop="1" x14ac:dyDescent="0.25">
      <c r="A369" s="819" t="s">
        <v>407</v>
      </c>
      <c r="B369" s="820" t="s">
        <v>107</v>
      </c>
      <c r="C369" s="821">
        <v>441021</v>
      </c>
      <c r="D369" s="814" t="s">
        <v>329</v>
      </c>
    </row>
    <row r="370" spans="1:4" x14ac:dyDescent="0.25">
      <c r="A370" s="822" t="s">
        <v>407</v>
      </c>
      <c r="B370" s="823" t="s">
        <v>107</v>
      </c>
      <c r="C370" s="815">
        <v>441029</v>
      </c>
      <c r="D370" s="814" t="s">
        <v>329</v>
      </c>
    </row>
    <row r="371" spans="1:4" x14ac:dyDescent="0.25">
      <c r="A371" s="986" t="s">
        <v>407</v>
      </c>
      <c r="B371" s="1015" t="s">
        <v>113</v>
      </c>
      <c r="C371" s="1043" t="s">
        <v>264</v>
      </c>
      <c r="D371" s="645"/>
    </row>
    <row r="372" spans="1:4" x14ac:dyDescent="0.25">
      <c r="A372" s="995" t="s">
        <v>407</v>
      </c>
      <c r="B372" s="1022" t="s">
        <v>157</v>
      </c>
      <c r="C372" s="1044" t="s">
        <v>264</v>
      </c>
      <c r="D372" s="645"/>
    </row>
    <row r="373" spans="1:4" ht="15.75" thickBot="1" x14ac:dyDescent="0.3">
      <c r="A373" s="996" t="s">
        <v>407</v>
      </c>
      <c r="B373" s="1023" t="s">
        <v>442</v>
      </c>
      <c r="C373" s="1045" t="s">
        <v>264</v>
      </c>
      <c r="D373" s="645"/>
    </row>
    <row r="374" spans="1:4" ht="15.75" thickTop="1" x14ac:dyDescent="0.25">
      <c r="A374" s="819">
        <v>8.3000000000000007</v>
      </c>
      <c r="B374" s="820" t="s">
        <v>107</v>
      </c>
      <c r="C374" s="1040">
        <v>4411</v>
      </c>
      <c r="D374" s="645"/>
    </row>
    <row r="375" spans="1:4" x14ac:dyDescent="0.25">
      <c r="A375" s="986">
        <v>8.3000000000000007</v>
      </c>
      <c r="B375" s="1015" t="s">
        <v>113</v>
      </c>
      <c r="C375" s="1043">
        <v>4411</v>
      </c>
      <c r="D375" s="645"/>
    </row>
    <row r="376" spans="1:4" x14ac:dyDescent="0.25">
      <c r="A376" s="822">
        <v>8.3000000000000007</v>
      </c>
      <c r="B376" s="823" t="s">
        <v>157</v>
      </c>
      <c r="C376" s="824">
        <v>4411</v>
      </c>
      <c r="D376" s="645"/>
    </row>
    <row r="377" spans="1:4" ht="15.75" thickBot="1" x14ac:dyDescent="0.3">
      <c r="A377" s="822">
        <v>8.3000000000000007</v>
      </c>
      <c r="B377" s="823" t="s">
        <v>442</v>
      </c>
      <c r="C377" s="824">
        <v>4411</v>
      </c>
      <c r="D377" s="645"/>
    </row>
    <row r="378" spans="1:4" ht="15.75" thickTop="1" x14ac:dyDescent="0.25">
      <c r="A378" s="819" t="s">
        <v>409</v>
      </c>
      <c r="B378" s="820" t="s">
        <v>107</v>
      </c>
      <c r="C378" s="821">
        <v>441111</v>
      </c>
      <c r="D378" s="814" t="s">
        <v>329</v>
      </c>
    </row>
    <row r="379" spans="1:4" x14ac:dyDescent="0.25">
      <c r="A379" s="822" t="s">
        <v>409</v>
      </c>
      <c r="B379" s="823" t="s">
        <v>107</v>
      </c>
      <c r="C379" s="815">
        <v>441119</v>
      </c>
      <c r="D379" s="814" t="s">
        <v>329</v>
      </c>
    </row>
    <row r="380" spans="1:4" x14ac:dyDescent="0.25">
      <c r="A380" s="986" t="s">
        <v>409</v>
      </c>
      <c r="B380" s="1015" t="s">
        <v>113</v>
      </c>
      <c r="C380" s="1043" t="s">
        <v>268</v>
      </c>
      <c r="D380" s="645"/>
    </row>
    <row r="381" spans="1:4" x14ac:dyDescent="0.25">
      <c r="A381" s="995" t="s">
        <v>409</v>
      </c>
      <c r="B381" s="1022" t="s">
        <v>157</v>
      </c>
      <c r="C381" s="1044" t="s">
        <v>268</v>
      </c>
      <c r="D381" s="645"/>
    </row>
    <row r="382" spans="1:4" ht="15.75" thickBot="1" x14ac:dyDescent="0.3">
      <c r="A382" s="996" t="s">
        <v>409</v>
      </c>
      <c r="B382" s="1023" t="s">
        <v>442</v>
      </c>
      <c r="C382" s="1045" t="s">
        <v>268</v>
      </c>
      <c r="D382" s="645"/>
    </row>
    <row r="383" spans="1:4" ht="15.75" thickTop="1" x14ac:dyDescent="0.25">
      <c r="A383" s="819" t="s">
        <v>410</v>
      </c>
      <c r="B383" s="820" t="s">
        <v>107</v>
      </c>
      <c r="C383" s="821">
        <v>441111</v>
      </c>
      <c r="D383" s="814" t="s">
        <v>329</v>
      </c>
    </row>
    <row r="384" spans="1:4" x14ac:dyDescent="0.25">
      <c r="A384" s="822" t="s">
        <v>410</v>
      </c>
      <c r="B384" s="823" t="s">
        <v>107</v>
      </c>
      <c r="C384" s="815">
        <v>441119</v>
      </c>
      <c r="D384" s="814" t="s">
        <v>329</v>
      </c>
    </row>
    <row r="385" spans="1:4" x14ac:dyDescent="0.25">
      <c r="A385" s="822" t="s">
        <v>410</v>
      </c>
      <c r="B385" s="823" t="s">
        <v>107</v>
      </c>
      <c r="C385" s="815">
        <v>441121</v>
      </c>
      <c r="D385" s="814" t="s">
        <v>329</v>
      </c>
    </row>
    <row r="386" spans="1:4" x14ac:dyDescent="0.25">
      <c r="A386" s="822" t="s">
        <v>410</v>
      </c>
      <c r="B386" s="823" t="s">
        <v>107</v>
      </c>
      <c r="C386" s="815">
        <v>441129</v>
      </c>
      <c r="D386" s="814" t="s">
        <v>329</v>
      </c>
    </row>
    <row r="387" spans="1:4" x14ac:dyDescent="0.25">
      <c r="A387" s="986" t="s">
        <v>410</v>
      </c>
      <c r="B387" s="1015" t="s">
        <v>113</v>
      </c>
      <c r="C387" s="1043" t="s">
        <v>265</v>
      </c>
      <c r="D387" s="645"/>
    </row>
    <row r="388" spans="1:4" x14ac:dyDescent="0.25">
      <c r="A388" s="822" t="s">
        <v>410</v>
      </c>
      <c r="B388" s="823" t="s">
        <v>113</v>
      </c>
      <c r="C388" s="824" t="s">
        <v>266</v>
      </c>
      <c r="D388" s="645"/>
    </row>
    <row r="389" spans="1:4" x14ac:dyDescent="0.25">
      <c r="A389" s="822" t="s">
        <v>410</v>
      </c>
      <c r="B389" s="823" t="s">
        <v>113</v>
      </c>
      <c r="C389" s="815" t="s">
        <v>267</v>
      </c>
      <c r="D389" s="826" t="s">
        <v>329</v>
      </c>
    </row>
    <row r="390" spans="1:4" x14ac:dyDescent="0.25">
      <c r="A390" s="986" t="s">
        <v>410</v>
      </c>
      <c r="B390" s="1015" t="s">
        <v>157</v>
      </c>
      <c r="C390" s="1043" t="s">
        <v>265</v>
      </c>
      <c r="D390" s="645"/>
    </row>
    <row r="391" spans="1:4" x14ac:dyDescent="0.25">
      <c r="A391" s="987" t="s">
        <v>410</v>
      </c>
      <c r="B391" s="1016" t="s">
        <v>157</v>
      </c>
      <c r="C391" s="1046" t="s">
        <v>266</v>
      </c>
      <c r="D391" s="645"/>
    </row>
    <row r="392" spans="1:4" x14ac:dyDescent="0.25">
      <c r="A392" s="994" t="s">
        <v>410</v>
      </c>
      <c r="B392" s="1021" t="s">
        <v>157</v>
      </c>
      <c r="C392" s="830" t="s">
        <v>267</v>
      </c>
      <c r="D392" s="826" t="s">
        <v>329</v>
      </c>
    </row>
    <row r="393" spans="1:4" x14ac:dyDescent="0.25">
      <c r="A393" s="994" t="s">
        <v>410</v>
      </c>
      <c r="B393" s="1021" t="s">
        <v>442</v>
      </c>
      <c r="C393" s="832">
        <v>441112</v>
      </c>
      <c r="D393" s="645"/>
    </row>
    <row r="394" spans="1:4" x14ac:dyDescent="0.25">
      <c r="A394" s="994" t="s">
        <v>410</v>
      </c>
      <c r="B394" s="1021" t="s">
        <v>442</v>
      </c>
      <c r="C394" s="832">
        <v>441113</v>
      </c>
      <c r="D394" s="645"/>
    </row>
    <row r="395" spans="1:4" ht="15.75" thickBot="1" x14ac:dyDescent="0.3">
      <c r="A395" s="996" t="s">
        <v>410</v>
      </c>
      <c r="B395" s="1023" t="s">
        <v>442</v>
      </c>
      <c r="C395" s="828">
        <v>441114</v>
      </c>
      <c r="D395" s="826" t="s">
        <v>329</v>
      </c>
    </row>
    <row r="396" spans="1:4" ht="15.75" thickTop="1" x14ac:dyDescent="0.25">
      <c r="A396" s="998" t="s">
        <v>411</v>
      </c>
      <c r="B396" s="820" t="s">
        <v>107</v>
      </c>
      <c r="C396" s="1047">
        <v>441131</v>
      </c>
      <c r="D396" s="645"/>
    </row>
    <row r="397" spans="1:4" x14ac:dyDescent="0.25">
      <c r="A397" s="995" t="s">
        <v>411</v>
      </c>
      <c r="B397" s="823" t="s">
        <v>107</v>
      </c>
      <c r="C397" s="1044">
        <v>441139</v>
      </c>
      <c r="D397" s="645"/>
    </row>
    <row r="398" spans="1:4" x14ac:dyDescent="0.25">
      <c r="A398" s="995" t="s">
        <v>411</v>
      </c>
      <c r="B398" s="823" t="s">
        <v>107</v>
      </c>
      <c r="C398" s="1044">
        <v>441191</v>
      </c>
      <c r="D398" s="645"/>
    </row>
    <row r="399" spans="1:4" x14ac:dyDescent="0.25">
      <c r="A399" s="995" t="s">
        <v>411</v>
      </c>
      <c r="B399" s="823" t="s">
        <v>107</v>
      </c>
      <c r="C399" s="1044">
        <v>441199</v>
      </c>
      <c r="D399" s="645"/>
    </row>
    <row r="400" spans="1:4" x14ac:dyDescent="0.25">
      <c r="A400" s="995" t="s">
        <v>411</v>
      </c>
      <c r="B400" s="823" t="s">
        <v>113</v>
      </c>
      <c r="C400" s="831">
        <v>441114</v>
      </c>
      <c r="D400" s="814" t="s">
        <v>329</v>
      </c>
    </row>
    <row r="401" spans="1:4" x14ac:dyDescent="0.25">
      <c r="A401" s="995" t="s">
        <v>411</v>
      </c>
      <c r="B401" s="1015" t="s">
        <v>113</v>
      </c>
      <c r="C401" s="1043" t="s">
        <v>269</v>
      </c>
      <c r="D401" s="645"/>
    </row>
    <row r="402" spans="1:4" x14ac:dyDescent="0.25">
      <c r="A402" s="995" t="s">
        <v>411</v>
      </c>
      <c r="B402" s="1016" t="s">
        <v>113</v>
      </c>
      <c r="C402" s="1046" t="s">
        <v>270</v>
      </c>
      <c r="D402" s="645"/>
    </row>
    <row r="403" spans="1:4" x14ac:dyDescent="0.25">
      <c r="A403" s="995" t="s">
        <v>411</v>
      </c>
      <c r="B403" s="1016" t="s">
        <v>157</v>
      </c>
      <c r="C403" s="829">
        <v>441114</v>
      </c>
      <c r="D403" s="814" t="s">
        <v>329</v>
      </c>
    </row>
    <row r="404" spans="1:4" x14ac:dyDescent="0.25">
      <c r="A404" s="995" t="s">
        <v>411</v>
      </c>
      <c r="B404" s="1016" t="s">
        <v>157</v>
      </c>
      <c r="C404" s="1046" t="s">
        <v>269</v>
      </c>
      <c r="D404" s="645"/>
    </row>
    <row r="405" spans="1:4" x14ac:dyDescent="0.25">
      <c r="A405" s="995" t="s">
        <v>411</v>
      </c>
      <c r="B405" s="1021" t="s">
        <v>157</v>
      </c>
      <c r="C405" s="832" t="s">
        <v>270</v>
      </c>
      <c r="D405" s="645"/>
    </row>
    <row r="406" spans="1:4" x14ac:dyDescent="0.25">
      <c r="A406" s="995" t="s">
        <v>411</v>
      </c>
      <c r="B406" s="1021" t="s">
        <v>442</v>
      </c>
      <c r="C406" s="830">
        <v>441114</v>
      </c>
      <c r="D406" s="826" t="s">
        <v>329</v>
      </c>
    </row>
    <row r="407" spans="1:4" x14ac:dyDescent="0.25">
      <c r="A407" s="995" t="s">
        <v>411</v>
      </c>
      <c r="B407" s="1021" t="s">
        <v>442</v>
      </c>
      <c r="C407" s="832">
        <v>441193</v>
      </c>
      <c r="D407" s="645"/>
    </row>
    <row r="408" spans="1:4" ht="15.75" thickBot="1" x14ac:dyDescent="0.3">
      <c r="A408" s="995" t="s">
        <v>411</v>
      </c>
      <c r="B408" s="1023" t="s">
        <v>442</v>
      </c>
      <c r="C408" s="1045" t="s">
        <v>270</v>
      </c>
      <c r="D408" s="645"/>
    </row>
    <row r="409" spans="1:4" ht="15.75" thickTop="1" x14ac:dyDescent="0.25">
      <c r="A409" s="819">
        <v>9</v>
      </c>
      <c r="B409" s="820" t="s">
        <v>107</v>
      </c>
      <c r="C409" s="1040">
        <v>4701</v>
      </c>
      <c r="D409" s="645"/>
    </row>
    <row r="410" spans="1:4" x14ac:dyDescent="0.25">
      <c r="A410" s="822">
        <v>9</v>
      </c>
      <c r="B410" s="823" t="s">
        <v>107</v>
      </c>
      <c r="C410" s="824">
        <v>4702</v>
      </c>
      <c r="D410" s="645"/>
    </row>
    <row r="411" spans="1:4" x14ac:dyDescent="0.25">
      <c r="A411" s="822">
        <v>9</v>
      </c>
      <c r="B411" s="823" t="s">
        <v>107</v>
      </c>
      <c r="C411" s="824">
        <v>4703</v>
      </c>
      <c r="D411" s="645"/>
    </row>
    <row r="412" spans="1:4" x14ac:dyDescent="0.25">
      <c r="A412" s="822">
        <v>9</v>
      </c>
      <c r="B412" s="823" t="s">
        <v>107</v>
      </c>
      <c r="C412" s="824">
        <v>4704</v>
      </c>
      <c r="D412" s="645"/>
    </row>
    <row r="413" spans="1:4" x14ac:dyDescent="0.25">
      <c r="A413" s="822">
        <v>9</v>
      </c>
      <c r="B413" s="823" t="s">
        <v>107</v>
      </c>
      <c r="C413" s="824">
        <v>4705</v>
      </c>
      <c r="D413" s="645"/>
    </row>
    <row r="414" spans="1:4" x14ac:dyDescent="0.25">
      <c r="A414" s="995">
        <v>9</v>
      </c>
      <c r="B414" s="1022" t="s">
        <v>113</v>
      </c>
      <c r="C414" s="1051">
        <v>4701</v>
      </c>
      <c r="D414" s="645"/>
    </row>
    <row r="415" spans="1:4" x14ac:dyDescent="0.25">
      <c r="A415" s="995">
        <v>9</v>
      </c>
      <c r="B415" s="1022" t="s">
        <v>113</v>
      </c>
      <c r="C415" s="1051">
        <v>4702</v>
      </c>
      <c r="D415" s="645"/>
    </row>
    <row r="416" spans="1:4" x14ac:dyDescent="0.25">
      <c r="A416" s="995">
        <v>9</v>
      </c>
      <c r="B416" s="1022" t="s">
        <v>113</v>
      </c>
      <c r="C416" s="1051">
        <v>4703</v>
      </c>
      <c r="D416" s="645"/>
    </row>
    <row r="417" spans="1:4" x14ac:dyDescent="0.25">
      <c r="A417" s="995">
        <v>9</v>
      </c>
      <c r="B417" s="1022" t="s">
        <v>113</v>
      </c>
      <c r="C417" s="1051">
        <v>4704</v>
      </c>
      <c r="D417" s="645"/>
    </row>
    <row r="418" spans="1:4" x14ac:dyDescent="0.25">
      <c r="A418" s="995">
        <v>9</v>
      </c>
      <c r="B418" s="1022" t="s">
        <v>113</v>
      </c>
      <c r="C418" s="1051">
        <v>4705</v>
      </c>
      <c r="D418" s="645"/>
    </row>
    <row r="419" spans="1:4" x14ac:dyDescent="0.25">
      <c r="A419" s="995">
        <v>9</v>
      </c>
      <c r="B419" s="1022" t="s">
        <v>157</v>
      </c>
      <c r="C419" s="1051" t="s">
        <v>276</v>
      </c>
      <c r="D419" s="645"/>
    </row>
    <row r="420" spans="1:4" x14ac:dyDescent="0.25">
      <c r="A420" s="995">
        <v>9</v>
      </c>
      <c r="B420" s="1022" t="s">
        <v>157</v>
      </c>
      <c r="C420" s="1051">
        <v>4702</v>
      </c>
      <c r="D420" s="645"/>
    </row>
    <row r="421" spans="1:4" x14ac:dyDescent="0.25">
      <c r="A421" s="995">
        <v>9</v>
      </c>
      <c r="B421" s="1022" t="s">
        <v>157</v>
      </c>
      <c r="C421" s="1051">
        <v>4703</v>
      </c>
      <c r="D421" s="645"/>
    </row>
    <row r="422" spans="1:4" x14ac:dyDescent="0.25">
      <c r="A422" s="995">
        <v>9</v>
      </c>
      <c r="B422" s="1022" t="s">
        <v>157</v>
      </c>
      <c r="C422" s="1051">
        <v>4704</v>
      </c>
      <c r="D422" s="645"/>
    </row>
    <row r="423" spans="1:4" x14ac:dyDescent="0.25">
      <c r="A423" s="995">
        <v>9</v>
      </c>
      <c r="B423" s="1022" t="s">
        <v>157</v>
      </c>
      <c r="C423" s="1051" t="s">
        <v>279</v>
      </c>
      <c r="D423" s="645"/>
    </row>
    <row r="424" spans="1:4" x14ac:dyDescent="0.25">
      <c r="A424" s="995">
        <v>9</v>
      </c>
      <c r="B424" s="1022" t="s">
        <v>442</v>
      </c>
      <c r="C424" s="1051">
        <v>4701</v>
      </c>
      <c r="D424" s="645"/>
    </row>
    <row r="425" spans="1:4" x14ac:dyDescent="0.25">
      <c r="A425" s="995">
        <v>9</v>
      </c>
      <c r="B425" s="1022" t="s">
        <v>442</v>
      </c>
      <c r="C425" s="1051">
        <v>4702</v>
      </c>
      <c r="D425" s="645"/>
    </row>
    <row r="426" spans="1:4" x14ac:dyDescent="0.25">
      <c r="A426" s="995">
        <v>9</v>
      </c>
      <c r="B426" s="1022" t="s">
        <v>442</v>
      </c>
      <c r="C426" s="1051">
        <v>4703</v>
      </c>
      <c r="D426" s="645"/>
    </row>
    <row r="427" spans="1:4" x14ac:dyDescent="0.25">
      <c r="A427" s="995">
        <v>9</v>
      </c>
      <c r="B427" s="1022" t="s">
        <v>442</v>
      </c>
      <c r="C427" s="1051">
        <v>4704</v>
      </c>
      <c r="D427" s="645"/>
    </row>
    <row r="428" spans="1:4" ht="15.75" thickBot="1" x14ac:dyDescent="0.3">
      <c r="A428" s="995">
        <v>9</v>
      </c>
      <c r="B428" s="1022" t="s">
        <v>442</v>
      </c>
      <c r="C428" s="1051">
        <v>4705</v>
      </c>
      <c r="D428" s="645"/>
    </row>
    <row r="429" spans="1:4" ht="15.75" thickTop="1" x14ac:dyDescent="0.25">
      <c r="A429" s="819">
        <v>9.1</v>
      </c>
      <c r="B429" s="820" t="s">
        <v>107</v>
      </c>
      <c r="C429" s="1040">
        <v>4701</v>
      </c>
      <c r="D429" s="645"/>
    </row>
    <row r="430" spans="1:4" x14ac:dyDescent="0.25">
      <c r="A430" s="822">
        <v>9.1</v>
      </c>
      <c r="B430" s="823" t="s">
        <v>107</v>
      </c>
      <c r="C430" s="824">
        <v>4705</v>
      </c>
      <c r="D430" s="645"/>
    </row>
    <row r="431" spans="1:4" x14ac:dyDescent="0.25">
      <c r="A431" s="822">
        <v>9.1</v>
      </c>
      <c r="B431" s="823" t="s">
        <v>113</v>
      </c>
      <c r="C431" s="824" t="s">
        <v>276</v>
      </c>
      <c r="D431" s="645"/>
    </row>
    <row r="432" spans="1:4" x14ac:dyDescent="0.25">
      <c r="A432" s="822">
        <v>9.1</v>
      </c>
      <c r="B432" s="823" t="s">
        <v>113</v>
      </c>
      <c r="C432" s="824" t="s">
        <v>279</v>
      </c>
      <c r="D432" s="645"/>
    </row>
    <row r="433" spans="1:4" x14ac:dyDescent="0.25">
      <c r="A433" s="986">
        <v>9.1</v>
      </c>
      <c r="B433" s="1015" t="s">
        <v>157</v>
      </c>
      <c r="C433" s="1043" t="s">
        <v>276</v>
      </c>
      <c r="D433" s="645"/>
    </row>
    <row r="434" spans="1:4" x14ac:dyDescent="0.25">
      <c r="A434" s="995">
        <v>9.1</v>
      </c>
      <c r="B434" s="1022" t="s">
        <v>157</v>
      </c>
      <c r="C434" s="1044" t="s">
        <v>279</v>
      </c>
      <c r="D434" s="645"/>
    </row>
    <row r="435" spans="1:4" x14ac:dyDescent="0.25">
      <c r="A435" s="995">
        <v>9.1</v>
      </c>
      <c r="B435" s="1022" t="s">
        <v>442</v>
      </c>
      <c r="C435" s="1044">
        <v>4701</v>
      </c>
      <c r="D435" s="645"/>
    </row>
    <row r="436" spans="1:4" ht="15.75" thickBot="1" x14ac:dyDescent="0.3">
      <c r="A436" s="996">
        <v>9.1</v>
      </c>
      <c r="B436" s="1023" t="s">
        <v>442</v>
      </c>
      <c r="C436" s="1045">
        <v>4705</v>
      </c>
      <c r="D436" s="645"/>
    </row>
    <row r="437" spans="1:4" ht="15.75" thickTop="1" x14ac:dyDescent="0.25">
      <c r="A437" s="819">
        <v>9.1999999999999993</v>
      </c>
      <c r="B437" s="820" t="s">
        <v>107</v>
      </c>
      <c r="C437" s="1040">
        <v>4703</v>
      </c>
      <c r="D437" s="645"/>
    </row>
    <row r="438" spans="1:4" x14ac:dyDescent="0.25">
      <c r="A438" s="822">
        <v>9.1999999999999993</v>
      </c>
      <c r="B438" s="823" t="s">
        <v>107</v>
      </c>
      <c r="C438" s="824">
        <v>4704</v>
      </c>
      <c r="D438" s="645"/>
    </row>
    <row r="439" spans="1:4" x14ac:dyDescent="0.25">
      <c r="A439" s="986">
        <v>9.1999999999999993</v>
      </c>
      <c r="B439" s="1015" t="s">
        <v>113</v>
      </c>
      <c r="C439" s="1043">
        <v>4703</v>
      </c>
      <c r="D439" s="645"/>
    </row>
    <row r="440" spans="1:4" x14ac:dyDescent="0.25">
      <c r="A440" s="986">
        <v>9.1999999999999993</v>
      </c>
      <c r="B440" s="1015" t="s">
        <v>113</v>
      </c>
      <c r="C440" s="1043">
        <v>4704</v>
      </c>
      <c r="D440" s="645"/>
    </row>
    <row r="441" spans="1:4" x14ac:dyDescent="0.25">
      <c r="A441" s="987">
        <v>9.1999999999999993</v>
      </c>
      <c r="B441" s="1016" t="s">
        <v>157</v>
      </c>
      <c r="C441" s="1046">
        <v>4703</v>
      </c>
      <c r="D441" s="645"/>
    </row>
    <row r="442" spans="1:4" x14ac:dyDescent="0.25">
      <c r="A442" s="987">
        <v>9.1999999999999993</v>
      </c>
      <c r="B442" s="1016" t="s">
        <v>157</v>
      </c>
      <c r="C442" s="1046">
        <v>4704</v>
      </c>
      <c r="D442" s="645"/>
    </row>
    <row r="443" spans="1:4" x14ac:dyDescent="0.25">
      <c r="A443" s="994">
        <v>9.1999999999999993</v>
      </c>
      <c r="B443" s="1021" t="s">
        <v>442</v>
      </c>
      <c r="C443" s="832">
        <v>4703</v>
      </c>
      <c r="D443" s="645"/>
    </row>
    <row r="444" spans="1:4" ht="15.75" thickBot="1" x14ac:dyDescent="0.3">
      <c r="A444" s="996">
        <v>9.1999999999999993</v>
      </c>
      <c r="B444" s="1023" t="s">
        <v>442</v>
      </c>
      <c r="C444" s="1045">
        <v>4704</v>
      </c>
      <c r="D444" s="645"/>
    </row>
    <row r="445" spans="1:4" ht="15.75" thickTop="1" x14ac:dyDescent="0.25">
      <c r="A445" s="819" t="s">
        <v>415</v>
      </c>
      <c r="B445" s="820" t="s">
        <v>107</v>
      </c>
      <c r="C445" s="1040">
        <v>4703</v>
      </c>
      <c r="D445" s="645"/>
    </row>
    <row r="446" spans="1:4" x14ac:dyDescent="0.25">
      <c r="A446" s="986" t="s">
        <v>415</v>
      </c>
      <c r="B446" s="1015" t="s">
        <v>113</v>
      </c>
      <c r="C446" s="824">
        <v>4703</v>
      </c>
      <c r="D446" s="645"/>
    </row>
    <row r="447" spans="1:4" x14ac:dyDescent="0.25">
      <c r="A447" s="822" t="s">
        <v>415</v>
      </c>
      <c r="B447" s="1016" t="s">
        <v>157</v>
      </c>
      <c r="C447" s="824">
        <v>4703</v>
      </c>
      <c r="D447" s="645"/>
    </row>
    <row r="448" spans="1:4" ht="15.75" thickBot="1" x14ac:dyDescent="0.3">
      <c r="A448" s="996" t="s">
        <v>415</v>
      </c>
      <c r="B448" s="1016" t="s">
        <v>442</v>
      </c>
      <c r="C448" s="824">
        <v>4703</v>
      </c>
      <c r="D448" s="645"/>
    </row>
    <row r="449" spans="1:4" ht="15.75" thickTop="1" x14ac:dyDescent="0.25">
      <c r="A449" s="819" t="s">
        <v>416</v>
      </c>
      <c r="B449" s="820" t="s">
        <v>107</v>
      </c>
      <c r="C449" s="1040">
        <v>470321</v>
      </c>
      <c r="D449" s="645"/>
    </row>
    <row r="450" spans="1:4" x14ac:dyDescent="0.25">
      <c r="A450" s="822" t="s">
        <v>416</v>
      </c>
      <c r="B450" s="823" t="s">
        <v>107</v>
      </c>
      <c r="C450" s="824">
        <v>470329</v>
      </c>
      <c r="D450" s="645"/>
    </row>
    <row r="451" spans="1:4" x14ac:dyDescent="0.25">
      <c r="A451" s="986" t="s">
        <v>416</v>
      </c>
      <c r="B451" s="1015" t="s">
        <v>113</v>
      </c>
      <c r="C451" s="1043" t="s">
        <v>277</v>
      </c>
      <c r="D451" s="645"/>
    </row>
    <row r="452" spans="1:4" x14ac:dyDescent="0.25">
      <c r="A452" s="987" t="s">
        <v>416</v>
      </c>
      <c r="B452" s="1016" t="s">
        <v>113</v>
      </c>
      <c r="C452" s="1046" t="s">
        <v>278</v>
      </c>
      <c r="D452" s="645"/>
    </row>
    <row r="453" spans="1:4" x14ac:dyDescent="0.25">
      <c r="A453" s="987" t="s">
        <v>416</v>
      </c>
      <c r="B453" s="1016" t="s">
        <v>157</v>
      </c>
      <c r="C453" s="1046" t="s">
        <v>277</v>
      </c>
      <c r="D453" s="645"/>
    </row>
    <row r="454" spans="1:4" x14ac:dyDescent="0.25">
      <c r="A454" s="994" t="s">
        <v>416</v>
      </c>
      <c r="B454" s="1021" t="s">
        <v>157</v>
      </c>
      <c r="C454" s="832" t="s">
        <v>278</v>
      </c>
      <c r="D454" s="645"/>
    </row>
    <row r="455" spans="1:4" x14ac:dyDescent="0.25">
      <c r="A455" s="994" t="s">
        <v>416</v>
      </c>
      <c r="B455" s="1021" t="s">
        <v>442</v>
      </c>
      <c r="C455" s="832">
        <v>470321</v>
      </c>
      <c r="D455" s="645"/>
    </row>
    <row r="456" spans="1:4" ht="15.75" thickBot="1" x14ac:dyDescent="0.3">
      <c r="A456" s="996" t="s">
        <v>416</v>
      </c>
      <c r="B456" s="1023" t="s">
        <v>442</v>
      </c>
      <c r="C456" s="1045" t="s">
        <v>278</v>
      </c>
      <c r="D456" s="645"/>
    </row>
    <row r="457" spans="1:4" ht="15.75" thickTop="1" x14ac:dyDescent="0.25">
      <c r="A457" s="819" t="s">
        <v>420</v>
      </c>
      <c r="B457" s="820" t="s">
        <v>107</v>
      </c>
      <c r="C457" s="1047">
        <v>4704</v>
      </c>
      <c r="D457" s="645"/>
    </row>
    <row r="458" spans="1:4" x14ac:dyDescent="0.25">
      <c r="A458" s="987" t="s">
        <v>420</v>
      </c>
      <c r="B458" s="1016" t="s">
        <v>113</v>
      </c>
      <c r="C458" s="1043">
        <v>4704</v>
      </c>
      <c r="D458" s="645"/>
    </row>
    <row r="459" spans="1:4" x14ac:dyDescent="0.25">
      <c r="A459" s="987" t="s">
        <v>420</v>
      </c>
      <c r="B459" s="1016" t="s">
        <v>157</v>
      </c>
      <c r="C459" s="1043">
        <v>4704</v>
      </c>
      <c r="D459" s="645"/>
    </row>
    <row r="460" spans="1:4" ht="15.75" thickBot="1" x14ac:dyDescent="0.3">
      <c r="A460" s="996" t="s">
        <v>420</v>
      </c>
      <c r="B460" s="1023" t="s">
        <v>442</v>
      </c>
      <c r="C460" s="1043">
        <v>4704</v>
      </c>
      <c r="D460" s="645"/>
    </row>
    <row r="461" spans="1:4" ht="15.75" thickTop="1" x14ac:dyDescent="0.25">
      <c r="A461" s="998">
        <v>9.3000000000000007</v>
      </c>
      <c r="B461" s="1025" t="s">
        <v>107</v>
      </c>
      <c r="C461" s="1047">
        <v>4702</v>
      </c>
      <c r="D461" s="645"/>
    </row>
    <row r="462" spans="1:4" x14ac:dyDescent="0.25">
      <c r="A462" s="986">
        <v>9.3000000000000007</v>
      </c>
      <c r="B462" s="1015" t="s">
        <v>113</v>
      </c>
      <c r="C462" s="1043" t="s">
        <v>280</v>
      </c>
      <c r="D462" s="645"/>
    </row>
    <row r="463" spans="1:4" x14ac:dyDescent="0.25">
      <c r="A463" s="995">
        <v>9.3000000000000007</v>
      </c>
      <c r="B463" s="1022" t="s">
        <v>157</v>
      </c>
      <c r="C463" s="1044" t="s">
        <v>280</v>
      </c>
      <c r="D463" s="645"/>
    </row>
    <row r="464" spans="1:4" ht="15.75" thickBot="1" x14ac:dyDescent="0.3">
      <c r="A464" s="996">
        <v>9.3000000000000007</v>
      </c>
      <c r="B464" s="1023" t="s">
        <v>442</v>
      </c>
      <c r="C464" s="1045" t="s">
        <v>280</v>
      </c>
      <c r="D464" s="645"/>
    </row>
    <row r="465" spans="1:4" ht="15.75" thickTop="1" x14ac:dyDescent="0.25">
      <c r="A465" s="819">
        <v>10</v>
      </c>
      <c r="B465" s="820" t="s">
        <v>107</v>
      </c>
      <c r="C465" s="1047">
        <v>4706</v>
      </c>
      <c r="D465" s="645"/>
    </row>
    <row r="466" spans="1:4" x14ac:dyDescent="0.25">
      <c r="A466" s="995">
        <v>10</v>
      </c>
      <c r="B466" s="1022" t="s">
        <v>113</v>
      </c>
      <c r="C466" s="1037">
        <v>4706</v>
      </c>
      <c r="D466" s="645"/>
    </row>
    <row r="467" spans="1:4" x14ac:dyDescent="0.25">
      <c r="A467" s="987">
        <v>10</v>
      </c>
      <c r="B467" s="1016" t="s">
        <v>157</v>
      </c>
      <c r="C467" s="1046">
        <v>4706</v>
      </c>
      <c r="D467" s="645"/>
    </row>
    <row r="468" spans="1:4" ht="15.75" thickBot="1" x14ac:dyDescent="0.3">
      <c r="A468" s="996">
        <v>10</v>
      </c>
      <c r="B468" s="1023" t="s">
        <v>442</v>
      </c>
      <c r="C468" s="1045">
        <v>4706</v>
      </c>
      <c r="D468" s="645"/>
    </row>
    <row r="469" spans="1:4" ht="15.75" thickTop="1" x14ac:dyDescent="0.25">
      <c r="A469" s="998">
        <v>10.1</v>
      </c>
      <c r="B469" s="1025" t="s">
        <v>107</v>
      </c>
      <c r="C469" s="1036">
        <v>470610</v>
      </c>
      <c r="D469" s="645"/>
    </row>
    <row r="470" spans="1:4" x14ac:dyDescent="0.25">
      <c r="A470" s="995">
        <v>10.1</v>
      </c>
      <c r="B470" s="1022" t="s">
        <v>107</v>
      </c>
      <c r="C470" s="1037">
        <v>470691</v>
      </c>
      <c r="D470" s="645"/>
    </row>
    <row r="471" spans="1:4" x14ac:dyDescent="0.25">
      <c r="A471" s="995">
        <v>10.1</v>
      </c>
      <c r="B471" s="1022" t="s">
        <v>107</v>
      </c>
      <c r="C471" s="1037">
        <v>470692</v>
      </c>
      <c r="D471" s="645"/>
    </row>
    <row r="472" spans="1:4" x14ac:dyDescent="0.25">
      <c r="A472" s="995">
        <v>10.1</v>
      </c>
      <c r="B472" s="1022" t="s">
        <v>107</v>
      </c>
      <c r="C472" s="1037">
        <v>470693</v>
      </c>
      <c r="D472" s="645"/>
    </row>
    <row r="473" spans="1:4" x14ac:dyDescent="0.25">
      <c r="A473" s="995">
        <v>10.1</v>
      </c>
      <c r="B473" s="1022" t="s">
        <v>113</v>
      </c>
      <c r="C473" s="1037" t="s">
        <v>281</v>
      </c>
      <c r="D473" s="645"/>
    </row>
    <row r="474" spans="1:4" x14ac:dyDescent="0.25">
      <c r="A474" s="987">
        <v>10.1</v>
      </c>
      <c r="B474" s="1016" t="s">
        <v>113</v>
      </c>
      <c r="C474" s="1046" t="s">
        <v>283</v>
      </c>
      <c r="D474" s="645"/>
    </row>
    <row r="475" spans="1:4" x14ac:dyDescent="0.25">
      <c r="A475" s="987">
        <v>10.1</v>
      </c>
      <c r="B475" s="1016" t="s">
        <v>113</v>
      </c>
      <c r="C475" s="1046" t="s">
        <v>284</v>
      </c>
      <c r="D475" s="645"/>
    </row>
    <row r="476" spans="1:4" x14ac:dyDescent="0.25">
      <c r="A476" s="987">
        <v>10.1</v>
      </c>
      <c r="B476" s="1016" t="s">
        <v>113</v>
      </c>
      <c r="C476" s="1046" t="s">
        <v>285</v>
      </c>
      <c r="D476" s="645"/>
    </row>
    <row r="477" spans="1:4" x14ac:dyDescent="0.25">
      <c r="A477" s="987">
        <v>10.1</v>
      </c>
      <c r="B477" s="1016" t="s">
        <v>113</v>
      </c>
      <c r="C477" s="1046" t="s">
        <v>286</v>
      </c>
      <c r="D477" s="645"/>
    </row>
    <row r="478" spans="1:4" x14ac:dyDescent="0.25">
      <c r="A478" s="987">
        <v>10.1</v>
      </c>
      <c r="B478" s="1016" t="s">
        <v>157</v>
      </c>
      <c r="C478" s="1046" t="s">
        <v>281</v>
      </c>
      <c r="D478" s="645"/>
    </row>
    <row r="479" spans="1:4" x14ac:dyDescent="0.25">
      <c r="A479" s="987">
        <v>10.1</v>
      </c>
      <c r="B479" s="1016" t="s">
        <v>157</v>
      </c>
      <c r="C479" s="1046" t="s">
        <v>283</v>
      </c>
      <c r="D479" s="645"/>
    </row>
    <row r="480" spans="1:4" x14ac:dyDescent="0.25">
      <c r="A480" s="987">
        <v>10.1</v>
      </c>
      <c r="B480" s="1016" t="s">
        <v>157</v>
      </c>
      <c r="C480" s="1046" t="s">
        <v>284</v>
      </c>
      <c r="D480" s="645"/>
    </row>
    <row r="481" spans="1:4" x14ac:dyDescent="0.25">
      <c r="A481" s="987">
        <v>10.1</v>
      </c>
      <c r="B481" s="1016" t="s">
        <v>157</v>
      </c>
      <c r="C481" s="1046" t="s">
        <v>285</v>
      </c>
      <c r="D481" s="645"/>
    </row>
    <row r="482" spans="1:4" x14ac:dyDescent="0.25">
      <c r="A482" s="987">
        <v>10.1</v>
      </c>
      <c r="B482" s="1021" t="s">
        <v>157</v>
      </c>
      <c r="C482" s="832" t="s">
        <v>286</v>
      </c>
      <c r="D482" s="645"/>
    </row>
    <row r="483" spans="1:4" x14ac:dyDescent="0.25">
      <c r="A483" s="987">
        <v>10.1</v>
      </c>
      <c r="B483" s="1021" t="s">
        <v>442</v>
      </c>
      <c r="C483" s="832">
        <v>470610</v>
      </c>
      <c r="D483" s="645"/>
    </row>
    <row r="484" spans="1:4" x14ac:dyDescent="0.25">
      <c r="A484" s="987">
        <v>10.1</v>
      </c>
      <c r="B484" s="1021" t="s">
        <v>442</v>
      </c>
      <c r="C484" s="832">
        <v>470630</v>
      </c>
      <c r="D484" s="645"/>
    </row>
    <row r="485" spans="1:4" x14ac:dyDescent="0.25">
      <c r="A485" s="987">
        <v>10.1</v>
      </c>
      <c r="B485" s="1021" t="s">
        <v>442</v>
      </c>
      <c r="C485" s="832">
        <v>470691</v>
      </c>
      <c r="D485" s="645"/>
    </row>
    <row r="486" spans="1:4" x14ac:dyDescent="0.25">
      <c r="A486" s="987">
        <v>10.1</v>
      </c>
      <c r="B486" s="1021" t="s">
        <v>442</v>
      </c>
      <c r="C486" s="832">
        <v>470692</v>
      </c>
      <c r="D486" s="645"/>
    </row>
    <row r="487" spans="1:4" ht="15.75" thickBot="1" x14ac:dyDescent="0.3">
      <c r="A487" s="996">
        <v>10.1</v>
      </c>
      <c r="B487" s="1021" t="s">
        <v>442</v>
      </c>
      <c r="C487" s="1045" t="s">
        <v>286</v>
      </c>
      <c r="D487" s="645"/>
    </row>
    <row r="488" spans="1:4" ht="15.75" thickTop="1" x14ac:dyDescent="0.25">
      <c r="A488" s="998">
        <v>10.199999999999999</v>
      </c>
      <c r="B488" s="1025" t="s">
        <v>107</v>
      </c>
      <c r="C488" s="1036">
        <v>470620</v>
      </c>
      <c r="D488" s="645"/>
    </row>
    <row r="489" spans="1:4" x14ac:dyDescent="0.25">
      <c r="A489" s="995">
        <v>10.199999999999999</v>
      </c>
      <c r="B489" s="1022" t="s">
        <v>113</v>
      </c>
      <c r="C489" s="1037" t="s">
        <v>282</v>
      </c>
      <c r="D489" s="645"/>
    </row>
    <row r="490" spans="1:4" x14ac:dyDescent="0.25">
      <c r="A490" s="995">
        <v>10.199999999999999</v>
      </c>
      <c r="B490" s="1022" t="s">
        <v>157</v>
      </c>
      <c r="C490" s="1037" t="s">
        <v>282</v>
      </c>
      <c r="D490" s="645"/>
    </row>
    <row r="491" spans="1:4" ht="15.75" thickBot="1" x14ac:dyDescent="0.3">
      <c r="A491" s="996">
        <v>10.199999999999999</v>
      </c>
      <c r="B491" s="1023" t="s">
        <v>442</v>
      </c>
      <c r="C491" s="1045" t="s">
        <v>282</v>
      </c>
      <c r="D491" s="645"/>
    </row>
    <row r="492" spans="1:4" ht="15.75" thickTop="1" x14ac:dyDescent="0.25">
      <c r="A492" s="998">
        <v>11</v>
      </c>
      <c r="B492" s="1025" t="s">
        <v>107</v>
      </c>
      <c r="C492" s="1036">
        <v>4707</v>
      </c>
      <c r="D492" s="645"/>
    </row>
    <row r="493" spans="1:4" x14ac:dyDescent="0.25">
      <c r="A493" s="995">
        <v>11</v>
      </c>
      <c r="B493" s="1022" t="s">
        <v>113</v>
      </c>
      <c r="C493" s="1037" t="s">
        <v>290</v>
      </c>
      <c r="D493" s="645"/>
    </row>
    <row r="494" spans="1:4" x14ac:dyDescent="0.25">
      <c r="A494" s="995">
        <v>11</v>
      </c>
      <c r="B494" s="1022" t="s">
        <v>157</v>
      </c>
      <c r="C494" s="1037" t="s">
        <v>290</v>
      </c>
      <c r="D494" s="645"/>
    </row>
    <row r="495" spans="1:4" ht="15.75" thickBot="1" x14ac:dyDescent="0.3">
      <c r="A495" s="996">
        <v>11</v>
      </c>
      <c r="B495" s="1023" t="s">
        <v>442</v>
      </c>
      <c r="C495" s="1045" t="s">
        <v>290</v>
      </c>
      <c r="D495" s="645"/>
    </row>
    <row r="496" spans="1:4" ht="15.75" thickTop="1" x14ac:dyDescent="0.25">
      <c r="A496" s="819">
        <v>12</v>
      </c>
      <c r="B496" s="820" t="s">
        <v>107</v>
      </c>
      <c r="C496" s="1040">
        <v>4801</v>
      </c>
      <c r="D496" s="645"/>
    </row>
    <row r="497" spans="1:4" x14ac:dyDescent="0.25">
      <c r="A497" s="822">
        <v>12</v>
      </c>
      <c r="B497" s="823" t="s">
        <v>107</v>
      </c>
      <c r="C497" s="824">
        <v>4802</v>
      </c>
      <c r="D497" s="645"/>
    </row>
    <row r="498" spans="1:4" x14ac:dyDescent="0.25">
      <c r="A498" s="822">
        <v>12</v>
      </c>
      <c r="B498" s="823" t="s">
        <v>107</v>
      </c>
      <c r="C498" s="824">
        <v>4803</v>
      </c>
      <c r="D498" s="645"/>
    </row>
    <row r="499" spans="1:4" x14ac:dyDescent="0.25">
      <c r="A499" s="822">
        <v>12</v>
      </c>
      <c r="B499" s="823" t="s">
        <v>107</v>
      </c>
      <c r="C499" s="824">
        <v>4804</v>
      </c>
      <c r="D499" s="645"/>
    </row>
    <row r="500" spans="1:4" x14ac:dyDescent="0.25">
      <c r="A500" s="822">
        <v>12</v>
      </c>
      <c r="B500" s="823" t="s">
        <v>107</v>
      </c>
      <c r="C500" s="824">
        <v>4805</v>
      </c>
      <c r="D500" s="645"/>
    </row>
    <row r="501" spans="1:4" x14ac:dyDescent="0.25">
      <c r="A501" s="822">
        <v>12</v>
      </c>
      <c r="B501" s="823" t="s">
        <v>107</v>
      </c>
      <c r="C501" s="824">
        <v>4806</v>
      </c>
      <c r="D501" s="645"/>
    </row>
    <row r="502" spans="1:4" x14ac:dyDescent="0.25">
      <c r="A502" s="822">
        <v>12</v>
      </c>
      <c r="B502" s="823" t="s">
        <v>107</v>
      </c>
      <c r="C502" s="824">
        <v>4808</v>
      </c>
      <c r="D502" s="645"/>
    </row>
    <row r="503" spans="1:4" x14ac:dyDescent="0.25">
      <c r="A503" s="822">
        <v>12</v>
      </c>
      <c r="B503" s="823" t="s">
        <v>107</v>
      </c>
      <c r="C503" s="824">
        <v>4809</v>
      </c>
      <c r="D503" s="645"/>
    </row>
    <row r="504" spans="1:4" x14ac:dyDescent="0.25">
      <c r="A504" s="822">
        <v>12</v>
      </c>
      <c r="B504" s="823" t="s">
        <v>107</v>
      </c>
      <c r="C504" s="824">
        <v>4810</v>
      </c>
      <c r="D504" s="645"/>
    </row>
    <row r="505" spans="1:4" x14ac:dyDescent="0.25">
      <c r="A505" s="822">
        <v>12</v>
      </c>
      <c r="B505" s="823" t="s">
        <v>107</v>
      </c>
      <c r="C505" s="824">
        <v>481151</v>
      </c>
      <c r="D505" s="645"/>
    </row>
    <row r="506" spans="1:4" x14ac:dyDescent="0.25">
      <c r="A506" s="822">
        <v>12</v>
      </c>
      <c r="B506" s="823" t="s">
        <v>107</v>
      </c>
      <c r="C506" s="824">
        <v>481159</v>
      </c>
      <c r="D506" s="645"/>
    </row>
    <row r="507" spans="1:4" x14ac:dyDescent="0.25">
      <c r="A507" s="822">
        <v>12</v>
      </c>
      <c r="B507" s="823" t="s">
        <v>107</v>
      </c>
      <c r="C507" s="824">
        <v>4812</v>
      </c>
      <c r="D507" s="645"/>
    </row>
    <row r="508" spans="1:4" x14ac:dyDescent="0.25">
      <c r="A508" s="822">
        <v>12</v>
      </c>
      <c r="B508" s="823" t="s">
        <v>107</v>
      </c>
      <c r="C508" s="824">
        <v>4813</v>
      </c>
      <c r="D508" s="645"/>
    </row>
    <row r="509" spans="1:4" x14ac:dyDescent="0.25">
      <c r="A509" s="995">
        <v>12</v>
      </c>
      <c r="B509" s="1022" t="s">
        <v>113</v>
      </c>
      <c r="C509" s="1037" t="s">
        <v>291</v>
      </c>
      <c r="D509" s="645"/>
    </row>
    <row r="510" spans="1:4" x14ac:dyDescent="0.25">
      <c r="A510" s="822">
        <v>12</v>
      </c>
      <c r="B510" s="823" t="s">
        <v>113</v>
      </c>
      <c r="C510" s="824">
        <v>4802</v>
      </c>
      <c r="D510" s="645"/>
    </row>
    <row r="511" spans="1:4" x14ac:dyDescent="0.25">
      <c r="A511" s="822">
        <v>12</v>
      </c>
      <c r="B511" s="823" t="s">
        <v>113</v>
      </c>
      <c r="C511" s="824" t="s">
        <v>302</v>
      </c>
      <c r="D511" s="645"/>
    </row>
    <row r="512" spans="1:4" x14ac:dyDescent="0.25">
      <c r="A512" s="822">
        <v>12</v>
      </c>
      <c r="B512" s="823" t="s">
        <v>113</v>
      </c>
      <c r="C512" s="824">
        <v>4804</v>
      </c>
      <c r="D512" s="645"/>
    </row>
    <row r="513" spans="1:4" x14ac:dyDescent="0.25">
      <c r="A513" s="822">
        <v>12</v>
      </c>
      <c r="B513" s="823" t="s">
        <v>113</v>
      </c>
      <c r="C513" s="824">
        <v>4805</v>
      </c>
      <c r="D513" s="645"/>
    </row>
    <row r="514" spans="1:4" x14ac:dyDescent="0.25">
      <c r="A514" s="822">
        <v>12</v>
      </c>
      <c r="B514" s="823" t="s">
        <v>113</v>
      </c>
      <c r="C514" s="824">
        <v>4806</v>
      </c>
      <c r="D514" s="645"/>
    </row>
    <row r="515" spans="1:4" x14ac:dyDescent="0.25">
      <c r="A515" s="822">
        <v>12</v>
      </c>
      <c r="B515" s="823" t="s">
        <v>113</v>
      </c>
      <c r="C515" s="824" t="s">
        <v>304</v>
      </c>
      <c r="D515" s="645"/>
    </row>
    <row r="516" spans="1:4" x14ac:dyDescent="0.25">
      <c r="A516" s="822">
        <v>12</v>
      </c>
      <c r="B516" s="823" t="s">
        <v>113</v>
      </c>
      <c r="C516" s="824">
        <v>4809</v>
      </c>
      <c r="D516" s="645"/>
    </row>
    <row r="517" spans="1:4" x14ac:dyDescent="0.25">
      <c r="A517" s="822">
        <v>12</v>
      </c>
      <c r="B517" s="823" t="s">
        <v>113</v>
      </c>
      <c r="C517" s="824">
        <v>4810</v>
      </c>
      <c r="D517" s="645"/>
    </row>
    <row r="518" spans="1:4" x14ac:dyDescent="0.25">
      <c r="A518" s="822">
        <v>12</v>
      </c>
      <c r="B518" s="823" t="s">
        <v>113</v>
      </c>
      <c r="C518" s="824" t="s">
        <v>310</v>
      </c>
      <c r="D518" s="645"/>
    </row>
    <row r="519" spans="1:4" x14ac:dyDescent="0.25">
      <c r="A519" s="822">
        <v>12</v>
      </c>
      <c r="B519" s="823" t="s">
        <v>113</v>
      </c>
      <c r="C519" s="824" t="s">
        <v>311</v>
      </c>
      <c r="D519" s="645"/>
    </row>
    <row r="520" spans="1:4" x14ac:dyDescent="0.25">
      <c r="A520" s="822">
        <v>12</v>
      </c>
      <c r="B520" s="823" t="s">
        <v>113</v>
      </c>
      <c r="C520" s="824" t="s">
        <v>312</v>
      </c>
      <c r="D520" s="645"/>
    </row>
    <row r="521" spans="1:4" x14ac:dyDescent="0.25">
      <c r="A521" s="822">
        <v>12</v>
      </c>
      <c r="B521" s="823" t="s">
        <v>113</v>
      </c>
      <c r="C521" s="824" t="s">
        <v>313</v>
      </c>
      <c r="D521" s="645"/>
    </row>
    <row r="522" spans="1:4" x14ac:dyDescent="0.25">
      <c r="A522" s="822">
        <v>12</v>
      </c>
      <c r="B522" s="823" t="s">
        <v>157</v>
      </c>
      <c r="C522" s="824" t="s">
        <v>291</v>
      </c>
      <c r="D522" s="645"/>
    </row>
    <row r="523" spans="1:4" x14ac:dyDescent="0.25">
      <c r="A523" s="822">
        <v>12</v>
      </c>
      <c r="B523" s="823" t="s">
        <v>157</v>
      </c>
      <c r="C523" s="824">
        <v>4802</v>
      </c>
      <c r="D523" s="645"/>
    </row>
    <row r="524" spans="1:4" x14ac:dyDescent="0.25">
      <c r="A524" s="822">
        <v>12</v>
      </c>
      <c r="B524" s="823" t="s">
        <v>157</v>
      </c>
      <c r="C524" s="824" t="s">
        <v>302</v>
      </c>
      <c r="D524" s="645"/>
    </row>
    <row r="525" spans="1:4" x14ac:dyDescent="0.25">
      <c r="A525" s="822">
        <v>12</v>
      </c>
      <c r="B525" s="823" t="s">
        <v>157</v>
      </c>
      <c r="C525" s="824">
        <v>4804</v>
      </c>
      <c r="D525" s="645"/>
    </row>
    <row r="526" spans="1:4" x14ac:dyDescent="0.25">
      <c r="A526" s="822">
        <v>12</v>
      </c>
      <c r="B526" s="823" t="s">
        <v>157</v>
      </c>
      <c r="C526" s="824">
        <v>4805</v>
      </c>
      <c r="D526" s="645"/>
    </row>
    <row r="527" spans="1:4" x14ac:dyDescent="0.25">
      <c r="A527" s="822">
        <v>12</v>
      </c>
      <c r="B527" s="823" t="s">
        <v>157</v>
      </c>
      <c r="C527" s="824">
        <v>4806</v>
      </c>
      <c r="D527" s="645"/>
    </row>
    <row r="528" spans="1:4" x14ac:dyDescent="0.25">
      <c r="A528" s="822">
        <v>12</v>
      </c>
      <c r="B528" s="823" t="s">
        <v>157</v>
      </c>
      <c r="C528" s="824" t="s">
        <v>304</v>
      </c>
      <c r="D528" s="645"/>
    </row>
    <row r="529" spans="1:4" x14ac:dyDescent="0.25">
      <c r="A529" s="822">
        <v>12</v>
      </c>
      <c r="B529" s="823" t="s">
        <v>157</v>
      </c>
      <c r="C529" s="824">
        <v>4809</v>
      </c>
      <c r="D529" s="645"/>
    </row>
    <row r="530" spans="1:4" x14ac:dyDescent="0.25">
      <c r="A530" s="822">
        <v>12</v>
      </c>
      <c r="B530" s="823" t="s">
        <v>157</v>
      </c>
      <c r="C530" s="824">
        <v>4810</v>
      </c>
      <c r="D530" s="645"/>
    </row>
    <row r="531" spans="1:4" x14ac:dyDescent="0.25">
      <c r="A531" s="822">
        <v>12</v>
      </c>
      <c r="B531" s="823" t="s">
        <v>157</v>
      </c>
      <c r="C531" s="824" t="s">
        <v>310</v>
      </c>
      <c r="D531" s="645"/>
    </row>
    <row r="532" spans="1:4" x14ac:dyDescent="0.25">
      <c r="A532" s="822">
        <v>12</v>
      </c>
      <c r="B532" s="823" t="s">
        <v>157</v>
      </c>
      <c r="C532" s="824" t="s">
        <v>311</v>
      </c>
      <c r="D532" s="645"/>
    </row>
    <row r="533" spans="1:4" x14ac:dyDescent="0.25">
      <c r="A533" s="822">
        <v>12</v>
      </c>
      <c r="B533" s="823" t="s">
        <v>157</v>
      </c>
      <c r="C533" s="824" t="s">
        <v>312</v>
      </c>
      <c r="D533" s="645"/>
    </row>
    <row r="534" spans="1:4" x14ac:dyDescent="0.25">
      <c r="A534" s="822">
        <v>12</v>
      </c>
      <c r="B534" s="823" t="s">
        <v>157</v>
      </c>
      <c r="C534" s="824" t="s">
        <v>313</v>
      </c>
      <c r="D534" s="645"/>
    </row>
    <row r="535" spans="1:4" x14ac:dyDescent="0.25">
      <c r="A535" s="822">
        <v>12</v>
      </c>
      <c r="B535" s="823" t="s">
        <v>442</v>
      </c>
      <c r="C535" s="824">
        <v>4801</v>
      </c>
      <c r="D535" s="645"/>
    </row>
    <row r="536" spans="1:4" x14ac:dyDescent="0.25">
      <c r="A536" s="822">
        <v>12</v>
      </c>
      <c r="B536" s="823" t="s">
        <v>442</v>
      </c>
      <c r="C536" s="824">
        <v>4802</v>
      </c>
      <c r="D536" s="645"/>
    </row>
    <row r="537" spans="1:4" x14ac:dyDescent="0.25">
      <c r="A537" s="822">
        <v>12</v>
      </c>
      <c r="B537" s="823" t="s">
        <v>442</v>
      </c>
      <c r="C537" s="824">
        <v>4803</v>
      </c>
      <c r="D537" s="645"/>
    </row>
    <row r="538" spans="1:4" x14ac:dyDescent="0.25">
      <c r="A538" s="822">
        <v>12</v>
      </c>
      <c r="B538" s="823" t="s">
        <v>442</v>
      </c>
      <c r="C538" s="824">
        <v>4804</v>
      </c>
      <c r="D538" s="645"/>
    </row>
    <row r="539" spans="1:4" x14ac:dyDescent="0.25">
      <c r="A539" s="822">
        <v>12</v>
      </c>
      <c r="B539" s="823" t="s">
        <v>442</v>
      </c>
      <c r="C539" s="824">
        <v>4805</v>
      </c>
      <c r="D539" s="645"/>
    </row>
    <row r="540" spans="1:4" x14ac:dyDescent="0.25">
      <c r="A540" s="822">
        <v>12</v>
      </c>
      <c r="B540" s="823" t="s">
        <v>442</v>
      </c>
      <c r="C540" s="824">
        <v>4806</v>
      </c>
      <c r="D540" s="645"/>
    </row>
    <row r="541" spans="1:4" x14ac:dyDescent="0.25">
      <c r="A541" s="822">
        <v>12</v>
      </c>
      <c r="B541" s="823" t="s">
        <v>442</v>
      </c>
      <c r="C541" s="824">
        <v>4808</v>
      </c>
      <c r="D541" s="645"/>
    </row>
    <row r="542" spans="1:4" x14ac:dyDescent="0.25">
      <c r="A542" s="822">
        <v>12</v>
      </c>
      <c r="B542" s="823" t="s">
        <v>442</v>
      </c>
      <c r="C542" s="824">
        <v>4809</v>
      </c>
      <c r="D542" s="645"/>
    </row>
    <row r="543" spans="1:4" x14ac:dyDescent="0.25">
      <c r="A543" s="822">
        <v>12</v>
      </c>
      <c r="B543" s="823" t="s">
        <v>442</v>
      </c>
      <c r="C543" s="824">
        <v>4810</v>
      </c>
      <c r="D543" s="645"/>
    </row>
    <row r="544" spans="1:4" x14ac:dyDescent="0.25">
      <c r="A544" s="822">
        <v>12</v>
      </c>
      <c r="B544" s="823" t="s">
        <v>442</v>
      </c>
      <c r="C544" s="824">
        <v>481151</v>
      </c>
      <c r="D544" s="645"/>
    </row>
    <row r="545" spans="1:4" x14ac:dyDescent="0.25">
      <c r="A545" s="822">
        <v>12</v>
      </c>
      <c r="B545" s="823" t="s">
        <v>442</v>
      </c>
      <c r="C545" s="824">
        <v>481159</v>
      </c>
      <c r="D545" s="645"/>
    </row>
    <row r="546" spans="1:4" x14ac:dyDescent="0.25">
      <c r="A546" s="822">
        <v>12</v>
      </c>
      <c r="B546" s="823" t="s">
        <v>442</v>
      </c>
      <c r="C546" s="824">
        <v>4812</v>
      </c>
      <c r="D546" s="645"/>
    </row>
    <row r="547" spans="1:4" ht="15.75" thickBot="1" x14ac:dyDescent="0.3">
      <c r="A547" s="822">
        <v>12</v>
      </c>
      <c r="B547" s="823" t="s">
        <v>442</v>
      </c>
      <c r="C547" s="824">
        <v>4813</v>
      </c>
      <c r="D547" s="645"/>
    </row>
    <row r="548" spans="1:4" ht="15.75" thickTop="1" x14ac:dyDescent="0.25">
      <c r="A548" s="819">
        <v>12.1</v>
      </c>
      <c r="B548" s="820" t="s">
        <v>107</v>
      </c>
      <c r="C548" s="1040">
        <v>4801</v>
      </c>
      <c r="D548" s="645"/>
    </row>
    <row r="549" spans="1:4" x14ac:dyDescent="0.25">
      <c r="A549" s="822">
        <v>12.1</v>
      </c>
      <c r="B549" s="823" t="s">
        <v>107</v>
      </c>
      <c r="C549" s="824">
        <v>480210</v>
      </c>
      <c r="D549" s="645"/>
    </row>
    <row r="550" spans="1:4" x14ac:dyDescent="0.25">
      <c r="A550" s="822">
        <v>12.1</v>
      </c>
      <c r="B550" s="823" t="s">
        <v>107</v>
      </c>
      <c r="C550" s="824">
        <v>480220</v>
      </c>
      <c r="D550" s="645"/>
    </row>
    <row r="551" spans="1:4" x14ac:dyDescent="0.25">
      <c r="A551" s="822">
        <v>12.1</v>
      </c>
      <c r="B551" s="823" t="s">
        <v>107</v>
      </c>
      <c r="C551" s="824">
        <v>480254</v>
      </c>
      <c r="D551" s="645"/>
    </row>
    <row r="552" spans="1:4" x14ac:dyDescent="0.25">
      <c r="A552" s="822">
        <v>12.1</v>
      </c>
      <c r="B552" s="823" t="s">
        <v>107</v>
      </c>
      <c r="C552" s="824">
        <v>480255</v>
      </c>
      <c r="D552" s="645"/>
    </row>
    <row r="553" spans="1:4" x14ac:dyDescent="0.25">
      <c r="A553" s="822">
        <v>12.1</v>
      </c>
      <c r="B553" s="823" t="s">
        <v>107</v>
      </c>
      <c r="C553" s="824">
        <v>480256</v>
      </c>
      <c r="D553" s="645"/>
    </row>
    <row r="554" spans="1:4" x14ac:dyDescent="0.25">
      <c r="A554" s="822">
        <v>12.1</v>
      </c>
      <c r="B554" s="823" t="s">
        <v>107</v>
      </c>
      <c r="C554" s="824">
        <v>480257</v>
      </c>
      <c r="D554" s="645"/>
    </row>
    <row r="555" spans="1:4" x14ac:dyDescent="0.25">
      <c r="A555" s="822">
        <v>12.1</v>
      </c>
      <c r="B555" s="823" t="s">
        <v>107</v>
      </c>
      <c r="C555" s="824">
        <v>480258</v>
      </c>
      <c r="D555" s="645"/>
    </row>
    <row r="556" spans="1:4" x14ac:dyDescent="0.25">
      <c r="A556" s="822">
        <v>12.1</v>
      </c>
      <c r="B556" s="823" t="s">
        <v>107</v>
      </c>
      <c r="C556" s="824">
        <v>480261</v>
      </c>
      <c r="D556" s="645"/>
    </row>
    <row r="557" spans="1:4" x14ac:dyDescent="0.25">
      <c r="A557" s="822">
        <v>12.1</v>
      </c>
      <c r="B557" s="823" t="s">
        <v>107</v>
      </c>
      <c r="C557" s="824">
        <v>480262</v>
      </c>
      <c r="D557" s="645"/>
    </row>
    <row r="558" spans="1:4" x14ac:dyDescent="0.25">
      <c r="A558" s="822">
        <v>12.1</v>
      </c>
      <c r="B558" s="823" t="s">
        <v>107</v>
      </c>
      <c r="C558" s="824">
        <v>480269</v>
      </c>
      <c r="D558" s="645"/>
    </row>
    <row r="559" spans="1:4" x14ac:dyDescent="0.25">
      <c r="A559" s="822">
        <v>12.1</v>
      </c>
      <c r="B559" s="823" t="s">
        <v>107</v>
      </c>
      <c r="C559" s="824">
        <v>4809</v>
      </c>
      <c r="D559" s="835"/>
    </row>
    <row r="560" spans="1:4" x14ac:dyDescent="0.25">
      <c r="A560" s="822">
        <v>12.1</v>
      </c>
      <c r="B560" s="823" t="s">
        <v>107</v>
      </c>
      <c r="C560" s="824">
        <v>481013</v>
      </c>
      <c r="D560" s="645"/>
    </row>
    <row r="561" spans="1:4" x14ac:dyDescent="0.25">
      <c r="A561" s="822">
        <v>12.1</v>
      </c>
      <c r="B561" s="823" t="s">
        <v>107</v>
      </c>
      <c r="C561" s="824">
        <v>481014</v>
      </c>
      <c r="D561" s="645"/>
    </row>
    <row r="562" spans="1:4" x14ac:dyDescent="0.25">
      <c r="A562" s="822">
        <v>12.1</v>
      </c>
      <c r="B562" s="823" t="s">
        <v>107</v>
      </c>
      <c r="C562" s="824">
        <v>481019</v>
      </c>
      <c r="D562" s="645"/>
    </row>
    <row r="563" spans="1:4" x14ac:dyDescent="0.25">
      <c r="A563" s="995">
        <v>12.1</v>
      </c>
      <c r="B563" s="1022" t="s">
        <v>107</v>
      </c>
      <c r="C563" s="1037">
        <v>481022</v>
      </c>
      <c r="D563" s="645"/>
    </row>
    <row r="564" spans="1:4" x14ac:dyDescent="0.25">
      <c r="A564" s="995">
        <v>12.1</v>
      </c>
      <c r="B564" s="1022" t="s">
        <v>107</v>
      </c>
      <c r="C564" s="1037">
        <v>481029</v>
      </c>
      <c r="D564" s="645"/>
    </row>
    <row r="565" spans="1:4" x14ac:dyDescent="0.25">
      <c r="A565" s="995">
        <v>12.1</v>
      </c>
      <c r="B565" s="1022" t="s">
        <v>113</v>
      </c>
      <c r="C565" s="1037" t="s">
        <v>291</v>
      </c>
      <c r="D565" s="645"/>
    </row>
    <row r="566" spans="1:4" x14ac:dyDescent="0.25">
      <c r="A566" s="822">
        <v>12.1</v>
      </c>
      <c r="B566" s="823" t="s">
        <v>113</v>
      </c>
      <c r="C566" s="1037" t="s">
        <v>292</v>
      </c>
      <c r="D566" s="645"/>
    </row>
    <row r="567" spans="1:4" x14ac:dyDescent="0.25">
      <c r="A567" s="822">
        <v>12.1</v>
      </c>
      <c r="B567" s="823" t="s">
        <v>113</v>
      </c>
      <c r="C567" s="1037" t="s">
        <v>293</v>
      </c>
      <c r="D567" s="645"/>
    </row>
    <row r="568" spans="1:4" x14ac:dyDescent="0.25">
      <c r="A568" s="822">
        <v>12.1</v>
      </c>
      <c r="B568" s="823" t="s">
        <v>113</v>
      </c>
      <c r="C568" s="1037" t="s">
        <v>294</v>
      </c>
      <c r="D568" s="645"/>
    </row>
    <row r="569" spans="1:4" x14ac:dyDescent="0.25">
      <c r="A569" s="822">
        <v>12.1</v>
      </c>
      <c r="B569" s="823" t="s">
        <v>113</v>
      </c>
      <c r="C569" s="1037" t="s">
        <v>295</v>
      </c>
      <c r="D569" s="645"/>
    </row>
    <row r="570" spans="1:4" x14ac:dyDescent="0.25">
      <c r="A570" s="822">
        <v>12.1</v>
      </c>
      <c r="B570" s="823" t="s">
        <v>113</v>
      </c>
      <c r="C570" s="1037" t="s">
        <v>296</v>
      </c>
      <c r="D570" s="645"/>
    </row>
    <row r="571" spans="1:4" x14ac:dyDescent="0.25">
      <c r="A571" s="822">
        <v>12.1</v>
      </c>
      <c r="B571" s="823" t="s">
        <v>113</v>
      </c>
      <c r="C571" s="1037" t="s">
        <v>297</v>
      </c>
      <c r="D571" s="645"/>
    </row>
    <row r="572" spans="1:4" x14ac:dyDescent="0.25">
      <c r="A572" s="822">
        <v>12.1</v>
      </c>
      <c r="B572" s="823" t="s">
        <v>113</v>
      </c>
      <c r="C572" s="1037" t="s">
        <v>298</v>
      </c>
      <c r="D572" s="645"/>
    </row>
    <row r="573" spans="1:4" x14ac:dyDescent="0.25">
      <c r="A573" s="822">
        <v>12.1</v>
      </c>
      <c r="B573" s="823" t="s">
        <v>113</v>
      </c>
      <c r="C573" s="1037" t="s">
        <v>299</v>
      </c>
      <c r="D573" s="645"/>
    </row>
    <row r="574" spans="1:4" x14ac:dyDescent="0.25">
      <c r="A574" s="822">
        <v>12.1</v>
      </c>
      <c r="B574" s="823" t="s">
        <v>113</v>
      </c>
      <c r="C574" s="1037" t="s">
        <v>300</v>
      </c>
      <c r="D574" s="645"/>
    </row>
    <row r="575" spans="1:4" x14ac:dyDescent="0.25">
      <c r="A575" s="822">
        <v>12.1</v>
      </c>
      <c r="B575" s="823" t="s">
        <v>113</v>
      </c>
      <c r="C575" s="1037" t="s">
        <v>301</v>
      </c>
      <c r="D575" s="645"/>
    </row>
    <row r="576" spans="1:4" x14ac:dyDescent="0.25">
      <c r="A576" s="822">
        <v>12.1</v>
      </c>
      <c r="B576" s="823" t="s">
        <v>113</v>
      </c>
      <c r="C576" s="1037">
        <v>4809</v>
      </c>
      <c r="D576" s="835"/>
    </row>
    <row r="577" spans="1:4" x14ac:dyDescent="0.25">
      <c r="A577" s="822">
        <v>12.1</v>
      </c>
      <c r="B577" s="823" t="s">
        <v>113</v>
      </c>
      <c r="C577" s="1037" t="s">
        <v>305</v>
      </c>
      <c r="D577" s="645"/>
    </row>
    <row r="578" spans="1:4" x14ac:dyDescent="0.25">
      <c r="A578" s="822">
        <v>12.1</v>
      </c>
      <c r="B578" s="823" t="s">
        <v>113</v>
      </c>
      <c r="C578" s="1037" t="s">
        <v>306</v>
      </c>
      <c r="D578" s="645"/>
    </row>
    <row r="579" spans="1:4" x14ac:dyDescent="0.25">
      <c r="A579" s="822">
        <v>12.1</v>
      </c>
      <c r="B579" s="823" t="s">
        <v>113</v>
      </c>
      <c r="C579" s="1037" t="s">
        <v>307</v>
      </c>
      <c r="D579" s="645"/>
    </row>
    <row r="580" spans="1:4" x14ac:dyDescent="0.25">
      <c r="A580" s="822">
        <v>12.1</v>
      </c>
      <c r="B580" s="823" t="s">
        <v>113</v>
      </c>
      <c r="C580" s="1037" t="s">
        <v>308</v>
      </c>
      <c r="D580" s="645"/>
    </row>
    <row r="581" spans="1:4" x14ac:dyDescent="0.25">
      <c r="A581" s="822">
        <v>12.1</v>
      </c>
      <c r="B581" s="823" t="s">
        <v>113</v>
      </c>
      <c r="C581" s="1037" t="s">
        <v>309</v>
      </c>
      <c r="D581" s="645"/>
    </row>
    <row r="582" spans="1:4" x14ac:dyDescent="0.25">
      <c r="A582" s="822">
        <v>12.1</v>
      </c>
      <c r="B582" s="823" t="s">
        <v>157</v>
      </c>
      <c r="C582" s="1037" t="s">
        <v>291</v>
      </c>
      <c r="D582" s="645"/>
    </row>
    <row r="583" spans="1:4" x14ac:dyDescent="0.25">
      <c r="A583" s="822">
        <v>12.1</v>
      </c>
      <c r="B583" s="823" t="s">
        <v>157</v>
      </c>
      <c r="C583" s="1037" t="s">
        <v>292</v>
      </c>
      <c r="D583" s="645"/>
    </row>
    <row r="584" spans="1:4" x14ac:dyDescent="0.25">
      <c r="A584" s="822">
        <v>12.1</v>
      </c>
      <c r="B584" s="823" t="s">
        <v>157</v>
      </c>
      <c r="C584" s="1037" t="s">
        <v>293</v>
      </c>
      <c r="D584" s="645"/>
    </row>
    <row r="585" spans="1:4" x14ac:dyDescent="0.25">
      <c r="A585" s="822">
        <v>12.1</v>
      </c>
      <c r="B585" s="823" t="s">
        <v>157</v>
      </c>
      <c r="C585" s="1037" t="s">
        <v>294</v>
      </c>
      <c r="D585" s="645"/>
    </row>
    <row r="586" spans="1:4" x14ac:dyDescent="0.25">
      <c r="A586" s="822">
        <v>12.1</v>
      </c>
      <c r="B586" s="823" t="s">
        <v>157</v>
      </c>
      <c r="C586" s="1037" t="s">
        <v>295</v>
      </c>
      <c r="D586" s="645"/>
    </row>
    <row r="587" spans="1:4" x14ac:dyDescent="0.25">
      <c r="A587" s="822">
        <v>12.1</v>
      </c>
      <c r="B587" s="823" t="s">
        <v>157</v>
      </c>
      <c r="C587" s="1037" t="s">
        <v>296</v>
      </c>
      <c r="D587" s="645"/>
    </row>
    <row r="588" spans="1:4" x14ac:dyDescent="0.25">
      <c r="A588" s="822">
        <v>12.1</v>
      </c>
      <c r="B588" s="823" t="s">
        <v>157</v>
      </c>
      <c r="C588" s="1037" t="s">
        <v>297</v>
      </c>
      <c r="D588" s="645"/>
    </row>
    <row r="589" spans="1:4" x14ac:dyDescent="0.25">
      <c r="A589" s="822">
        <v>12.1</v>
      </c>
      <c r="B589" s="823" t="s">
        <v>157</v>
      </c>
      <c r="C589" s="1037" t="s">
        <v>298</v>
      </c>
      <c r="D589" s="645"/>
    </row>
    <row r="590" spans="1:4" x14ac:dyDescent="0.25">
      <c r="A590" s="822">
        <v>12.1</v>
      </c>
      <c r="B590" s="823" t="s">
        <v>157</v>
      </c>
      <c r="C590" s="1037" t="s">
        <v>299</v>
      </c>
      <c r="D590" s="645"/>
    </row>
    <row r="591" spans="1:4" x14ac:dyDescent="0.25">
      <c r="A591" s="822">
        <v>12.1</v>
      </c>
      <c r="B591" s="823" t="s">
        <v>157</v>
      </c>
      <c r="C591" s="1037" t="s">
        <v>300</v>
      </c>
      <c r="D591" s="645"/>
    </row>
    <row r="592" spans="1:4" x14ac:dyDescent="0.25">
      <c r="A592" s="822">
        <v>12.1</v>
      </c>
      <c r="B592" s="823" t="s">
        <v>157</v>
      </c>
      <c r="C592" s="1037" t="s">
        <v>301</v>
      </c>
      <c r="D592" s="645"/>
    </row>
    <row r="593" spans="1:4" x14ac:dyDescent="0.25">
      <c r="A593" s="822">
        <v>12.1</v>
      </c>
      <c r="B593" s="823" t="s">
        <v>157</v>
      </c>
      <c r="C593" s="1037">
        <v>4809</v>
      </c>
      <c r="D593" s="645"/>
    </row>
    <row r="594" spans="1:4" x14ac:dyDescent="0.25">
      <c r="A594" s="822">
        <v>12.1</v>
      </c>
      <c r="B594" s="823" t="s">
        <v>157</v>
      </c>
      <c r="C594" s="1037" t="s">
        <v>305</v>
      </c>
      <c r="D594" s="645"/>
    </row>
    <row r="595" spans="1:4" x14ac:dyDescent="0.25">
      <c r="A595" s="822">
        <v>12.1</v>
      </c>
      <c r="B595" s="823" t="s">
        <v>157</v>
      </c>
      <c r="C595" s="1037" t="s">
        <v>306</v>
      </c>
      <c r="D595" s="645"/>
    </row>
    <row r="596" spans="1:4" x14ac:dyDescent="0.25">
      <c r="A596" s="822">
        <v>12.1</v>
      </c>
      <c r="B596" s="823" t="s">
        <v>157</v>
      </c>
      <c r="C596" s="1037" t="s">
        <v>307</v>
      </c>
      <c r="D596" s="645"/>
    </row>
    <row r="597" spans="1:4" x14ac:dyDescent="0.25">
      <c r="A597" s="822">
        <v>12.1</v>
      </c>
      <c r="B597" s="823" t="s">
        <v>157</v>
      </c>
      <c r="C597" s="1037" t="s">
        <v>308</v>
      </c>
      <c r="D597" s="645"/>
    </row>
    <row r="598" spans="1:4" x14ac:dyDescent="0.25">
      <c r="A598" s="822">
        <v>12.1</v>
      </c>
      <c r="B598" s="823" t="s">
        <v>157</v>
      </c>
      <c r="C598" s="1037" t="s">
        <v>309</v>
      </c>
      <c r="D598" s="645"/>
    </row>
    <row r="599" spans="1:4" x14ac:dyDescent="0.25">
      <c r="A599" s="822">
        <v>12.1</v>
      </c>
      <c r="B599" s="823" t="s">
        <v>442</v>
      </c>
      <c r="C599" s="1037">
        <v>4801</v>
      </c>
      <c r="D599" s="645"/>
    </row>
    <row r="600" spans="1:4" x14ac:dyDescent="0.25">
      <c r="A600" s="822">
        <v>12.1</v>
      </c>
      <c r="B600" s="823" t="s">
        <v>442</v>
      </c>
      <c r="C600" s="1037">
        <v>480210</v>
      </c>
      <c r="D600" s="645"/>
    </row>
    <row r="601" spans="1:4" x14ac:dyDescent="0.25">
      <c r="A601" s="822">
        <v>12.1</v>
      </c>
      <c r="B601" s="823" t="s">
        <v>442</v>
      </c>
      <c r="C601" s="1037">
        <v>480220</v>
      </c>
      <c r="D601" s="645"/>
    </row>
    <row r="602" spans="1:4" x14ac:dyDescent="0.25">
      <c r="A602" s="822">
        <v>12.1</v>
      </c>
      <c r="B602" s="823" t="s">
        <v>442</v>
      </c>
      <c r="C602" s="1037">
        <v>480254</v>
      </c>
      <c r="D602" s="645"/>
    </row>
    <row r="603" spans="1:4" x14ac:dyDescent="0.25">
      <c r="A603" s="822">
        <v>12.1</v>
      </c>
      <c r="B603" s="823" t="s">
        <v>442</v>
      </c>
      <c r="C603" s="1037">
        <v>480255</v>
      </c>
      <c r="D603" s="645"/>
    </row>
    <row r="604" spans="1:4" x14ac:dyDescent="0.25">
      <c r="A604" s="822">
        <v>12.1</v>
      </c>
      <c r="B604" s="823" t="s">
        <v>442</v>
      </c>
      <c r="C604" s="1037">
        <v>480256</v>
      </c>
      <c r="D604" s="645"/>
    </row>
    <row r="605" spans="1:4" x14ac:dyDescent="0.25">
      <c r="A605" s="822">
        <v>12.1</v>
      </c>
      <c r="B605" s="823" t="s">
        <v>442</v>
      </c>
      <c r="C605" s="1037">
        <v>480257</v>
      </c>
      <c r="D605" s="645"/>
    </row>
    <row r="606" spans="1:4" x14ac:dyDescent="0.25">
      <c r="A606" s="822">
        <v>12.1</v>
      </c>
      <c r="B606" s="823" t="s">
        <v>442</v>
      </c>
      <c r="C606" s="1037">
        <v>480258</v>
      </c>
      <c r="D606" s="645"/>
    </row>
    <row r="607" spans="1:4" x14ac:dyDescent="0.25">
      <c r="A607" s="822">
        <v>12.1</v>
      </c>
      <c r="B607" s="823" t="s">
        <v>442</v>
      </c>
      <c r="C607" s="1037">
        <v>480261</v>
      </c>
      <c r="D607" s="645"/>
    </row>
    <row r="608" spans="1:4" x14ac:dyDescent="0.25">
      <c r="A608" s="822">
        <v>12.1</v>
      </c>
      <c r="B608" s="823" t="s">
        <v>442</v>
      </c>
      <c r="C608" s="1037">
        <v>480262</v>
      </c>
      <c r="D608" s="645"/>
    </row>
    <row r="609" spans="1:4" x14ac:dyDescent="0.25">
      <c r="A609" s="822">
        <v>12.1</v>
      </c>
      <c r="B609" s="823" t="s">
        <v>442</v>
      </c>
      <c r="C609" s="1037">
        <v>480269</v>
      </c>
      <c r="D609" s="645"/>
    </row>
    <row r="610" spans="1:4" x14ac:dyDescent="0.25">
      <c r="A610" s="822">
        <v>12.1</v>
      </c>
      <c r="B610" s="823" t="s">
        <v>442</v>
      </c>
      <c r="C610" s="1037">
        <v>4809</v>
      </c>
      <c r="D610" s="645"/>
    </row>
    <row r="611" spans="1:4" x14ac:dyDescent="0.25">
      <c r="A611" s="822">
        <v>12.1</v>
      </c>
      <c r="B611" s="823" t="s">
        <v>442</v>
      </c>
      <c r="C611" s="1037">
        <v>481013</v>
      </c>
      <c r="D611" s="645"/>
    </row>
    <row r="612" spans="1:4" x14ac:dyDescent="0.25">
      <c r="A612" s="822">
        <v>12.1</v>
      </c>
      <c r="B612" s="823" t="s">
        <v>442</v>
      </c>
      <c r="C612" s="1037">
        <v>481014</v>
      </c>
      <c r="D612" s="645"/>
    </row>
    <row r="613" spans="1:4" x14ac:dyDescent="0.25">
      <c r="A613" s="822">
        <v>12.1</v>
      </c>
      <c r="B613" s="823" t="s">
        <v>442</v>
      </c>
      <c r="C613" s="1037">
        <v>481019</v>
      </c>
      <c r="D613" s="645"/>
    </row>
    <row r="614" spans="1:4" x14ac:dyDescent="0.25">
      <c r="A614" s="822">
        <v>12.1</v>
      </c>
      <c r="B614" s="823" t="s">
        <v>442</v>
      </c>
      <c r="C614" s="1037">
        <v>481022</v>
      </c>
      <c r="D614" s="645"/>
    </row>
    <row r="615" spans="1:4" ht="15.75" thickBot="1" x14ac:dyDescent="0.3">
      <c r="A615" s="822">
        <v>12.1</v>
      </c>
      <c r="B615" s="823" t="s">
        <v>442</v>
      </c>
      <c r="C615" s="1037">
        <v>481029</v>
      </c>
      <c r="D615" s="645"/>
    </row>
    <row r="616" spans="1:4" ht="15.75" thickTop="1" x14ac:dyDescent="0.25">
      <c r="A616" s="998" t="s">
        <v>426</v>
      </c>
      <c r="B616" s="1025" t="s">
        <v>107</v>
      </c>
      <c r="C616" s="1036">
        <v>4801</v>
      </c>
      <c r="D616" s="645"/>
    </row>
    <row r="617" spans="1:4" x14ac:dyDescent="0.25">
      <c r="A617" s="995" t="s">
        <v>426</v>
      </c>
      <c r="B617" s="1022" t="s">
        <v>113</v>
      </c>
      <c r="C617" s="1037" t="s">
        <v>291</v>
      </c>
      <c r="D617" s="645"/>
    </row>
    <row r="618" spans="1:4" x14ac:dyDescent="0.25">
      <c r="A618" s="995" t="s">
        <v>426</v>
      </c>
      <c r="B618" s="1022" t="s">
        <v>157</v>
      </c>
      <c r="C618" s="1037" t="s">
        <v>291</v>
      </c>
      <c r="D618" s="645"/>
    </row>
    <row r="619" spans="1:4" ht="15.75" thickBot="1" x14ac:dyDescent="0.3">
      <c r="A619" s="996" t="s">
        <v>426</v>
      </c>
      <c r="B619" s="1023" t="s">
        <v>442</v>
      </c>
      <c r="C619" s="1045" t="s">
        <v>291</v>
      </c>
      <c r="D619" s="645"/>
    </row>
    <row r="620" spans="1:4" ht="15.75" thickTop="1" x14ac:dyDescent="0.25">
      <c r="A620" s="819" t="s">
        <v>427</v>
      </c>
      <c r="B620" s="820" t="s">
        <v>107</v>
      </c>
      <c r="C620" s="1040">
        <v>480261</v>
      </c>
      <c r="D620" s="645"/>
    </row>
    <row r="621" spans="1:4" x14ac:dyDescent="0.25">
      <c r="A621" s="822" t="s">
        <v>427</v>
      </c>
      <c r="B621" s="823" t="s">
        <v>107</v>
      </c>
      <c r="C621" s="824">
        <v>480262</v>
      </c>
      <c r="D621" s="645"/>
    </row>
    <row r="622" spans="1:4" x14ac:dyDescent="0.25">
      <c r="A622" s="822" t="s">
        <v>427</v>
      </c>
      <c r="B622" s="823" t="s">
        <v>107</v>
      </c>
      <c r="C622" s="824">
        <v>480269</v>
      </c>
      <c r="D622" s="645"/>
    </row>
    <row r="623" spans="1:4" x14ac:dyDescent="0.25">
      <c r="A623" s="995" t="s">
        <v>427</v>
      </c>
      <c r="B623" s="1022" t="s">
        <v>113</v>
      </c>
      <c r="C623" s="1037" t="s">
        <v>299</v>
      </c>
      <c r="D623" s="645"/>
    </row>
    <row r="624" spans="1:4" x14ac:dyDescent="0.25">
      <c r="A624" s="987" t="s">
        <v>427</v>
      </c>
      <c r="B624" s="1016" t="s">
        <v>113</v>
      </c>
      <c r="C624" s="1046" t="s">
        <v>300</v>
      </c>
      <c r="D624" s="645"/>
    </row>
    <row r="625" spans="1:4" x14ac:dyDescent="0.25">
      <c r="A625" s="987" t="s">
        <v>427</v>
      </c>
      <c r="B625" s="1016" t="s">
        <v>113</v>
      </c>
      <c r="C625" s="1046" t="s">
        <v>301</v>
      </c>
      <c r="D625" s="645"/>
    </row>
    <row r="626" spans="1:4" x14ac:dyDescent="0.25">
      <c r="A626" s="987" t="s">
        <v>427</v>
      </c>
      <c r="B626" s="1016" t="s">
        <v>157</v>
      </c>
      <c r="C626" s="1046" t="s">
        <v>299</v>
      </c>
      <c r="D626" s="645"/>
    </row>
    <row r="627" spans="1:4" x14ac:dyDescent="0.25">
      <c r="A627" s="987" t="s">
        <v>427</v>
      </c>
      <c r="B627" s="1016" t="s">
        <v>157</v>
      </c>
      <c r="C627" s="1046" t="s">
        <v>300</v>
      </c>
      <c r="D627" s="645"/>
    </row>
    <row r="628" spans="1:4" x14ac:dyDescent="0.25">
      <c r="A628" s="994" t="s">
        <v>427</v>
      </c>
      <c r="B628" s="1021" t="s">
        <v>157</v>
      </c>
      <c r="C628" s="832" t="s">
        <v>301</v>
      </c>
      <c r="D628" s="645"/>
    </row>
    <row r="629" spans="1:4" x14ac:dyDescent="0.25">
      <c r="A629" s="987" t="s">
        <v>427</v>
      </c>
      <c r="B629" s="1021" t="s">
        <v>442</v>
      </c>
      <c r="C629" s="832">
        <v>480261</v>
      </c>
      <c r="D629" s="645"/>
    </row>
    <row r="630" spans="1:4" x14ac:dyDescent="0.25">
      <c r="A630" s="987" t="s">
        <v>427</v>
      </c>
      <c r="B630" s="1021" t="s">
        <v>442</v>
      </c>
      <c r="C630" s="832">
        <v>480262</v>
      </c>
      <c r="D630" s="645"/>
    </row>
    <row r="631" spans="1:4" ht="15.75" thickBot="1" x14ac:dyDescent="0.3">
      <c r="A631" s="994" t="s">
        <v>427</v>
      </c>
      <c r="B631" s="1021" t="s">
        <v>442</v>
      </c>
      <c r="C631" s="832">
        <v>480269</v>
      </c>
      <c r="D631" s="645"/>
    </row>
    <row r="632" spans="1:4" ht="15.75" thickTop="1" x14ac:dyDescent="0.25">
      <c r="A632" s="819" t="s">
        <v>428</v>
      </c>
      <c r="B632" s="820" t="s">
        <v>107</v>
      </c>
      <c r="C632" s="1040">
        <v>480210</v>
      </c>
      <c r="D632" s="645"/>
    </row>
    <row r="633" spans="1:4" x14ac:dyDescent="0.25">
      <c r="A633" s="822" t="s">
        <v>428</v>
      </c>
      <c r="B633" s="823" t="s">
        <v>107</v>
      </c>
      <c r="C633" s="824">
        <v>480220</v>
      </c>
      <c r="D633" s="645"/>
    </row>
    <row r="634" spans="1:4" x14ac:dyDescent="0.25">
      <c r="A634" s="822" t="s">
        <v>428</v>
      </c>
      <c r="B634" s="823" t="s">
        <v>107</v>
      </c>
      <c r="C634" s="824">
        <v>480254</v>
      </c>
      <c r="D634" s="645"/>
    </row>
    <row r="635" spans="1:4" x14ac:dyDescent="0.25">
      <c r="A635" s="822" t="s">
        <v>428</v>
      </c>
      <c r="B635" s="823" t="s">
        <v>107</v>
      </c>
      <c r="C635" s="824">
        <v>480255</v>
      </c>
      <c r="D635" s="645"/>
    </row>
    <row r="636" spans="1:4" x14ac:dyDescent="0.25">
      <c r="A636" s="822" t="s">
        <v>428</v>
      </c>
      <c r="B636" s="823" t="s">
        <v>107</v>
      </c>
      <c r="C636" s="824">
        <v>480256</v>
      </c>
      <c r="D636" s="645"/>
    </row>
    <row r="637" spans="1:4" x14ac:dyDescent="0.25">
      <c r="A637" s="822" t="s">
        <v>428</v>
      </c>
      <c r="B637" s="823" t="s">
        <v>107</v>
      </c>
      <c r="C637" s="824">
        <v>480257</v>
      </c>
      <c r="D637" s="645"/>
    </row>
    <row r="638" spans="1:4" x14ac:dyDescent="0.25">
      <c r="A638" s="822" t="s">
        <v>428</v>
      </c>
      <c r="B638" s="823" t="s">
        <v>107</v>
      </c>
      <c r="C638" s="824">
        <v>480258</v>
      </c>
      <c r="D638" s="645"/>
    </row>
    <row r="639" spans="1:4" x14ac:dyDescent="0.25">
      <c r="A639" s="986" t="s">
        <v>428</v>
      </c>
      <c r="B639" s="1015" t="s">
        <v>113</v>
      </c>
      <c r="C639" s="1043" t="s">
        <v>292</v>
      </c>
      <c r="D639" s="645"/>
    </row>
    <row r="640" spans="1:4" x14ac:dyDescent="0.25">
      <c r="A640" s="987" t="s">
        <v>428</v>
      </c>
      <c r="B640" s="1016" t="s">
        <v>113</v>
      </c>
      <c r="C640" s="1046" t="s">
        <v>293</v>
      </c>
      <c r="D640" s="645"/>
    </row>
    <row r="641" spans="1:4" x14ac:dyDescent="0.25">
      <c r="A641" s="987" t="s">
        <v>428</v>
      </c>
      <c r="B641" s="1016" t="s">
        <v>113</v>
      </c>
      <c r="C641" s="1046" t="s">
        <v>294</v>
      </c>
      <c r="D641" s="645"/>
    </row>
    <row r="642" spans="1:4" x14ac:dyDescent="0.25">
      <c r="A642" s="987" t="s">
        <v>428</v>
      </c>
      <c r="B642" s="1016" t="s">
        <v>113</v>
      </c>
      <c r="C642" s="1046" t="s">
        <v>295</v>
      </c>
      <c r="D642" s="645"/>
    </row>
    <row r="643" spans="1:4" x14ac:dyDescent="0.25">
      <c r="A643" s="987" t="s">
        <v>428</v>
      </c>
      <c r="B643" s="1016" t="s">
        <v>113</v>
      </c>
      <c r="C643" s="1046" t="s">
        <v>296</v>
      </c>
      <c r="D643" s="645"/>
    </row>
    <row r="644" spans="1:4" x14ac:dyDescent="0.25">
      <c r="A644" s="987" t="s">
        <v>428</v>
      </c>
      <c r="B644" s="1016" t="s">
        <v>113</v>
      </c>
      <c r="C644" s="1046" t="s">
        <v>297</v>
      </c>
      <c r="D644" s="645"/>
    </row>
    <row r="645" spans="1:4" x14ac:dyDescent="0.25">
      <c r="A645" s="987" t="s">
        <v>428</v>
      </c>
      <c r="B645" s="1016" t="s">
        <v>113</v>
      </c>
      <c r="C645" s="1046" t="s">
        <v>298</v>
      </c>
      <c r="D645" s="645"/>
    </row>
    <row r="646" spans="1:4" x14ac:dyDescent="0.25">
      <c r="A646" s="987" t="s">
        <v>428</v>
      </c>
      <c r="B646" s="1016" t="s">
        <v>157</v>
      </c>
      <c r="C646" s="1046" t="s">
        <v>292</v>
      </c>
      <c r="D646" s="645"/>
    </row>
    <row r="647" spans="1:4" x14ac:dyDescent="0.25">
      <c r="A647" s="987" t="s">
        <v>428</v>
      </c>
      <c r="B647" s="1016" t="s">
        <v>157</v>
      </c>
      <c r="C647" s="1046" t="s">
        <v>293</v>
      </c>
      <c r="D647" s="645"/>
    </row>
    <row r="648" spans="1:4" x14ac:dyDescent="0.25">
      <c r="A648" s="987" t="s">
        <v>428</v>
      </c>
      <c r="B648" s="1016" t="s">
        <v>157</v>
      </c>
      <c r="C648" s="1046" t="s">
        <v>294</v>
      </c>
      <c r="D648" s="645"/>
    </row>
    <row r="649" spans="1:4" x14ac:dyDescent="0.25">
      <c r="A649" s="987" t="s">
        <v>428</v>
      </c>
      <c r="B649" s="1016" t="s">
        <v>157</v>
      </c>
      <c r="C649" s="1046" t="s">
        <v>295</v>
      </c>
      <c r="D649" s="645"/>
    </row>
    <row r="650" spans="1:4" x14ac:dyDescent="0.25">
      <c r="A650" s="987" t="s">
        <v>428</v>
      </c>
      <c r="B650" s="1016" t="s">
        <v>157</v>
      </c>
      <c r="C650" s="1046" t="s">
        <v>296</v>
      </c>
      <c r="D650" s="645"/>
    </row>
    <row r="651" spans="1:4" x14ac:dyDescent="0.25">
      <c r="A651" s="987" t="s">
        <v>428</v>
      </c>
      <c r="B651" s="1016" t="s">
        <v>157</v>
      </c>
      <c r="C651" s="1046" t="s">
        <v>297</v>
      </c>
      <c r="D651" s="645"/>
    </row>
    <row r="652" spans="1:4" x14ac:dyDescent="0.25">
      <c r="A652" s="994" t="s">
        <v>428</v>
      </c>
      <c r="B652" s="1021" t="s">
        <v>157</v>
      </c>
      <c r="C652" s="832" t="s">
        <v>298</v>
      </c>
      <c r="D652" s="645"/>
    </row>
    <row r="653" spans="1:4" x14ac:dyDescent="0.25">
      <c r="A653" s="987" t="s">
        <v>428</v>
      </c>
      <c r="B653" s="1016" t="s">
        <v>442</v>
      </c>
      <c r="C653" s="1046">
        <v>480210</v>
      </c>
      <c r="D653" s="645"/>
    </row>
    <row r="654" spans="1:4" x14ac:dyDescent="0.25">
      <c r="A654" s="994" t="s">
        <v>428</v>
      </c>
      <c r="B654" s="1021" t="s">
        <v>442</v>
      </c>
      <c r="C654" s="832">
        <v>480220</v>
      </c>
      <c r="D654" s="645"/>
    </row>
    <row r="655" spans="1:4" x14ac:dyDescent="0.25">
      <c r="A655" s="987" t="s">
        <v>428</v>
      </c>
      <c r="B655" s="1016" t="s">
        <v>442</v>
      </c>
      <c r="C655" s="1046">
        <v>480254</v>
      </c>
      <c r="D655" s="645"/>
    </row>
    <row r="656" spans="1:4" x14ac:dyDescent="0.25">
      <c r="A656" s="994" t="s">
        <v>428</v>
      </c>
      <c r="B656" s="1021" t="s">
        <v>442</v>
      </c>
      <c r="C656" s="832">
        <v>480255</v>
      </c>
      <c r="D656" s="645"/>
    </row>
    <row r="657" spans="1:4" x14ac:dyDescent="0.25">
      <c r="A657" s="987" t="s">
        <v>428</v>
      </c>
      <c r="B657" s="1016" t="s">
        <v>442</v>
      </c>
      <c r="C657" s="1046">
        <v>480256</v>
      </c>
      <c r="D657" s="645"/>
    </row>
    <row r="658" spans="1:4" x14ac:dyDescent="0.25">
      <c r="A658" s="994" t="s">
        <v>428</v>
      </c>
      <c r="B658" s="1021" t="s">
        <v>442</v>
      </c>
      <c r="C658" s="832">
        <v>480257</v>
      </c>
      <c r="D658" s="645"/>
    </row>
    <row r="659" spans="1:4" ht="15.75" thickBot="1" x14ac:dyDescent="0.3">
      <c r="A659" s="987" t="s">
        <v>428</v>
      </c>
      <c r="B659" s="1016" t="s">
        <v>442</v>
      </c>
      <c r="C659" s="1046">
        <v>480258</v>
      </c>
      <c r="D659" s="645"/>
    </row>
    <row r="660" spans="1:4" ht="15.75" thickTop="1" x14ac:dyDescent="0.25">
      <c r="A660" s="999" t="s">
        <v>429</v>
      </c>
      <c r="B660" s="1025" t="s">
        <v>107</v>
      </c>
      <c r="C660" s="1040">
        <v>4809</v>
      </c>
      <c r="D660" s="645"/>
    </row>
    <row r="661" spans="1:4" x14ac:dyDescent="0.25">
      <c r="A661" s="986" t="s">
        <v>429</v>
      </c>
      <c r="B661" s="1022" t="s">
        <v>107</v>
      </c>
      <c r="C661" s="824">
        <v>481013</v>
      </c>
      <c r="D661" s="645"/>
    </row>
    <row r="662" spans="1:4" x14ac:dyDescent="0.25">
      <c r="A662" s="986" t="s">
        <v>429</v>
      </c>
      <c r="B662" s="1022" t="s">
        <v>107</v>
      </c>
      <c r="C662" s="824">
        <v>481014</v>
      </c>
      <c r="D662" s="645"/>
    </row>
    <row r="663" spans="1:4" x14ac:dyDescent="0.25">
      <c r="A663" s="986" t="s">
        <v>429</v>
      </c>
      <c r="B663" s="1022" t="s">
        <v>107</v>
      </c>
      <c r="C663" s="824">
        <v>481019</v>
      </c>
      <c r="D663" s="645"/>
    </row>
    <row r="664" spans="1:4" x14ac:dyDescent="0.25">
      <c r="A664" s="986" t="s">
        <v>429</v>
      </c>
      <c r="B664" s="1022" t="s">
        <v>107</v>
      </c>
      <c r="C664" s="824">
        <v>481022</v>
      </c>
      <c r="D664" s="645"/>
    </row>
    <row r="665" spans="1:4" x14ac:dyDescent="0.25">
      <c r="A665" s="986" t="s">
        <v>429</v>
      </c>
      <c r="B665" s="1022" t="s">
        <v>107</v>
      </c>
      <c r="C665" s="824">
        <v>481029</v>
      </c>
      <c r="D665" s="645"/>
    </row>
    <row r="666" spans="1:4" x14ac:dyDescent="0.25">
      <c r="A666" s="986" t="s">
        <v>429</v>
      </c>
      <c r="B666" s="1015" t="s">
        <v>113</v>
      </c>
      <c r="C666" s="1043">
        <v>4809</v>
      </c>
      <c r="D666" s="645"/>
    </row>
    <row r="667" spans="1:4" x14ac:dyDescent="0.25">
      <c r="A667" s="987" t="s">
        <v>429</v>
      </c>
      <c r="B667" s="1016" t="s">
        <v>113</v>
      </c>
      <c r="C667" s="1046" t="s">
        <v>305</v>
      </c>
      <c r="D667" s="645"/>
    </row>
    <row r="668" spans="1:4" x14ac:dyDescent="0.25">
      <c r="A668" s="987" t="s">
        <v>429</v>
      </c>
      <c r="B668" s="1016" t="s">
        <v>113</v>
      </c>
      <c r="C668" s="1046" t="s">
        <v>306</v>
      </c>
      <c r="D668" s="645"/>
    </row>
    <row r="669" spans="1:4" x14ac:dyDescent="0.25">
      <c r="A669" s="987" t="s">
        <v>429</v>
      </c>
      <c r="B669" s="1016" t="s">
        <v>113</v>
      </c>
      <c r="C669" s="1046" t="s">
        <v>307</v>
      </c>
      <c r="D669" s="645"/>
    </row>
    <row r="670" spans="1:4" x14ac:dyDescent="0.25">
      <c r="A670" s="987" t="s">
        <v>429</v>
      </c>
      <c r="B670" s="1016" t="s">
        <v>113</v>
      </c>
      <c r="C670" s="1046" t="s">
        <v>308</v>
      </c>
      <c r="D670" s="645"/>
    </row>
    <row r="671" spans="1:4" x14ac:dyDescent="0.25">
      <c r="A671" s="987" t="s">
        <v>429</v>
      </c>
      <c r="B671" s="1016" t="s">
        <v>113</v>
      </c>
      <c r="C671" s="1046" t="s">
        <v>309</v>
      </c>
      <c r="D671" s="645"/>
    </row>
    <row r="672" spans="1:4" x14ac:dyDescent="0.25">
      <c r="A672" s="987" t="s">
        <v>429</v>
      </c>
      <c r="B672" s="1016" t="s">
        <v>157</v>
      </c>
      <c r="C672" s="1046">
        <v>4809</v>
      </c>
      <c r="D672" s="645"/>
    </row>
    <row r="673" spans="1:4" x14ac:dyDescent="0.25">
      <c r="A673" s="987" t="s">
        <v>429</v>
      </c>
      <c r="B673" s="1016" t="s">
        <v>157</v>
      </c>
      <c r="C673" s="1046" t="s">
        <v>305</v>
      </c>
      <c r="D673" s="645"/>
    </row>
    <row r="674" spans="1:4" x14ac:dyDescent="0.25">
      <c r="A674" s="987" t="s">
        <v>429</v>
      </c>
      <c r="B674" s="1016" t="s">
        <v>157</v>
      </c>
      <c r="C674" s="1046" t="s">
        <v>306</v>
      </c>
      <c r="D674" s="645"/>
    </row>
    <row r="675" spans="1:4" x14ac:dyDescent="0.25">
      <c r="A675" s="987" t="s">
        <v>429</v>
      </c>
      <c r="B675" s="1016" t="s">
        <v>157</v>
      </c>
      <c r="C675" s="1046" t="s">
        <v>307</v>
      </c>
      <c r="D675" s="645"/>
    </row>
    <row r="676" spans="1:4" x14ac:dyDescent="0.25">
      <c r="A676" s="987" t="s">
        <v>429</v>
      </c>
      <c r="B676" s="1016" t="s">
        <v>157</v>
      </c>
      <c r="C676" s="1046" t="s">
        <v>308</v>
      </c>
      <c r="D676" s="645"/>
    </row>
    <row r="677" spans="1:4" x14ac:dyDescent="0.25">
      <c r="A677" s="994" t="s">
        <v>429</v>
      </c>
      <c r="B677" s="1021" t="s">
        <v>157</v>
      </c>
      <c r="C677" s="832" t="s">
        <v>309</v>
      </c>
      <c r="D677" s="645"/>
    </row>
    <row r="678" spans="1:4" x14ac:dyDescent="0.25">
      <c r="A678" s="987" t="s">
        <v>429</v>
      </c>
      <c r="B678" s="1021" t="s">
        <v>442</v>
      </c>
      <c r="C678" s="832">
        <v>4809</v>
      </c>
      <c r="D678" s="645"/>
    </row>
    <row r="679" spans="1:4" x14ac:dyDescent="0.25">
      <c r="A679" s="994" t="s">
        <v>429</v>
      </c>
      <c r="B679" s="1021" t="s">
        <v>442</v>
      </c>
      <c r="C679" s="832">
        <v>481013</v>
      </c>
      <c r="D679" s="645"/>
    </row>
    <row r="680" spans="1:4" x14ac:dyDescent="0.25">
      <c r="A680" s="987" t="s">
        <v>429</v>
      </c>
      <c r="B680" s="1021" t="s">
        <v>442</v>
      </c>
      <c r="C680" s="832">
        <v>481014</v>
      </c>
      <c r="D680" s="645"/>
    </row>
    <row r="681" spans="1:4" x14ac:dyDescent="0.25">
      <c r="A681" s="994" t="s">
        <v>429</v>
      </c>
      <c r="B681" s="1021" t="s">
        <v>442</v>
      </c>
      <c r="C681" s="832">
        <v>481019</v>
      </c>
      <c r="D681" s="645"/>
    </row>
    <row r="682" spans="1:4" x14ac:dyDescent="0.25">
      <c r="A682" s="987" t="s">
        <v>429</v>
      </c>
      <c r="B682" s="1021" t="s">
        <v>442</v>
      </c>
      <c r="C682" s="832">
        <v>481022</v>
      </c>
      <c r="D682" s="645"/>
    </row>
    <row r="683" spans="1:4" ht="15.75" thickBot="1" x14ac:dyDescent="0.3">
      <c r="A683" s="994" t="s">
        <v>429</v>
      </c>
      <c r="B683" s="1021" t="s">
        <v>442</v>
      </c>
      <c r="C683" s="1045">
        <v>481029</v>
      </c>
      <c r="D683" s="645"/>
    </row>
    <row r="684" spans="1:4" ht="15.75" thickTop="1" x14ac:dyDescent="0.25">
      <c r="A684" s="998">
        <v>12.2</v>
      </c>
      <c r="B684" s="1025" t="s">
        <v>107</v>
      </c>
      <c r="C684" s="1047">
        <v>4803</v>
      </c>
      <c r="D684" s="645"/>
    </row>
    <row r="685" spans="1:4" x14ac:dyDescent="0.25">
      <c r="A685" s="986">
        <v>12.2</v>
      </c>
      <c r="B685" s="1015" t="s">
        <v>113</v>
      </c>
      <c r="C685" s="1043" t="s">
        <v>302</v>
      </c>
      <c r="D685" s="645"/>
    </row>
    <row r="686" spans="1:4" x14ac:dyDescent="0.25">
      <c r="A686" s="995">
        <v>12.2</v>
      </c>
      <c r="B686" s="1022" t="s">
        <v>157</v>
      </c>
      <c r="C686" s="1044" t="s">
        <v>302</v>
      </c>
      <c r="D686" s="645"/>
    </row>
    <row r="687" spans="1:4" ht="15.75" thickBot="1" x14ac:dyDescent="0.3">
      <c r="A687" s="996">
        <v>12.2</v>
      </c>
      <c r="B687" s="1023" t="s">
        <v>442</v>
      </c>
      <c r="C687" s="1045" t="s">
        <v>302</v>
      </c>
      <c r="D687" s="645"/>
    </row>
    <row r="688" spans="1:4" ht="15.75" thickTop="1" x14ac:dyDescent="0.25">
      <c r="A688" s="998">
        <v>12.3</v>
      </c>
      <c r="B688" s="1025" t="s">
        <v>107</v>
      </c>
      <c r="C688" s="1040">
        <v>480411</v>
      </c>
      <c r="D688" s="645"/>
    </row>
    <row r="689" spans="1:4" x14ac:dyDescent="0.25">
      <c r="A689" s="995">
        <v>12.3</v>
      </c>
      <c r="B689" s="1022" t="s">
        <v>107</v>
      </c>
      <c r="C689" s="824">
        <v>480419</v>
      </c>
      <c r="D689" s="645"/>
    </row>
    <row r="690" spans="1:4" x14ac:dyDescent="0.25">
      <c r="A690" s="995">
        <v>12.3</v>
      </c>
      <c r="B690" s="1022" t="s">
        <v>107</v>
      </c>
      <c r="C690" s="824">
        <v>480421</v>
      </c>
      <c r="D690" s="645"/>
    </row>
    <row r="691" spans="1:4" x14ac:dyDescent="0.25">
      <c r="A691" s="995">
        <v>12.3</v>
      </c>
      <c r="B691" s="1022" t="s">
        <v>107</v>
      </c>
      <c r="C691" s="824">
        <v>480429</v>
      </c>
      <c r="D691" s="645"/>
    </row>
    <row r="692" spans="1:4" x14ac:dyDescent="0.25">
      <c r="A692" s="995">
        <v>12.3</v>
      </c>
      <c r="B692" s="1022" t="s">
        <v>107</v>
      </c>
      <c r="C692" s="824">
        <v>480431</v>
      </c>
      <c r="D692" s="645"/>
    </row>
    <row r="693" spans="1:4" x14ac:dyDescent="0.25">
      <c r="A693" s="995">
        <v>12.3</v>
      </c>
      <c r="B693" s="1022" t="s">
        <v>107</v>
      </c>
      <c r="C693" s="824">
        <v>480439</v>
      </c>
      <c r="D693" s="645"/>
    </row>
    <row r="694" spans="1:4" x14ac:dyDescent="0.25">
      <c r="A694" s="995">
        <v>12.3</v>
      </c>
      <c r="B694" s="1022" t="s">
        <v>107</v>
      </c>
      <c r="C694" s="824">
        <v>480442</v>
      </c>
      <c r="D694" s="645"/>
    </row>
    <row r="695" spans="1:4" x14ac:dyDescent="0.25">
      <c r="A695" s="995">
        <v>12.3</v>
      </c>
      <c r="B695" s="1022" t="s">
        <v>107</v>
      </c>
      <c r="C695" s="824">
        <v>480449</v>
      </c>
      <c r="D695" s="645"/>
    </row>
    <row r="696" spans="1:4" x14ac:dyDescent="0.25">
      <c r="A696" s="995">
        <v>12.3</v>
      </c>
      <c r="B696" s="1022" t="s">
        <v>107</v>
      </c>
      <c r="C696" s="824">
        <v>480451</v>
      </c>
      <c r="D696" s="645"/>
    </row>
    <row r="697" spans="1:4" x14ac:dyDescent="0.25">
      <c r="A697" s="995">
        <v>12.3</v>
      </c>
      <c r="B697" s="1022" t="s">
        <v>107</v>
      </c>
      <c r="C697" s="824">
        <v>480452</v>
      </c>
      <c r="D697" s="645"/>
    </row>
    <row r="698" spans="1:4" x14ac:dyDescent="0.25">
      <c r="A698" s="995">
        <v>12.3</v>
      </c>
      <c r="B698" s="1022" t="s">
        <v>107</v>
      </c>
      <c r="C698" s="824">
        <v>480459</v>
      </c>
      <c r="D698" s="645"/>
    </row>
    <row r="699" spans="1:4" x14ac:dyDescent="0.25">
      <c r="A699" s="995">
        <v>12.3</v>
      </c>
      <c r="B699" s="1022" t="s">
        <v>107</v>
      </c>
      <c r="C699" s="824">
        <v>480511</v>
      </c>
      <c r="D699" s="645"/>
    </row>
    <row r="700" spans="1:4" x14ac:dyDescent="0.25">
      <c r="A700" s="995">
        <v>12.3</v>
      </c>
      <c r="B700" s="1022" t="s">
        <v>107</v>
      </c>
      <c r="C700" s="824">
        <v>480512</v>
      </c>
      <c r="D700" s="645"/>
    </row>
    <row r="701" spans="1:4" x14ac:dyDescent="0.25">
      <c r="A701" s="995">
        <v>12.3</v>
      </c>
      <c r="B701" s="1022" t="s">
        <v>107</v>
      </c>
      <c r="C701" s="824">
        <v>480519</v>
      </c>
      <c r="D701" s="645"/>
    </row>
    <row r="702" spans="1:4" x14ac:dyDescent="0.25">
      <c r="A702" s="995">
        <v>12.3</v>
      </c>
      <c r="B702" s="1022" t="s">
        <v>107</v>
      </c>
      <c r="C702" s="824">
        <v>480524</v>
      </c>
      <c r="D702" s="645"/>
    </row>
    <row r="703" spans="1:4" x14ac:dyDescent="0.25">
      <c r="A703" s="995">
        <v>12.3</v>
      </c>
      <c r="B703" s="1022" t="s">
        <v>107</v>
      </c>
      <c r="C703" s="824">
        <v>480525</v>
      </c>
      <c r="D703" s="645"/>
    </row>
    <row r="704" spans="1:4" x14ac:dyDescent="0.25">
      <c r="A704" s="995">
        <v>12.3</v>
      </c>
      <c r="B704" s="1022" t="s">
        <v>107</v>
      </c>
      <c r="C704" s="824">
        <v>480530</v>
      </c>
      <c r="D704" s="645"/>
    </row>
    <row r="705" spans="1:4" x14ac:dyDescent="0.25">
      <c r="A705" s="995">
        <v>12.3</v>
      </c>
      <c r="B705" s="1022" t="s">
        <v>107</v>
      </c>
      <c r="C705" s="824">
        <v>480591</v>
      </c>
      <c r="D705" s="645"/>
    </row>
    <row r="706" spans="1:4" x14ac:dyDescent="0.25">
      <c r="A706" s="995">
        <v>12.3</v>
      </c>
      <c r="B706" s="1022" t="s">
        <v>107</v>
      </c>
      <c r="C706" s="824">
        <v>480592</v>
      </c>
      <c r="D706" s="645"/>
    </row>
    <row r="707" spans="1:4" x14ac:dyDescent="0.25">
      <c r="A707" s="995">
        <v>12.3</v>
      </c>
      <c r="B707" s="1022" t="s">
        <v>107</v>
      </c>
      <c r="C707" s="824">
        <v>480593</v>
      </c>
      <c r="D707" s="645"/>
    </row>
    <row r="708" spans="1:4" x14ac:dyDescent="0.25">
      <c r="A708" s="995">
        <v>12.3</v>
      </c>
      <c r="B708" s="1022" t="s">
        <v>107</v>
      </c>
      <c r="C708" s="824">
        <v>480610</v>
      </c>
      <c r="D708" s="645"/>
    </row>
    <row r="709" spans="1:4" x14ac:dyDescent="0.25">
      <c r="A709" s="995">
        <v>12.3</v>
      </c>
      <c r="B709" s="1022" t="s">
        <v>107</v>
      </c>
      <c r="C709" s="824">
        <v>480620</v>
      </c>
      <c r="D709" s="645"/>
    </row>
    <row r="710" spans="1:4" x14ac:dyDescent="0.25">
      <c r="A710" s="995">
        <v>12.3</v>
      </c>
      <c r="B710" s="1022" t="s">
        <v>107</v>
      </c>
      <c r="C710" s="824">
        <v>480640</v>
      </c>
      <c r="D710" s="645"/>
    </row>
    <row r="711" spans="1:4" x14ac:dyDescent="0.25">
      <c r="A711" s="995">
        <v>12.3</v>
      </c>
      <c r="B711" s="1022" t="s">
        <v>107</v>
      </c>
      <c r="C711" s="824">
        <v>4808</v>
      </c>
      <c r="D711" s="645"/>
    </row>
    <row r="712" spans="1:4" x14ac:dyDescent="0.25">
      <c r="A712" s="995">
        <v>12.3</v>
      </c>
      <c r="B712" s="1022" t="s">
        <v>107</v>
      </c>
      <c r="C712" s="824">
        <v>481031</v>
      </c>
      <c r="D712" s="645"/>
    </row>
    <row r="713" spans="1:4" x14ac:dyDescent="0.25">
      <c r="A713" s="995">
        <v>12.3</v>
      </c>
      <c r="B713" s="1022" t="s">
        <v>107</v>
      </c>
      <c r="C713" s="824">
        <v>481032</v>
      </c>
      <c r="D713" s="645"/>
    </row>
    <row r="714" spans="1:4" x14ac:dyDescent="0.25">
      <c r="A714" s="995">
        <v>12.3</v>
      </c>
      <c r="B714" s="1022" t="s">
        <v>107</v>
      </c>
      <c r="C714" s="824">
        <v>481039</v>
      </c>
      <c r="D714" s="645"/>
    </row>
    <row r="715" spans="1:4" x14ac:dyDescent="0.25">
      <c r="A715" s="995">
        <v>12.3</v>
      </c>
      <c r="B715" s="1022" t="s">
        <v>107</v>
      </c>
      <c r="C715" s="824">
        <v>481092</v>
      </c>
      <c r="D715" s="645"/>
    </row>
    <row r="716" spans="1:4" x14ac:dyDescent="0.25">
      <c r="A716" s="995">
        <v>12.3</v>
      </c>
      <c r="B716" s="1022" t="s">
        <v>107</v>
      </c>
      <c r="C716" s="824">
        <v>481099</v>
      </c>
      <c r="D716" s="645"/>
    </row>
    <row r="717" spans="1:4" x14ac:dyDescent="0.25">
      <c r="A717" s="995">
        <v>12.3</v>
      </c>
      <c r="B717" s="1022" t="s">
        <v>107</v>
      </c>
      <c r="C717" s="824">
        <v>481151</v>
      </c>
      <c r="D717" s="645"/>
    </row>
    <row r="718" spans="1:4" x14ac:dyDescent="0.25">
      <c r="A718" s="995">
        <v>12.3</v>
      </c>
      <c r="B718" s="1022" t="s">
        <v>107</v>
      </c>
      <c r="C718" s="1044">
        <v>481159</v>
      </c>
      <c r="D718" s="645"/>
    </row>
    <row r="719" spans="1:4" x14ac:dyDescent="0.25">
      <c r="A719" s="986">
        <v>12.3</v>
      </c>
      <c r="B719" s="1015" t="s">
        <v>113</v>
      </c>
      <c r="C719" s="1052">
        <v>480411</v>
      </c>
      <c r="D719" s="645"/>
    </row>
    <row r="720" spans="1:4" x14ac:dyDescent="0.25">
      <c r="A720" s="995">
        <v>12.3</v>
      </c>
      <c r="B720" s="1022" t="s">
        <v>113</v>
      </c>
      <c r="C720" s="1053">
        <v>480419</v>
      </c>
      <c r="D720" s="645"/>
    </row>
    <row r="721" spans="1:4" x14ac:dyDescent="0.25">
      <c r="A721" s="995">
        <v>12.3</v>
      </c>
      <c r="B721" s="1022" t="s">
        <v>113</v>
      </c>
      <c r="C721" s="1053">
        <v>480421</v>
      </c>
      <c r="D721" s="645"/>
    </row>
    <row r="722" spans="1:4" x14ac:dyDescent="0.25">
      <c r="A722" s="995">
        <v>12.3</v>
      </c>
      <c r="B722" s="1022" t="s">
        <v>113</v>
      </c>
      <c r="C722" s="1053">
        <v>480429</v>
      </c>
      <c r="D722" s="645"/>
    </row>
    <row r="723" spans="1:4" x14ac:dyDescent="0.25">
      <c r="A723" s="995">
        <v>12.3</v>
      </c>
      <c r="B723" s="1022" t="s">
        <v>113</v>
      </c>
      <c r="C723" s="1053">
        <v>480431</v>
      </c>
      <c r="D723" s="645"/>
    </row>
    <row r="724" spans="1:4" x14ac:dyDescent="0.25">
      <c r="A724" s="995">
        <v>12.3</v>
      </c>
      <c r="B724" s="1022" t="s">
        <v>113</v>
      </c>
      <c r="C724" s="1053">
        <v>480439</v>
      </c>
      <c r="D724" s="645"/>
    </row>
    <row r="725" spans="1:4" x14ac:dyDescent="0.25">
      <c r="A725" s="995">
        <v>12.3</v>
      </c>
      <c r="B725" s="1022" t="s">
        <v>113</v>
      </c>
      <c r="C725" s="1053">
        <v>480442</v>
      </c>
      <c r="D725" s="645"/>
    </row>
    <row r="726" spans="1:4" x14ac:dyDescent="0.25">
      <c r="A726" s="995">
        <v>12.3</v>
      </c>
      <c r="B726" s="1022" t="s">
        <v>113</v>
      </c>
      <c r="C726" s="1053">
        <v>480449</v>
      </c>
      <c r="D726" s="645"/>
    </row>
    <row r="727" spans="1:4" x14ac:dyDescent="0.25">
      <c r="A727" s="995">
        <v>12.3</v>
      </c>
      <c r="B727" s="1022" t="s">
        <v>113</v>
      </c>
      <c r="C727" s="1053">
        <v>480451</v>
      </c>
      <c r="D727" s="645"/>
    </row>
    <row r="728" spans="1:4" x14ac:dyDescent="0.25">
      <c r="A728" s="995">
        <v>12.3</v>
      </c>
      <c r="B728" s="1022" t="s">
        <v>113</v>
      </c>
      <c r="C728" s="1053">
        <v>480452</v>
      </c>
      <c r="D728" s="645"/>
    </row>
    <row r="729" spans="1:4" x14ac:dyDescent="0.25">
      <c r="A729" s="995">
        <v>12.3</v>
      </c>
      <c r="B729" s="1022" t="s">
        <v>113</v>
      </c>
      <c r="C729" s="1053">
        <v>480459</v>
      </c>
      <c r="D729" s="645"/>
    </row>
    <row r="730" spans="1:4" x14ac:dyDescent="0.25">
      <c r="A730" s="995">
        <v>12.3</v>
      </c>
      <c r="B730" s="1022" t="s">
        <v>113</v>
      </c>
      <c r="C730" s="1053">
        <v>480511</v>
      </c>
      <c r="D730" s="645"/>
    </row>
    <row r="731" spans="1:4" x14ac:dyDescent="0.25">
      <c r="A731" s="995">
        <v>12.3</v>
      </c>
      <c r="B731" s="1022" t="s">
        <v>113</v>
      </c>
      <c r="C731" s="1053">
        <v>480512</v>
      </c>
      <c r="D731" s="645"/>
    </row>
    <row r="732" spans="1:4" x14ac:dyDescent="0.25">
      <c r="A732" s="995">
        <v>12.3</v>
      </c>
      <c r="B732" s="1022" t="s">
        <v>113</v>
      </c>
      <c r="C732" s="1053">
        <v>480519</v>
      </c>
      <c r="D732" s="645"/>
    </row>
    <row r="733" spans="1:4" x14ac:dyDescent="0.25">
      <c r="A733" s="995">
        <v>12.3</v>
      </c>
      <c r="B733" s="1022" t="s">
        <v>113</v>
      </c>
      <c r="C733" s="1053">
        <v>480524</v>
      </c>
      <c r="D733" s="645"/>
    </row>
    <row r="734" spans="1:4" x14ac:dyDescent="0.25">
      <c r="A734" s="995">
        <v>12.3</v>
      </c>
      <c r="B734" s="1022" t="s">
        <v>113</v>
      </c>
      <c r="C734" s="1053">
        <v>480525</v>
      </c>
      <c r="D734" s="645"/>
    </row>
    <row r="735" spans="1:4" x14ac:dyDescent="0.25">
      <c r="A735" s="995">
        <v>12.3</v>
      </c>
      <c r="B735" s="1022" t="s">
        <v>113</v>
      </c>
      <c r="C735" s="1053">
        <v>480530</v>
      </c>
      <c r="D735" s="645"/>
    </row>
    <row r="736" spans="1:4" x14ac:dyDescent="0.25">
      <c r="A736" s="995">
        <v>12.3</v>
      </c>
      <c r="B736" s="1022" t="s">
        <v>113</v>
      </c>
      <c r="C736" s="1053">
        <v>480591</v>
      </c>
      <c r="D736" s="645"/>
    </row>
    <row r="737" spans="1:4" x14ac:dyDescent="0.25">
      <c r="A737" s="995">
        <v>12.3</v>
      </c>
      <c r="B737" s="1022" t="s">
        <v>113</v>
      </c>
      <c r="C737" s="1053">
        <v>480592</v>
      </c>
      <c r="D737" s="645"/>
    </row>
    <row r="738" spans="1:4" x14ac:dyDescent="0.25">
      <c r="A738" s="995">
        <v>12.3</v>
      </c>
      <c r="B738" s="1022" t="s">
        <v>113</v>
      </c>
      <c r="C738" s="1053">
        <v>480593</v>
      </c>
      <c r="D738" s="645"/>
    </row>
    <row r="739" spans="1:4" x14ac:dyDescent="0.25">
      <c r="A739" s="995">
        <v>12.3</v>
      </c>
      <c r="B739" s="1022" t="s">
        <v>113</v>
      </c>
      <c r="C739" s="1053">
        <v>480610</v>
      </c>
      <c r="D739" s="645"/>
    </row>
    <row r="740" spans="1:4" x14ac:dyDescent="0.25">
      <c r="A740" s="995">
        <v>12.3</v>
      </c>
      <c r="B740" s="1022" t="s">
        <v>113</v>
      </c>
      <c r="C740" s="1053">
        <v>480620</v>
      </c>
      <c r="D740" s="645"/>
    </row>
    <row r="741" spans="1:4" x14ac:dyDescent="0.25">
      <c r="A741" s="995">
        <v>12.3</v>
      </c>
      <c r="B741" s="1022" t="s">
        <v>113</v>
      </c>
      <c r="C741" s="1053">
        <v>480640</v>
      </c>
      <c r="D741" s="645"/>
    </row>
    <row r="742" spans="1:4" x14ac:dyDescent="0.25">
      <c r="A742" s="995">
        <v>12.3</v>
      </c>
      <c r="B742" s="1022" t="s">
        <v>113</v>
      </c>
      <c r="C742" s="1053">
        <v>4808</v>
      </c>
      <c r="D742" s="645"/>
    </row>
    <row r="743" spans="1:4" x14ac:dyDescent="0.25">
      <c r="A743" s="995">
        <v>12.3</v>
      </c>
      <c r="B743" s="1022" t="s">
        <v>113</v>
      </c>
      <c r="C743" s="1053">
        <v>481031</v>
      </c>
      <c r="D743" s="645"/>
    </row>
    <row r="744" spans="1:4" x14ac:dyDescent="0.25">
      <c r="A744" s="995">
        <v>12.3</v>
      </c>
      <c r="B744" s="1022" t="s">
        <v>113</v>
      </c>
      <c r="C744" s="1053">
        <v>481032</v>
      </c>
      <c r="D744" s="645"/>
    </row>
    <row r="745" spans="1:4" x14ac:dyDescent="0.25">
      <c r="A745" s="995">
        <v>12.3</v>
      </c>
      <c r="B745" s="1022" t="s">
        <v>113</v>
      </c>
      <c r="C745" s="1053">
        <v>481039</v>
      </c>
      <c r="D745" s="645"/>
    </row>
    <row r="746" spans="1:4" x14ac:dyDescent="0.25">
      <c r="A746" s="995">
        <v>12.3</v>
      </c>
      <c r="B746" s="1022" t="s">
        <v>113</v>
      </c>
      <c r="C746" s="1053">
        <v>481092</v>
      </c>
      <c r="D746" s="645"/>
    </row>
    <row r="747" spans="1:4" x14ac:dyDescent="0.25">
      <c r="A747" s="995">
        <v>12.3</v>
      </c>
      <c r="B747" s="1022" t="s">
        <v>113</v>
      </c>
      <c r="C747" s="1053">
        <v>481099</v>
      </c>
      <c r="D747" s="645"/>
    </row>
    <row r="748" spans="1:4" x14ac:dyDescent="0.25">
      <c r="A748" s="995">
        <v>12.3</v>
      </c>
      <c r="B748" s="1022" t="s">
        <v>113</v>
      </c>
      <c r="C748" s="1053">
        <v>481151</v>
      </c>
      <c r="D748" s="645"/>
    </row>
    <row r="749" spans="1:4" x14ac:dyDescent="0.25">
      <c r="A749" s="995">
        <v>12.3</v>
      </c>
      <c r="B749" s="1022" t="s">
        <v>113</v>
      </c>
      <c r="C749" s="1053">
        <v>481159</v>
      </c>
      <c r="D749" s="645"/>
    </row>
    <row r="750" spans="1:4" x14ac:dyDescent="0.25">
      <c r="A750" s="995">
        <v>12.3</v>
      </c>
      <c r="B750" s="1022" t="s">
        <v>157</v>
      </c>
      <c r="C750" s="1037">
        <v>480411</v>
      </c>
      <c r="D750" s="645"/>
    </row>
    <row r="751" spans="1:4" x14ac:dyDescent="0.25">
      <c r="A751" s="995">
        <v>12.3</v>
      </c>
      <c r="B751" s="1022" t="s">
        <v>157</v>
      </c>
      <c r="C751" s="1037">
        <v>480419</v>
      </c>
      <c r="D751" s="645"/>
    </row>
    <row r="752" spans="1:4" x14ac:dyDescent="0.25">
      <c r="A752" s="995">
        <v>12.3</v>
      </c>
      <c r="B752" s="1022" t="s">
        <v>157</v>
      </c>
      <c r="C752" s="1037">
        <v>480421</v>
      </c>
      <c r="D752" s="645"/>
    </row>
    <row r="753" spans="1:4" x14ac:dyDescent="0.25">
      <c r="A753" s="995">
        <v>12.3</v>
      </c>
      <c r="B753" s="1022" t="s">
        <v>157</v>
      </c>
      <c r="C753" s="1037">
        <v>480429</v>
      </c>
      <c r="D753" s="645"/>
    </row>
    <row r="754" spans="1:4" x14ac:dyDescent="0.25">
      <c r="A754" s="995">
        <v>12.3</v>
      </c>
      <c r="B754" s="1022" t="s">
        <v>157</v>
      </c>
      <c r="C754" s="1037">
        <v>480431</v>
      </c>
      <c r="D754" s="645"/>
    </row>
    <row r="755" spans="1:4" x14ac:dyDescent="0.25">
      <c r="A755" s="995">
        <v>12.3</v>
      </c>
      <c r="B755" s="1022" t="s">
        <v>157</v>
      </c>
      <c r="C755" s="1037">
        <v>480439</v>
      </c>
      <c r="D755" s="645"/>
    </row>
    <row r="756" spans="1:4" x14ac:dyDescent="0.25">
      <c r="A756" s="995">
        <v>12.3</v>
      </c>
      <c r="B756" s="1022" t="s">
        <v>157</v>
      </c>
      <c r="C756" s="1037">
        <v>480442</v>
      </c>
      <c r="D756" s="645"/>
    </row>
    <row r="757" spans="1:4" x14ac:dyDescent="0.25">
      <c r="A757" s="995">
        <v>12.3</v>
      </c>
      <c r="B757" s="1022" t="s">
        <v>157</v>
      </c>
      <c r="C757" s="1037">
        <v>480449</v>
      </c>
      <c r="D757" s="645"/>
    </row>
    <row r="758" spans="1:4" x14ac:dyDescent="0.25">
      <c r="A758" s="995">
        <v>12.3</v>
      </c>
      <c r="B758" s="1022" t="s">
        <v>157</v>
      </c>
      <c r="C758" s="1037">
        <v>480451</v>
      </c>
      <c r="D758" s="645"/>
    </row>
    <row r="759" spans="1:4" x14ac:dyDescent="0.25">
      <c r="A759" s="995">
        <v>12.3</v>
      </c>
      <c r="B759" s="1022" t="s">
        <v>157</v>
      </c>
      <c r="C759" s="1037">
        <v>480452</v>
      </c>
      <c r="D759" s="645"/>
    </row>
    <row r="760" spans="1:4" x14ac:dyDescent="0.25">
      <c r="A760" s="995">
        <v>12.3</v>
      </c>
      <c r="B760" s="1022" t="s">
        <v>157</v>
      </c>
      <c r="C760" s="1037">
        <v>480459</v>
      </c>
      <c r="D760" s="645"/>
    </row>
    <row r="761" spans="1:4" x14ac:dyDescent="0.25">
      <c r="A761" s="995">
        <v>12.3</v>
      </c>
      <c r="B761" s="1022" t="s">
        <v>157</v>
      </c>
      <c r="C761" s="1037">
        <v>480511</v>
      </c>
      <c r="D761" s="645"/>
    </row>
    <row r="762" spans="1:4" x14ac:dyDescent="0.25">
      <c r="A762" s="995">
        <v>12.3</v>
      </c>
      <c r="B762" s="1022" t="s">
        <v>157</v>
      </c>
      <c r="C762" s="1037">
        <v>480512</v>
      </c>
      <c r="D762" s="645"/>
    </row>
    <row r="763" spans="1:4" x14ac:dyDescent="0.25">
      <c r="A763" s="995">
        <v>12.3</v>
      </c>
      <c r="B763" s="1022" t="s">
        <v>157</v>
      </c>
      <c r="C763" s="1037">
        <v>480519</v>
      </c>
      <c r="D763" s="645"/>
    </row>
    <row r="764" spans="1:4" x14ac:dyDescent="0.25">
      <c r="A764" s="995">
        <v>12.3</v>
      </c>
      <c r="B764" s="1022" t="s">
        <v>157</v>
      </c>
      <c r="C764" s="1037">
        <v>480524</v>
      </c>
      <c r="D764" s="645"/>
    </row>
    <row r="765" spans="1:4" x14ac:dyDescent="0.25">
      <c r="A765" s="995">
        <v>12.3</v>
      </c>
      <c r="B765" s="1022" t="s">
        <v>157</v>
      </c>
      <c r="C765" s="1037">
        <v>480525</v>
      </c>
      <c r="D765" s="645"/>
    </row>
    <row r="766" spans="1:4" x14ac:dyDescent="0.25">
      <c r="A766" s="995">
        <v>12.3</v>
      </c>
      <c r="B766" s="1022" t="s">
        <v>157</v>
      </c>
      <c r="C766" s="1037">
        <v>480530</v>
      </c>
      <c r="D766" s="645"/>
    </row>
    <row r="767" spans="1:4" x14ac:dyDescent="0.25">
      <c r="A767" s="995">
        <v>12.3</v>
      </c>
      <c r="B767" s="1022" t="s">
        <v>157</v>
      </c>
      <c r="C767" s="1037">
        <v>480591</v>
      </c>
      <c r="D767" s="645"/>
    </row>
    <row r="768" spans="1:4" x14ac:dyDescent="0.25">
      <c r="A768" s="995">
        <v>12.3</v>
      </c>
      <c r="B768" s="1022" t="s">
        <v>157</v>
      </c>
      <c r="C768" s="1037">
        <v>480592</v>
      </c>
      <c r="D768" s="645"/>
    </row>
    <row r="769" spans="1:4" x14ac:dyDescent="0.25">
      <c r="A769" s="995">
        <v>12.3</v>
      </c>
      <c r="B769" s="1022" t="s">
        <v>157</v>
      </c>
      <c r="C769" s="1037">
        <v>480593</v>
      </c>
      <c r="D769" s="645"/>
    </row>
    <row r="770" spans="1:4" x14ac:dyDescent="0.25">
      <c r="A770" s="995">
        <v>12.3</v>
      </c>
      <c r="B770" s="1022" t="s">
        <v>157</v>
      </c>
      <c r="C770" s="1037">
        <v>480610</v>
      </c>
      <c r="D770" s="645"/>
    </row>
    <row r="771" spans="1:4" x14ac:dyDescent="0.25">
      <c r="A771" s="995">
        <v>12.3</v>
      </c>
      <c r="B771" s="1022" t="s">
        <v>157</v>
      </c>
      <c r="C771" s="1037">
        <v>480620</v>
      </c>
      <c r="D771" s="645"/>
    </row>
    <row r="772" spans="1:4" x14ac:dyDescent="0.25">
      <c r="A772" s="995">
        <v>12.3</v>
      </c>
      <c r="B772" s="1022" t="s">
        <v>157</v>
      </c>
      <c r="C772" s="1037">
        <v>480640</v>
      </c>
      <c r="D772" s="645"/>
    </row>
    <row r="773" spans="1:4" x14ac:dyDescent="0.25">
      <c r="A773" s="995">
        <v>12.3</v>
      </c>
      <c r="B773" s="1022" t="s">
        <v>157</v>
      </c>
      <c r="C773" s="1037">
        <v>4808</v>
      </c>
      <c r="D773" s="645"/>
    </row>
    <row r="774" spans="1:4" x14ac:dyDescent="0.25">
      <c r="A774" s="822">
        <v>12.3</v>
      </c>
      <c r="B774" s="823" t="s">
        <v>157</v>
      </c>
      <c r="C774" s="1037">
        <v>481031</v>
      </c>
      <c r="D774" s="645"/>
    </row>
    <row r="775" spans="1:4" x14ac:dyDescent="0.25">
      <c r="A775" s="822">
        <v>12.3</v>
      </c>
      <c r="B775" s="823" t="s">
        <v>157</v>
      </c>
      <c r="C775" s="1037">
        <v>481032</v>
      </c>
      <c r="D775" s="645"/>
    </row>
    <row r="776" spans="1:4" x14ac:dyDescent="0.25">
      <c r="A776" s="822">
        <v>12.3</v>
      </c>
      <c r="B776" s="823" t="s">
        <v>157</v>
      </c>
      <c r="C776" s="1037">
        <v>481039</v>
      </c>
      <c r="D776" s="645"/>
    </row>
    <row r="777" spans="1:4" x14ac:dyDescent="0.25">
      <c r="A777" s="822">
        <v>12.3</v>
      </c>
      <c r="B777" s="823" t="s">
        <v>157</v>
      </c>
      <c r="C777" s="1037">
        <v>481092</v>
      </c>
      <c r="D777" s="645"/>
    </row>
    <row r="778" spans="1:4" x14ac:dyDescent="0.25">
      <c r="A778" s="822">
        <v>12.3</v>
      </c>
      <c r="B778" s="823" t="s">
        <v>157</v>
      </c>
      <c r="C778" s="1037">
        <v>481099</v>
      </c>
      <c r="D778" s="645"/>
    </row>
    <row r="779" spans="1:4" x14ac:dyDescent="0.25">
      <c r="A779" s="822">
        <v>12.3</v>
      </c>
      <c r="B779" s="823" t="s">
        <v>157</v>
      </c>
      <c r="C779" s="1037">
        <v>481151</v>
      </c>
      <c r="D779" s="645"/>
    </row>
    <row r="780" spans="1:4" x14ac:dyDescent="0.25">
      <c r="A780" s="822">
        <v>12.3</v>
      </c>
      <c r="B780" s="823" t="s">
        <v>157</v>
      </c>
      <c r="C780" s="1037">
        <v>481159</v>
      </c>
      <c r="D780" s="645"/>
    </row>
    <row r="781" spans="1:4" x14ac:dyDescent="0.25">
      <c r="A781" s="822">
        <v>12.3</v>
      </c>
      <c r="B781" s="823" t="s">
        <v>442</v>
      </c>
      <c r="C781" s="1037">
        <v>480411</v>
      </c>
      <c r="D781" s="645"/>
    </row>
    <row r="782" spans="1:4" x14ac:dyDescent="0.25">
      <c r="A782" s="822">
        <v>12.3</v>
      </c>
      <c r="B782" s="823" t="s">
        <v>442</v>
      </c>
      <c r="C782" s="1037">
        <v>480419</v>
      </c>
      <c r="D782" s="645"/>
    </row>
    <row r="783" spans="1:4" x14ac:dyDescent="0.25">
      <c r="A783" s="822">
        <v>12.3</v>
      </c>
      <c r="B783" s="823" t="s">
        <v>442</v>
      </c>
      <c r="C783" s="1037">
        <v>480421</v>
      </c>
      <c r="D783" s="645"/>
    </row>
    <row r="784" spans="1:4" x14ac:dyDescent="0.25">
      <c r="A784" s="822">
        <v>12.3</v>
      </c>
      <c r="B784" s="823" t="s">
        <v>442</v>
      </c>
      <c r="C784" s="1037">
        <v>480429</v>
      </c>
      <c r="D784" s="645"/>
    </row>
    <row r="785" spans="1:4" x14ac:dyDescent="0.25">
      <c r="A785" s="995">
        <v>12.3</v>
      </c>
      <c r="B785" s="1022" t="s">
        <v>442</v>
      </c>
      <c r="C785" s="1037">
        <v>480431</v>
      </c>
      <c r="D785" s="645"/>
    </row>
    <row r="786" spans="1:4" x14ac:dyDescent="0.25">
      <c r="A786" s="995">
        <v>12.3</v>
      </c>
      <c r="B786" s="1022" t="s">
        <v>442</v>
      </c>
      <c r="C786" s="1037">
        <v>480439</v>
      </c>
      <c r="D786" s="645"/>
    </row>
    <row r="787" spans="1:4" x14ac:dyDescent="0.25">
      <c r="A787" s="995">
        <v>12.3</v>
      </c>
      <c r="B787" s="1022" t="s">
        <v>442</v>
      </c>
      <c r="C787" s="1037">
        <v>480442</v>
      </c>
      <c r="D787" s="645"/>
    </row>
    <row r="788" spans="1:4" x14ac:dyDescent="0.25">
      <c r="A788" s="995">
        <v>12.3</v>
      </c>
      <c r="B788" s="1022" t="s">
        <v>442</v>
      </c>
      <c r="C788" s="1037">
        <v>480449</v>
      </c>
      <c r="D788" s="645"/>
    </row>
    <row r="789" spans="1:4" x14ac:dyDescent="0.25">
      <c r="A789" s="995">
        <v>12.3</v>
      </c>
      <c r="B789" s="1022" t="s">
        <v>442</v>
      </c>
      <c r="C789" s="1037">
        <v>480451</v>
      </c>
      <c r="D789" s="645"/>
    </row>
    <row r="790" spans="1:4" x14ac:dyDescent="0.25">
      <c r="A790" s="995">
        <v>12.3</v>
      </c>
      <c r="B790" s="1022" t="s">
        <v>442</v>
      </c>
      <c r="C790" s="1037">
        <v>480452</v>
      </c>
      <c r="D790" s="645"/>
    </row>
    <row r="791" spans="1:4" x14ac:dyDescent="0.25">
      <c r="A791" s="995">
        <v>12.3</v>
      </c>
      <c r="B791" s="1022" t="s">
        <v>442</v>
      </c>
      <c r="C791" s="1037">
        <v>480459</v>
      </c>
      <c r="D791" s="645"/>
    </row>
    <row r="792" spans="1:4" x14ac:dyDescent="0.25">
      <c r="A792" s="995">
        <v>12.3</v>
      </c>
      <c r="B792" s="1022" t="s">
        <v>442</v>
      </c>
      <c r="C792" s="1037">
        <v>480511</v>
      </c>
      <c r="D792" s="645"/>
    </row>
    <row r="793" spans="1:4" x14ac:dyDescent="0.25">
      <c r="A793" s="995">
        <v>12.3</v>
      </c>
      <c r="B793" s="1022" t="s">
        <v>442</v>
      </c>
      <c r="C793" s="1037">
        <v>480512</v>
      </c>
      <c r="D793" s="645"/>
    </row>
    <row r="794" spans="1:4" x14ac:dyDescent="0.25">
      <c r="A794" s="995">
        <v>12.3</v>
      </c>
      <c r="B794" s="1022" t="s">
        <v>442</v>
      </c>
      <c r="C794" s="1037">
        <v>480519</v>
      </c>
      <c r="D794" s="645"/>
    </row>
    <row r="795" spans="1:4" x14ac:dyDescent="0.25">
      <c r="A795" s="995">
        <v>12.3</v>
      </c>
      <c r="B795" s="1022" t="s">
        <v>442</v>
      </c>
      <c r="C795" s="1037">
        <v>480524</v>
      </c>
      <c r="D795" s="645"/>
    </row>
    <row r="796" spans="1:4" x14ac:dyDescent="0.25">
      <c r="A796" s="995">
        <v>12.3</v>
      </c>
      <c r="B796" s="1022" t="s">
        <v>442</v>
      </c>
      <c r="C796" s="1037">
        <v>480525</v>
      </c>
      <c r="D796" s="645"/>
    </row>
    <row r="797" spans="1:4" x14ac:dyDescent="0.25">
      <c r="A797" s="995">
        <v>12.3</v>
      </c>
      <c r="B797" s="1022" t="s">
        <v>442</v>
      </c>
      <c r="C797" s="1037">
        <v>480530</v>
      </c>
      <c r="D797" s="645"/>
    </row>
    <row r="798" spans="1:4" x14ac:dyDescent="0.25">
      <c r="A798" s="995">
        <v>12.3</v>
      </c>
      <c r="B798" s="1022" t="s">
        <v>442</v>
      </c>
      <c r="C798" s="1037">
        <v>480591</v>
      </c>
      <c r="D798" s="645"/>
    </row>
    <row r="799" spans="1:4" x14ac:dyDescent="0.25">
      <c r="A799" s="995">
        <v>12.3</v>
      </c>
      <c r="B799" s="1022" t="s">
        <v>442</v>
      </c>
      <c r="C799" s="1037">
        <v>480592</v>
      </c>
      <c r="D799" s="645"/>
    </row>
    <row r="800" spans="1:4" x14ac:dyDescent="0.25">
      <c r="A800" s="995">
        <v>12.3</v>
      </c>
      <c r="B800" s="1022" t="s">
        <v>442</v>
      </c>
      <c r="C800" s="1037">
        <v>480593</v>
      </c>
      <c r="D800" s="645"/>
    </row>
    <row r="801" spans="1:4" x14ac:dyDescent="0.25">
      <c r="A801" s="995">
        <v>12.3</v>
      </c>
      <c r="B801" s="1022" t="s">
        <v>442</v>
      </c>
      <c r="C801" s="1037">
        <v>480610</v>
      </c>
      <c r="D801" s="645"/>
    </row>
    <row r="802" spans="1:4" x14ac:dyDescent="0.25">
      <c r="A802" s="995">
        <v>12.3</v>
      </c>
      <c r="B802" s="1022" t="s">
        <v>442</v>
      </c>
      <c r="C802" s="1037">
        <v>480620</v>
      </c>
      <c r="D802" s="645"/>
    </row>
    <row r="803" spans="1:4" x14ac:dyDescent="0.25">
      <c r="A803" s="995">
        <v>12.3</v>
      </c>
      <c r="B803" s="1022" t="s">
        <v>442</v>
      </c>
      <c r="C803" s="1037">
        <v>480640</v>
      </c>
      <c r="D803" s="645"/>
    </row>
    <row r="804" spans="1:4" x14ac:dyDescent="0.25">
      <c r="A804" s="995">
        <v>12.3</v>
      </c>
      <c r="B804" s="1022" t="s">
        <v>442</v>
      </c>
      <c r="C804" s="1037">
        <v>4808</v>
      </c>
      <c r="D804" s="645"/>
    </row>
    <row r="805" spans="1:4" x14ac:dyDescent="0.25">
      <c r="A805" s="995">
        <v>12.3</v>
      </c>
      <c r="B805" s="1022" t="s">
        <v>442</v>
      </c>
      <c r="C805" s="1037">
        <v>481031</v>
      </c>
      <c r="D805" s="645"/>
    </row>
    <row r="806" spans="1:4" x14ac:dyDescent="0.25">
      <c r="A806" s="995">
        <v>12.3</v>
      </c>
      <c r="B806" s="1022" t="s">
        <v>442</v>
      </c>
      <c r="C806" s="1037">
        <v>481032</v>
      </c>
      <c r="D806" s="645"/>
    </row>
    <row r="807" spans="1:4" x14ac:dyDescent="0.25">
      <c r="A807" s="995">
        <v>12.3</v>
      </c>
      <c r="B807" s="1022" t="s">
        <v>442</v>
      </c>
      <c r="C807" s="1037">
        <v>481039</v>
      </c>
      <c r="D807" s="645"/>
    </row>
    <row r="808" spans="1:4" x14ac:dyDescent="0.25">
      <c r="A808" s="995">
        <v>12.3</v>
      </c>
      <c r="B808" s="1022" t="s">
        <v>442</v>
      </c>
      <c r="C808" s="1037">
        <v>481092</v>
      </c>
      <c r="D808" s="645"/>
    </row>
    <row r="809" spans="1:4" x14ac:dyDescent="0.25">
      <c r="A809" s="995">
        <v>12.3</v>
      </c>
      <c r="B809" s="1022" t="s">
        <v>442</v>
      </c>
      <c r="C809" s="1037">
        <v>481099</v>
      </c>
      <c r="D809" s="645"/>
    </row>
    <row r="810" spans="1:4" x14ac:dyDescent="0.25">
      <c r="A810" s="995">
        <v>12.3</v>
      </c>
      <c r="B810" s="1022" t="s">
        <v>442</v>
      </c>
      <c r="C810" s="1037">
        <v>481151</v>
      </c>
      <c r="D810" s="645"/>
    </row>
    <row r="811" spans="1:4" ht="15.75" thickBot="1" x14ac:dyDescent="0.3">
      <c r="A811" s="995">
        <v>12.3</v>
      </c>
      <c r="B811" s="1022" t="s">
        <v>442</v>
      </c>
      <c r="C811" s="1054">
        <v>481159</v>
      </c>
      <c r="D811" s="645"/>
    </row>
    <row r="812" spans="1:4" ht="15.75" thickTop="1" x14ac:dyDescent="0.25">
      <c r="A812" s="998" t="s">
        <v>430</v>
      </c>
      <c r="B812" s="1025" t="s">
        <v>107</v>
      </c>
      <c r="C812" s="1040">
        <v>480411</v>
      </c>
      <c r="D812" s="645"/>
    </row>
    <row r="813" spans="1:4" x14ac:dyDescent="0.25">
      <c r="A813" s="995" t="s">
        <v>430</v>
      </c>
      <c r="B813" s="1022" t="s">
        <v>107</v>
      </c>
      <c r="C813" s="824">
        <v>480419</v>
      </c>
      <c r="D813" s="645"/>
    </row>
    <row r="814" spans="1:4" x14ac:dyDescent="0.25">
      <c r="A814" s="995" t="s">
        <v>430</v>
      </c>
      <c r="B814" s="1022" t="s">
        <v>107</v>
      </c>
      <c r="C814" s="824">
        <v>480511</v>
      </c>
      <c r="D814" s="645"/>
    </row>
    <row r="815" spans="1:4" x14ac:dyDescent="0.25">
      <c r="A815" s="995" t="s">
        <v>430</v>
      </c>
      <c r="B815" s="1022" t="s">
        <v>107</v>
      </c>
      <c r="C815" s="824">
        <v>480512</v>
      </c>
      <c r="D815" s="645"/>
    </row>
    <row r="816" spans="1:4" x14ac:dyDescent="0.25">
      <c r="A816" s="995" t="s">
        <v>430</v>
      </c>
      <c r="B816" s="1022" t="s">
        <v>107</v>
      </c>
      <c r="C816" s="824">
        <v>480519</v>
      </c>
      <c r="D816" s="645"/>
    </row>
    <row r="817" spans="1:4" x14ac:dyDescent="0.25">
      <c r="A817" s="995" t="s">
        <v>430</v>
      </c>
      <c r="B817" s="1022" t="s">
        <v>107</v>
      </c>
      <c r="C817" s="824">
        <v>480524</v>
      </c>
      <c r="D817" s="645"/>
    </row>
    <row r="818" spans="1:4" x14ac:dyDescent="0.25">
      <c r="A818" s="995" t="s">
        <v>430</v>
      </c>
      <c r="B818" s="1022" t="s">
        <v>107</v>
      </c>
      <c r="C818" s="824">
        <v>480525</v>
      </c>
      <c r="D818" s="645"/>
    </row>
    <row r="819" spans="1:4" x14ac:dyDescent="0.25">
      <c r="A819" s="995" t="s">
        <v>430</v>
      </c>
      <c r="B819" s="1022" t="s">
        <v>107</v>
      </c>
      <c r="C819" s="1044">
        <v>480591</v>
      </c>
      <c r="D819" s="645"/>
    </row>
    <row r="820" spans="1:4" x14ac:dyDescent="0.25">
      <c r="A820" s="986" t="s">
        <v>430</v>
      </c>
      <c r="B820" s="1015" t="s">
        <v>113</v>
      </c>
      <c r="C820" s="1052">
        <v>480411</v>
      </c>
      <c r="D820" s="645"/>
    </row>
    <row r="821" spans="1:4" x14ac:dyDescent="0.25">
      <c r="A821" s="987" t="s">
        <v>430</v>
      </c>
      <c r="B821" s="1016" t="s">
        <v>113</v>
      </c>
      <c r="C821" s="1055">
        <v>480419</v>
      </c>
      <c r="D821" s="645"/>
    </row>
    <row r="822" spans="1:4" x14ac:dyDescent="0.25">
      <c r="A822" s="987" t="s">
        <v>430</v>
      </c>
      <c r="B822" s="1016" t="s">
        <v>113</v>
      </c>
      <c r="C822" s="1055">
        <v>480511</v>
      </c>
      <c r="D822" s="645"/>
    </row>
    <row r="823" spans="1:4" x14ac:dyDescent="0.25">
      <c r="A823" s="987" t="s">
        <v>430</v>
      </c>
      <c r="B823" s="1016" t="s">
        <v>113</v>
      </c>
      <c r="C823" s="1055">
        <v>480512</v>
      </c>
      <c r="D823" s="645"/>
    </row>
    <row r="824" spans="1:4" x14ac:dyDescent="0.25">
      <c r="A824" s="987" t="s">
        <v>430</v>
      </c>
      <c r="B824" s="1016" t="s">
        <v>113</v>
      </c>
      <c r="C824" s="1055">
        <v>480519</v>
      </c>
      <c r="D824" s="645"/>
    </row>
    <row r="825" spans="1:4" x14ac:dyDescent="0.25">
      <c r="A825" s="987" t="s">
        <v>430</v>
      </c>
      <c r="B825" s="1016" t="s">
        <v>113</v>
      </c>
      <c r="C825" s="1055">
        <v>480524</v>
      </c>
      <c r="D825" s="645"/>
    </row>
    <row r="826" spans="1:4" x14ac:dyDescent="0.25">
      <c r="A826" s="987" t="s">
        <v>430</v>
      </c>
      <c r="B826" s="1016" t="s">
        <v>113</v>
      </c>
      <c r="C826" s="1055">
        <v>480525</v>
      </c>
      <c r="D826" s="645"/>
    </row>
    <row r="827" spans="1:4" x14ac:dyDescent="0.25">
      <c r="A827" s="987" t="s">
        <v>430</v>
      </c>
      <c r="B827" s="1016" t="s">
        <v>113</v>
      </c>
      <c r="C827" s="1055">
        <v>480591</v>
      </c>
      <c r="D827" s="645"/>
    </row>
    <row r="828" spans="1:4" x14ac:dyDescent="0.25">
      <c r="A828" s="987" t="s">
        <v>430</v>
      </c>
      <c r="B828" s="1021" t="s">
        <v>157</v>
      </c>
      <c r="C828" s="832">
        <v>480411</v>
      </c>
      <c r="D828" s="645"/>
    </row>
    <row r="829" spans="1:4" x14ac:dyDescent="0.25">
      <c r="A829" s="994" t="s">
        <v>430</v>
      </c>
      <c r="B829" s="1021" t="s">
        <v>157</v>
      </c>
      <c r="C829" s="832">
        <v>480419</v>
      </c>
      <c r="D829" s="645"/>
    </row>
    <row r="830" spans="1:4" x14ac:dyDescent="0.25">
      <c r="A830" s="987" t="s">
        <v>430</v>
      </c>
      <c r="B830" s="1021" t="s">
        <v>157</v>
      </c>
      <c r="C830" s="832">
        <v>480511</v>
      </c>
      <c r="D830" s="645"/>
    </row>
    <row r="831" spans="1:4" x14ac:dyDescent="0.25">
      <c r="A831" s="994" t="s">
        <v>430</v>
      </c>
      <c r="B831" s="1021" t="s">
        <v>157</v>
      </c>
      <c r="C831" s="832">
        <v>480512</v>
      </c>
      <c r="D831" s="645"/>
    </row>
    <row r="832" spans="1:4" x14ac:dyDescent="0.25">
      <c r="A832" s="987" t="s">
        <v>430</v>
      </c>
      <c r="B832" s="1021" t="s">
        <v>157</v>
      </c>
      <c r="C832" s="832">
        <v>480519</v>
      </c>
      <c r="D832" s="645"/>
    </row>
    <row r="833" spans="1:4" x14ac:dyDescent="0.25">
      <c r="A833" s="994" t="s">
        <v>430</v>
      </c>
      <c r="B833" s="1021" t="s">
        <v>157</v>
      </c>
      <c r="C833" s="832">
        <v>480524</v>
      </c>
      <c r="D833" s="645"/>
    </row>
    <row r="834" spans="1:4" x14ac:dyDescent="0.25">
      <c r="A834" s="987" t="s">
        <v>430</v>
      </c>
      <c r="B834" s="1021" t="s">
        <v>157</v>
      </c>
      <c r="C834" s="832">
        <v>480525</v>
      </c>
      <c r="D834" s="645"/>
    </row>
    <row r="835" spans="1:4" ht="15.75" thickBot="1" x14ac:dyDescent="0.3">
      <c r="A835" s="994" t="s">
        <v>430</v>
      </c>
      <c r="B835" s="1023" t="s">
        <v>157</v>
      </c>
      <c r="C835" s="1045">
        <v>480591</v>
      </c>
      <c r="D835" s="645"/>
    </row>
    <row r="836" spans="1:4" ht="15.75" thickTop="1" x14ac:dyDescent="0.25">
      <c r="A836" s="998" t="s">
        <v>431</v>
      </c>
      <c r="B836" s="1025" t="s">
        <v>107</v>
      </c>
      <c r="C836" s="1040">
        <v>480442</v>
      </c>
      <c r="D836" s="645"/>
    </row>
    <row r="837" spans="1:4" x14ac:dyDescent="0.25">
      <c r="A837" s="995" t="s">
        <v>431</v>
      </c>
      <c r="B837" s="1022" t="s">
        <v>107</v>
      </c>
      <c r="C837" s="824">
        <v>480449</v>
      </c>
      <c r="D837" s="645"/>
    </row>
    <row r="838" spans="1:4" x14ac:dyDescent="0.25">
      <c r="A838" s="995" t="s">
        <v>431</v>
      </c>
      <c r="B838" s="1022" t="s">
        <v>107</v>
      </c>
      <c r="C838" s="824">
        <v>480451</v>
      </c>
      <c r="D838" s="645"/>
    </row>
    <row r="839" spans="1:4" x14ac:dyDescent="0.25">
      <c r="A839" s="995" t="s">
        <v>431</v>
      </c>
      <c r="B839" s="1022" t="s">
        <v>107</v>
      </c>
      <c r="C839" s="824">
        <v>480452</v>
      </c>
      <c r="D839" s="645"/>
    </row>
    <row r="840" spans="1:4" x14ac:dyDescent="0.25">
      <c r="A840" s="995" t="s">
        <v>431</v>
      </c>
      <c r="B840" s="1022" t="s">
        <v>107</v>
      </c>
      <c r="C840" s="824">
        <v>480459</v>
      </c>
      <c r="D840" s="645"/>
    </row>
    <row r="841" spans="1:4" x14ac:dyDescent="0.25">
      <c r="A841" s="995" t="s">
        <v>431</v>
      </c>
      <c r="B841" s="1022" t="s">
        <v>107</v>
      </c>
      <c r="C841" s="824">
        <v>480592</v>
      </c>
      <c r="D841" s="645"/>
    </row>
    <row r="842" spans="1:4" x14ac:dyDescent="0.25">
      <c r="A842" s="995" t="s">
        <v>431</v>
      </c>
      <c r="B842" s="1022" t="s">
        <v>107</v>
      </c>
      <c r="C842" s="824">
        <v>481032</v>
      </c>
      <c r="D842" s="645"/>
    </row>
    <row r="843" spans="1:4" x14ac:dyDescent="0.25">
      <c r="A843" s="995" t="s">
        <v>431</v>
      </c>
      <c r="B843" s="1022" t="s">
        <v>107</v>
      </c>
      <c r="C843" s="824">
        <v>481039</v>
      </c>
      <c r="D843" s="645"/>
    </row>
    <row r="844" spans="1:4" x14ac:dyDescent="0.25">
      <c r="A844" s="995" t="s">
        <v>431</v>
      </c>
      <c r="B844" s="1022" t="s">
        <v>107</v>
      </c>
      <c r="C844" s="824">
        <v>481092</v>
      </c>
      <c r="D844" s="645"/>
    </row>
    <row r="845" spans="1:4" x14ac:dyDescent="0.25">
      <c r="A845" s="995" t="s">
        <v>431</v>
      </c>
      <c r="B845" s="1022" t="s">
        <v>107</v>
      </c>
      <c r="C845" s="824">
        <v>481151</v>
      </c>
      <c r="D845" s="645"/>
    </row>
    <row r="846" spans="1:4" x14ac:dyDescent="0.25">
      <c r="A846" s="995" t="s">
        <v>431</v>
      </c>
      <c r="B846" s="1022" t="s">
        <v>107</v>
      </c>
      <c r="C846" s="1044">
        <v>481159</v>
      </c>
      <c r="D846" s="645"/>
    </row>
    <row r="847" spans="1:4" x14ac:dyDescent="0.25">
      <c r="A847" s="986" t="s">
        <v>431</v>
      </c>
      <c r="B847" s="1015" t="s">
        <v>113</v>
      </c>
      <c r="C847" s="1052">
        <v>480442</v>
      </c>
      <c r="D847" s="645"/>
    </row>
    <row r="848" spans="1:4" x14ac:dyDescent="0.25">
      <c r="A848" s="987" t="s">
        <v>431</v>
      </c>
      <c r="B848" s="1016" t="s">
        <v>113</v>
      </c>
      <c r="C848" s="1055">
        <v>480449</v>
      </c>
      <c r="D848" s="645"/>
    </row>
    <row r="849" spans="1:4" x14ac:dyDescent="0.25">
      <c r="A849" s="987" t="s">
        <v>431</v>
      </c>
      <c r="B849" s="1016" t="s">
        <v>113</v>
      </c>
      <c r="C849" s="1055">
        <v>480451</v>
      </c>
      <c r="D849" s="645"/>
    </row>
    <row r="850" spans="1:4" x14ac:dyDescent="0.25">
      <c r="A850" s="987" t="s">
        <v>431</v>
      </c>
      <c r="B850" s="1016" t="s">
        <v>113</v>
      </c>
      <c r="C850" s="1055">
        <v>480452</v>
      </c>
      <c r="D850" s="645"/>
    </row>
    <row r="851" spans="1:4" x14ac:dyDescent="0.25">
      <c r="A851" s="987" t="s">
        <v>431</v>
      </c>
      <c r="B851" s="1016" t="s">
        <v>113</v>
      </c>
      <c r="C851" s="1055">
        <v>480459</v>
      </c>
      <c r="D851" s="645"/>
    </row>
    <row r="852" spans="1:4" x14ac:dyDescent="0.25">
      <c r="A852" s="987" t="s">
        <v>431</v>
      </c>
      <c r="B852" s="1016" t="s">
        <v>113</v>
      </c>
      <c r="C852" s="1055">
        <v>480592</v>
      </c>
      <c r="D852" s="645"/>
    </row>
    <row r="853" spans="1:4" x14ac:dyDescent="0.25">
      <c r="A853" s="987" t="s">
        <v>431</v>
      </c>
      <c r="B853" s="1016" t="s">
        <v>113</v>
      </c>
      <c r="C853" s="1055">
        <v>481032</v>
      </c>
      <c r="D853" s="645"/>
    </row>
    <row r="854" spans="1:4" x14ac:dyDescent="0.25">
      <c r="A854" s="987" t="s">
        <v>431</v>
      </c>
      <c r="B854" s="1016" t="s">
        <v>113</v>
      </c>
      <c r="C854" s="1055">
        <v>481039</v>
      </c>
      <c r="D854" s="645"/>
    </row>
    <row r="855" spans="1:4" x14ac:dyDescent="0.25">
      <c r="A855" s="987" t="s">
        <v>431</v>
      </c>
      <c r="B855" s="1016" t="s">
        <v>113</v>
      </c>
      <c r="C855" s="1055">
        <v>481092</v>
      </c>
      <c r="D855" s="645"/>
    </row>
    <row r="856" spans="1:4" x14ac:dyDescent="0.25">
      <c r="A856" s="987" t="s">
        <v>431</v>
      </c>
      <c r="B856" s="1016" t="s">
        <v>113</v>
      </c>
      <c r="C856" s="1055">
        <v>481151</v>
      </c>
      <c r="D856" s="645"/>
    </row>
    <row r="857" spans="1:4" x14ac:dyDescent="0.25">
      <c r="A857" s="987" t="s">
        <v>431</v>
      </c>
      <c r="B857" s="1016" t="s">
        <v>113</v>
      </c>
      <c r="C857" s="1055">
        <v>481159</v>
      </c>
      <c r="D857" s="645"/>
    </row>
    <row r="858" spans="1:4" x14ac:dyDescent="0.25">
      <c r="A858" s="987" t="s">
        <v>431</v>
      </c>
      <c r="B858" s="1016" t="s">
        <v>157</v>
      </c>
      <c r="C858" s="1055">
        <v>480442</v>
      </c>
      <c r="D858" s="645"/>
    </row>
    <row r="859" spans="1:4" x14ac:dyDescent="0.25">
      <c r="A859" s="987" t="s">
        <v>431</v>
      </c>
      <c r="B859" s="1016" t="s">
        <v>157</v>
      </c>
      <c r="C859" s="1055">
        <v>480449</v>
      </c>
      <c r="D859" s="645"/>
    </row>
    <row r="860" spans="1:4" x14ac:dyDescent="0.25">
      <c r="A860" s="987" t="s">
        <v>431</v>
      </c>
      <c r="B860" s="1016" t="s">
        <v>157</v>
      </c>
      <c r="C860" s="1055">
        <v>480451</v>
      </c>
      <c r="D860" s="645"/>
    </row>
    <row r="861" spans="1:4" x14ac:dyDescent="0.25">
      <c r="A861" s="987" t="s">
        <v>431</v>
      </c>
      <c r="B861" s="1016" t="s">
        <v>157</v>
      </c>
      <c r="C861" s="1055">
        <v>480452</v>
      </c>
      <c r="D861" s="645"/>
    </row>
    <row r="862" spans="1:4" x14ac:dyDescent="0.25">
      <c r="A862" s="987" t="s">
        <v>431</v>
      </c>
      <c r="B862" s="1016" t="s">
        <v>157</v>
      </c>
      <c r="C862" s="1055">
        <v>480459</v>
      </c>
      <c r="D862" s="645"/>
    </row>
    <row r="863" spans="1:4" x14ac:dyDescent="0.25">
      <c r="A863" s="987" t="s">
        <v>431</v>
      </c>
      <c r="B863" s="1016" t="s">
        <v>157</v>
      </c>
      <c r="C863" s="1055">
        <v>480592</v>
      </c>
      <c r="D863" s="645"/>
    </row>
    <row r="864" spans="1:4" x14ac:dyDescent="0.25">
      <c r="A864" s="987" t="s">
        <v>431</v>
      </c>
      <c r="B864" s="1016" t="s">
        <v>157</v>
      </c>
      <c r="C864" s="1055">
        <v>481032</v>
      </c>
      <c r="D864" s="645"/>
    </row>
    <row r="865" spans="1:4" x14ac:dyDescent="0.25">
      <c r="A865" s="987" t="s">
        <v>431</v>
      </c>
      <c r="B865" s="1016" t="s">
        <v>157</v>
      </c>
      <c r="C865" s="1055">
        <v>481039</v>
      </c>
      <c r="D865" s="645"/>
    </row>
    <row r="866" spans="1:4" x14ac:dyDescent="0.25">
      <c r="A866" s="987" t="s">
        <v>431</v>
      </c>
      <c r="B866" s="1016" t="s">
        <v>157</v>
      </c>
      <c r="C866" s="1055">
        <v>481092</v>
      </c>
      <c r="D866" s="645"/>
    </row>
    <row r="867" spans="1:4" x14ac:dyDescent="0.25">
      <c r="A867" s="987" t="s">
        <v>431</v>
      </c>
      <c r="B867" s="1016" t="s">
        <v>157</v>
      </c>
      <c r="C867" s="1055">
        <v>481151</v>
      </c>
      <c r="D867" s="645"/>
    </row>
    <row r="868" spans="1:4" x14ac:dyDescent="0.25">
      <c r="A868" s="994" t="s">
        <v>431</v>
      </c>
      <c r="B868" s="1021" t="s">
        <v>157</v>
      </c>
      <c r="C868" s="1056">
        <v>481159</v>
      </c>
      <c r="D868" s="645"/>
    </row>
    <row r="869" spans="1:4" x14ac:dyDescent="0.25">
      <c r="A869" s="987" t="s">
        <v>431</v>
      </c>
      <c r="B869" s="1021" t="s">
        <v>442</v>
      </c>
      <c r="C869" s="832">
        <v>480442</v>
      </c>
      <c r="D869" s="645"/>
    </row>
    <row r="870" spans="1:4" x14ac:dyDescent="0.25">
      <c r="A870" s="994" t="s">
        <v>431</v>
      </c>
      <c r="B870" s="1021" t="s">
        <v>442</v>
      </c>
      <c r="C870" s="832">
        <v>480449</v>
      </c>
      <c r="D870" s="645"/>
    </row>
    <row r="871" spans="1:4" x14ac:dyDescent="0.25">
      <c r="A871" s="987" t="s">
        <v>431</v>
      </c>
      <c r="B871" s="1021" t="s">
        <v>442</v>
      </c>
      <c r="C871" s="832">
        <v>480451</v>
      </c>
      <c r="D871" s="645"/>
    </row>
    <row r="872" spans="1:4" x14ac:dyDescent="0.25">
      <c r="A872" s="994" t="s">
        <v>431</v>
      </c>
      <c r="B872" s="1021" t="s">
        <v>442</v>
      </c>
      <c r="C872" s="832">
        <v>480452</v>
      </c>
      <c r="D872" s="645"/>
    </row>
    <row r="873" spans="1:4" x14ac:dyDescent="0.25">
      <c r="A873" s="987" t="s">
        <v>431</v>
      </c>
      <c r="B873" s="1021" t="s">
        <v>442</v>
      </c>
      <c r="C873" s="832">
        <v>480459</v>
      </c>
      <c r="D873" s="645"/>
    </row>
    <row r="874" spans="1:4" x14ac:dyDescent="0.25">
      <c r="A874" s="994" t="s">
        <v>431</v>
      </c>
      <c r="B874" s="1021" t="s">
        <v>442</v>
      </c>
      <c r="C874" s="832">
        <v>480592</v>
      </c>
      <c r="D874" s="645"/>
    </row>
    <row r="875" spans="1:4" x14ac:dyDescent="0.25">
      <c r="A875" s="987" t="s">
        <v>431</v>
      </c>
      <c r="B875" s="1021" t="s">
        <v>442</v>
      </c>
      <c r="C875" s="832">
        <v>481032</v>
      </c>
      <c r="D875" s="645"/>
    </row>
    <row r="876" spans="1:4" x14ac:dyDescent="0.25">
      <c r="A876" s="994" t="s">
        <v>431</v>
      </c>
      <c r="B876" s="1021" t="s">
        <v>442</v>
      </c>
      <c r="C876" s="832">
        <v>481039</v>
      </c>
      <c r="D876" s="645"/>
    </row>
    <row r="877" spans="1:4" x14ac:dyDescent="0.25">
      <c r="A877" s="987" t="s">
        <v>431</v>
      </c>
      <c r="B877" s="1021" t="s">
        <v>442</v>
      </c>
      <c r="C877" s="832">
        <v>481092</v>
      </c>
      <c r="D877" s="645"/>
    </row>
    <row r="878" spans="1:4" x14ac:dyDescent="0.25">
      <c r="A878" s="994" t="s">
        <v>431</v>
      </c>
      <c r="B878" s="1021" t="s">
        <v>442</v>
      </c>
      <c r="C878" s="832">
        <v>481151</v>
      </c>
      <c r="D878" s="645"/>
    </row>
    <row r="879" spans="1:4" ht="15.75" thickBot="1" x14ac:dyDescent="0.3">
      <c r="A879" s="987" t="s">
        <v>431</v>
      </c>
      <c r="B879" s="1021" t="s">
        <v>442</v>
      </c>
      <c r="C879" s="1045">
        <v>481159</v>
      </c>
      <c r="D879" s="645"/>
    </row>
    <row r="880" spans="1:4" ht="15.75" thickTop="1" x14ac:dyDescent="0.25">
      <c r="A880" s="998" t="s">
        <v>432</v>
      </c>
      <c r="B880" s="1025" t="s">
        <v>107</v>
      </c>
      <c r="C880" s="1047">
        <v>480421</v>
      </c>
      <c r="D880" s="645"/>
    </row>
    <row r="881" spans="1:4" x14ac:dyDescent="0.25">
      <c r="A881" s="995" t="s">
        <v>432</v>
      </c>
      <c r="B881" s="1022" t="s">
        <v>107</v>
      </c>
      <c r="C881" s="1044" t="s">
        <v>315</v>
      </c>
      <c r="D881" s="645"/>
    </row>
    <row r="882" spans="1:4" x14ac:dyDescent="0.25">
      <c r="A882" s="995" t="s">
        <v>432</v>
      </c>
      <c r="B882" s="1022" t="s">
        <v>107</v>
      </c>
      <c r="C882" s="1044" t="s">
        <v>316</v>
      </c>
      <c r="D882" s="645"/>
    </row>
    <row r="883" spans="1:4" x14ac:dyDescent="0.25">
      <c r="A883" s="995" t="s">
        <v>432</v>
      </c>
      <c r="B883" s="1022" t="s">
        <v>107</v>
      </c>
      <c r="C883" s="1044">
        <v>480439</v>
      </c>
      <c r="D883" s="645"/>
    </row>
    <row r="884" spans="1:4" x14ac:dyDescent="0.25">
      <c r="A884" s="995" t="s">
        <v>432</v>
      </c>
      <c r="B884" s="1022" t="s">
        <v>107</v>
      </c>
      <c r="C884" s="824">
        <v>480530</v>
      </c>
      <c r="D884" s="645"/>
    </row>
    <row r="885" spans="1:4" x14ac:dyDescent="0.25">
      <c r="A885" s="995" t="s">
        <v>432</v>
      </c>
      <c r="B885" s="1022" t="s">
        <v>107</v>
      </c>
      <c r="C885" s="824">
        <v>480610</v>
      </c>
      <c r="D885" s="645"/>
    </row>
    <row r="886" spans="1:4" x14ac:dyDescent="0.25">
      <c r="A886" s="995" t="s">
        <v>432</v>
      </c>
      <c r="B886" s="1022" t="s">
        <v>107</v>
      </c>
      <c r="C886" s="824">
        <v>480620</v>
      </c>
      <c r="D886" s="645"/>
    </row>
    <row r="887" spans="1:4" x14ac:dyDescent="0.25">
      <c r="A887" s="995" t="s">
        <v>432</v>
      </c>
      <c r="B887" s="1022" t="s">
        <v>107</v>
      </c>
      <c r="C887" s="824">
        <v>480640</v>
      </c>
      <c r="D887" s="645"/>
    </row>
    <row r="888" spans="1:4" x14ac:dyDescent="0.25">
      <c r="A888" s="995" t="s">
        <v>432</v>
      </c>
      <c r="B888" s="1022" t="s">
        <v>107</v>
      </c>
      <c r="C888" s="824">
        <v>4808</v>
      </c>
      <c r="D888" s="645"/>
    </row>
    <row r="889" spans="1:4" x14ac:dyDescent="0.25">
      <c r="A889" s="995" t="s">
        <v>432</v>
      </c>
      <c r="B889" s="1022" t="s">
        <v>107</v>
      </c>
      <c r="C889" s="824">
        <v>481031</v>
      </c>
      <c r="D889" s="645"/>
    </row>
    <row r="890" spans="1:4" x14ac:dyDescent="0.25">
      <c r="A890" s="995" t="s">
        <v>432</v>
      </c>
      <c r="B890" s="1022" t="s">
        <v>107</v>
      </c>
      <c r="C890" s="824">
        <v>481099</v>
      </c>
      <c r="D890" s="645"/>
    </row>
    <row r="891" spans="1:4" x14ac:dyDescent="0.25">
      <c r="A891" s="986" t="s">
        <v>432</v>
      </c>
      <c r="B891" s="1015" t="s">
        <v>113</v>
      </c>
      <c r="C891" s="1052">
        <v>480421</v>
      </c>
      <c r="D891" s="645"/>
    </row>
    <row r="892" spans="1:4" x14ac:dyDescent="0.25">
      <c r="A892" s="987" t="s">
        <v>432</v>
      </c>
      <c r="B892" s="1016" t="s">
        <v>113</v>
      </c>
      <c r="C892" s="1055">
        <v>480429</v>
      </c>
      <c r="D892" s="645"/>
    </row>
    <row r="893" spans="1:4" x14ac:dyDescent="0.25">
      <c r="A893" s="987" t="s">
        <v>432</v>
      </c>
      <c r="B893" s="1016" t="s">
        <v>113</v>
      </c>
      <c r="C893" s="1055">
        <v>480431</v>
      </c>
      <c r="D893" s="645"/>
    </row>
    <row r="894" spans="1:4" x14ac:dyDescent="0.25">
      <c r="A894" s="987" t="s">
        <v>432</v>
      </c>
      <c r="B894" s="1016" t="s">
        <v>113</v>
      </c>
      <c r="C894" s="1055">
        <v>480439</v>
      </c>
      <c r="D894" s="645"/>
    </row>
    <row r="895" spans="1:4" x14ac:dyDescent="0.25">
      <c r="A895" s="987" t="s">
        <v>432</v>
      </c>
      <c r="B895" s="1016" t="s">
        <v>113</v>
      </c>
      <c r="C895" s="1055">
        <v>480530</v>
      </c>
      <c r="D895" s="645"/>
    </row>
    <row r="896" spans="1:4" x14ac:dyDescent="0.25">
      <c r="A896" s="987" t="s">
        <v>432</v>
      </c>
      <c r="B896" s="1016" t="s">
        <v>113</v>
      </c>
      <c r="C896" s="1055">
        <v>480610</v>
      </c>
      <c r="D896" s="645"/>
    </row>
    <row r="897" spans="1:4" x14ac:dyDescent="0.25">
      <c r="A897" s="987" t="s">
        <v>432</v>
      </c>
      <c r="B897" s="1016" t="s">
        <v>113</v>
      </c>
      <c r="C897" s="1055">
        <v>480620</v>
      </c>
      <c r="D897" s="645"/>
    </row>
    <row r="898" spans="1:4" x14ac:dyDescent="0.25">
      <c r="A898" s="987" t="s">
        <v>432</v>
      </c>
      <c r="B898" s="1016" t="s">
        <v>113</v>
      </c>
      <c r="C898" s="1055">
        <v>480640</v>
      </c>
      <c r="D898" s="645"/>
    </row>
    <row r="899" spans="1:4" x14ac:dyDescent="0.25">
      <c r="A899" s="987" t="s">
        <v>432</v>
      </c>
      <c r="B899" s="1016" t="s">
        <v>113</v>
      </c>
      <c r="C899" s="1055">
        <v>4808</v>
      </c>
      <c r="D899" s="645"/>
    </row>
    <row r="900" spans="1:4" x14ac:dyDescent="0.25">
      <c r="A900" s="987" t="s">
        <v>432</v>
      </c>
      <c r="B900" s="1016" t="s">
        <v>113</v>
      </c>
      <c r="C900" s="1055">
        <v>481031</v>
      </c>
      <c r="D900" s="645"/>
    </row>
    <row r="901" spans="1:4" x14ac:dyDescent="0.25">
      <c r="A901" s="987" t="s">
        <v>432</v>
      </c>
      <c r="B901" s="1016" t="s">
        <v>113</v>
      </c>
      <c r="C901" s="1055">
        <v>481099</v>
      </c>
      <c r="D901" s="645"/>
    </row>
    <row r="902" spans="1:4" x14ac:dyDescent="0.25">
      <c r="A902" s="987" t="s">
        <v>432</v>
      </c>
      <c r="B902" s="1016" t="s">
        <v>157</v>
      </c>
      <c r="C902" s="1055">
        <v>480421</v>
      </c>
      <c r="D902" s="645"/>
    </row>
    <row r="903" spans="1:4" x14ac:dyDescent="0.25">
      <c r="A903" s="987" t="s">
        <v>432</v>
      </c>
      <c r="B903" s="1016" t="s">
        <v>157</v>
      </c>
      <c r="C903" s="1055">
        <v>480429</v>
      </c>
      <c r="D903" s="645"/>
    </row>
    <row r="904" spans="1:4" x14ac:dyDescent="0.25">
      <c r="A904" s="987" t="s">
        <v>432</v>
      </c>
      <c r="B904" s="1016" t="s">
        <v>157</v>
      </c>
      <c r="C904" s="1055">
        <v>480431</v>
      </c>
      <c r="D904" s="645"/>
    </row>
    <row r="905" spans="1:4" x14ac:dyDescent="0.25">
      <c r="A905" s="987" t="s">
        <v>432</v>
      </c>
      <c r="B905" s="1016" t="s">
        <v>157</v>
      </c>
      <c r="C905" s="1055">
        <v>480439</v>
      </c>
      <c r="D905" s="645"/>
    </row>
    <row r="906" spans="1:4" x14ac:dyDescent="0.25">
      <c r="A906" s="987" t="s">
        <v>432</v>
      </c>
      <c r="B906" s="1016" t="s">
        <v>157</v>
      </c>
      <c r="C906" s="1055">
        <v>480530</v>
      </c>
      <c r="D906" s="645"/>
    </row>
    <row r="907" spans="1:4" x14ac:dyDescent="0.25">
      <c r="A907" s="987" t="s">
        <v>432</v>
      </c>
      <c r="B907" s="1016" t="s">
        <v>157</v>
      </c>
      <c r="C907" s="1055">
        <v>480610</v>
      </c>
      <c r="D907" s="645"/>
    </row>
    <row r="908" spans="1:4" x14ac:dyDescent="0.25">
      <c r="A908" s="987" t="s">
        <v>432</v>
      </c>
      <c r="B908" s="1016" t="s">
        <v>157</v>
      </c>
      <c r="C908" s="1055">
        <v>480620</v>
      </c>
      <c r="D908" s="645"/>
    </row>
    <row r="909" spans="1:4" x14ac:dyDescent="0.25">
      <c r="A909" s="987" t="s">
        <v>432</v>
      </c>
      <c r="B909" s="1016" t="s">
        <v>157</v>
      </c>
      <c r="C909" s="1055">
        <v>480640</v>
      </c>
      <c r="D909" s="645"/>
    </row>
    <row r="910" spans="1:4" x14ac:dyDescent="0.25">
      <c r="A910" s="987" t="s">
        <v>432</v>
      </c>
      <c r="B910" s="1016" t="s">
        <v>157</v>
      </c>
      <c r="C910" s="1055">
        <v>4808</v>
      </c>
      <c r="D910" s="645"/>
    </row>
    <row r="911" spans="1:4" x14ac:dyDescent="0.25">
      <c r="A911" s="987" t="s">
        <v>432</v>
      </c>
      <c r="B911" s="1016" t="s">
        <v>157</v>
      </c>
      <c r="C911" s="1055">
        <v>481031</v>
      </c>
      <c r="D911" s="645"/>
    </row>
    <row r="912" spans="1:4" x14ac:dyDescent="0.25">
      <c r="A912" s="994" t="s">
        <v>432</v>
      </c>
      <c r="B912" s="1021" t="s">
        <v>157</v>
      </c>
      <c r="C912" s="1056">
        <v>481099</v>
      </c>
      <c r="D912" s="645"/>
    </row>
    <row r="913" spans="1:4" x14ac:dyDescent="0.25">
      <c r="A913" s="987" t="s">
        <v>432</v>
      </c>
      <c r="B913" s="1021" t="s">
        <v>442</v>
      </c>
      <c r="C913" s="832">
        <v>480421</v>
      </c>
      <c r="D913" s="645"/>
    </row>
    <row r="914" spans="1:4" x14ac:dyDescent="0.25">
      <c r="A914" s="994" t="s">
        <v>432</v>
      </c>
      <c r="B914" s="1021" t="s">
        <v>442</v>
      </c>
      <c r="C914" s="832">
        <v>480429</v>
      </c>
      <c r="D914" s="645"/>
    </row>
    <row r="915" spans="1:4" x14ac:dyDescent="0.25">
      <c r="A915" s="987" t="s">
        <v>432</v>
      </c>
      <c r="B915" s="1021" t="s">
        <v>442</v>
      </c>
      <c r="C915" s="832">
        <v>480431</v>
      </c>
      <c r="D915" s="645"/>
    </row>
    <row r="916" spans="1:4" x14ac:dyDescent="0.25">
      <c r="A916" s="994" t="s">
        <v>432</v>
      </c>
      <c r="B916" s="1021" t="s">
        <v>442</v>
      </c>
      <c r="C916" s="832">
        <v>480439</v>
      </c>
      <c r="D916" s="645"/>
    </row>
    <row r="917" spans="1:4" x14ac:dyDescent="0.25">
      <c r="A917" s="987" t="s">
        <v>432</v>
      </c>
      <c r="B917" s="1021" t="s">
        <v>442</v>
      </c>
      <c r="C917" s="832">
        <v>480530</v>
      </c>
      <c r="D917" s="645"/>
    </row>
    <row r="918" spans="1:4" x14ac:dyDescent="0.25">
      <c r="A918" s="994" t="s">
        <v>432</v>
      </c>
      <c r="B918" s="1021" t="s">
        <v>442</v>
      </c>
      <c r="C918" s="832">
        <v>480610</v>
      </c>
      <c r="D918" s="645"/>
    </row>
    <row r="919" spans="1:4" x14ac:dyDescent="0.25">
      <c r="A919" s="987" t="s">
        <v>432</v>
      </c>
      <c r="B919" s="1021" t="s">
        <v>442</v>
      </c>
      <c r="C919" s="832">
        <v>480620</v>
      </c>
      <c r="D919" s="645"/>
    </row>
    <row r="920" spans="1:4" x14ac:dyDescent="0.25">
      <c r="A920" s="994" t="s">
        <v>432</v>
      </c>
      <c r="B920" s="1021" t="s">
        <v>442</v>
      </c>
      <c r="C920" s="832">
        <v>480640</v>
      </c>
      <c r="D920" s="645"/>
    </row>
    <row r="921" spans="1:4" x14ac:dyDescent="0.25">
      <c r="A921" s="987" t="s">
        <v>432</v>
      </c>
      <c r="B921" s="1021" t="s">
        <v>442</v>
      </c>
      <c r="C921" s="832">
        <v>4808</v>
      </c>
      <c r="D921" s="645"/>
    </row>
    <row r="922" spans="1:4" x14ac:dyDescent="0.25">
      <c r="A922" s="994" t="s">
        <v>432</v>
      </c>
      <c r="B922" s="1021" t="s">
        <v>442</v>
      </c>
      <c r="C922" s="832">
        <v>481031</v>
      </c>
      <c r="D922" s="645"/>
    </row>
    <row r="923" spans="1:4" ht="15.75" thickBot="1" x14ac:dyDescent="0.3">
      <c r="A923" s="987" t="s">
        <v>432</v>
      </c>
      <c r="B923" s="1021" t="s">
        <v>442</v>
      </c>
      <c r="C923" s="1045">
        <v>481099</v>
      </c>
      <c r="D923" s="645"/>
    </row>
    <row r="924" spans="1:4" ht="15.75" thickTop="1" x14ac:dyDescent="0.25">
      <c r="A924" s="998" t="s">
        <v>433</v>
      </c>
      <c r="B924" s="1025" t="s">
        <v>107</v>
      </c>
      <c r="C924" s="1040">
        <v>480593</v>
      </c>
      <c r="D924" s="645"/>
    </row>
    <row r="925" spans="1:4" x14ac:dyDescent="0.25">
      <c r="A925" s="986" t="s">
        <v>433</v>
      </c>
      <c r="B925" s="1015" t="s">
        <v>113</v>
      </c>
      <c r="C925" s="1043" t="s">
        <v>303</v>
      </c>
      <c r="D925" s="645"/>
    </row>
    <row r="926" spans="1:4" x14ac:dyDescent="0.25">
      <c r="A926" s="995" t="s">
        <v>433</v>
      </c>
      <c r="B926" s="1022" t="s">
        <v>157</v>
      </c>
      <c r="C926" s="1044" t="s">
        <v>303</v>
      </c>
      <c r="D926" s="645"/>
    </row>
    <row r="927" spans="1:4" ht="15.75" thickBot="1" x14ac:dyDescent="0.3">
      <c r="A927" s="996" t="s">
        <v>433</v>
      </c>
      <c r="B927" s="1023" t="s">
        <v>442</v>
      </c>
      <c r="C927" s="1045" t="s">
        <v>303</v>
      </c>
      <c r="D927" s="645"/>
    </row>
    <row r="928" spans="1:4" ht="15.75" thickTop="1" x14ac:dyDescent="0.25">
      <c r="A928" s="998">
        <v>12.4</v>
      </c>
      <c r="B928" s="1025" t="s">
        <v>107</v>
      </c>
      <c r="C928" s="1040">
        <v>480240</v>
      </c>
      <c r="D928" s="645"/>
    </row>
    <row r="929" spans="1:4" x14ac:dyDescent="0.25">
      <c r="A929" s="995">
        <v>12.4</v>
      </c>
      <c r="B929" s="1022" t="s">
        <v>107</v>
      </c>
      <c r="C929" s="824">
        <v>480441</v>
      </c>
      <c r="D929" s="645"/>
    </row>
    <row r="930" spans="1:4" x14ac:dyDescent="0.25">
      <c r="A930" s="995">
        <v>12.4</v>
      </c>
      <c r="B930" s="1022" t="s">
        <v>107</v>
      </c>
      <c r="C930" s="824">
        <v>480540</v>
      </c>
      <c r="D930" s="645"/>
    </row>
    <row r="931" spans="1:4" x14ac:dyDescent="0.25">
      <c r="A931" s="995">
        <v>12.4</v>
      </c>
      <c r="B931" s="1022" t="s">
        <v>107</v>
      </c>
      <c r="C931" s="824">
        <v>480550</v>
      </c>
      <c r="D931" s="645"/>
    </row>
    <row r="932" spans="1:4" x14ac:dyDescent="0.25">
      <c r="A932" s="995">
        <v>12.4</v>
      </c>
      <c r="B932" s="1022" t="s">
        <v>107</v>
      </c>
      <c r="C932" s="824">
        <v>480630</v>
      </c>
      <c r="D932" s="645"/>
    </row>
    <row r="933" spans="1:4" x14ac:dyDescent="0.25">
      <c r="A933" s="995">
        <v>12.4</v>
      </c>
      <c r="B933" s="1022" t="s">
        <v>107</v>
      </c>
      <c r="C933" s="824">
        <v>4812</v>
      </c>
      <c r="D933" s="645"/>
    </row>
    <row r="934" spans="1:4" x14ac:dyDescent="0.25">
      <c r="A934" s="995">
        <v>12.4</v>
      </c>
      <c r="B934" s="1022" t="s">
        <v>107</v>
      </c>
      <c r="C934" s="824">
        <v>4813</v>
      </c>
      <c r="D934" s="645"/>
    </row>
    <row r="935" spans="1:4" x14ac:dyDescent="0.25">
      <c r="A935" s="986">
        <v>12.4</v>
      </c>
      <c r="B935" s="1015" t="s">
        <v>113</v>
      </c>
      <c r="C935" s="1052">
        <v>480240</v>
      </c>
      <c r="D935" s="645"/>
    </row>
    <row r="936" spans="1:4" x14ac:dyDescent="0.25">
      <c r="A936" s="987">
        <v>12.4</v>
      </c>
      <c r="B936" s="1016" t="s">
        <v>113</v>
      </c>
      <c r="C936" s="1055">
        <v>480441</v>
      </c>
      <c r="D936" s="645"/>
    </row>
    <row r="937" spans="1:4" x14ac:dyDescent="0.25">
      <c r="A937" s="987">
        <v>12.4</v>
      </c>
      <c r="B937" s="1016" t="s">
        <v>113</v>
      </c>
      <c r="C937" s="1055">
        <v>480540</v>
      </c>
      <c r="D937" s="645"/>
    </row>
    <row r="938" spans="1:4" x14ac:dyDescent="0.25">
      <c r="A938" s="987">
        <v>12.4</v>
      </c>
      <c r="B938" s="1016" t="s">
        <v>113</v>
      </c>
      <c r="C938" s="1055">
        <v>480550</v>
      </c>
      <c r="D938" s="645"/>
    </row>
    <row r="939" spans="1:4" x14ac:dyDescent="0.25">
      <c r="A939" s="987">
        <v>12.4</v>
      </c>
      <c r="B939" s="1016" t="s">
        <v>113</v>
      </c>
      <c r="C939" s="1055">
        <v>480630</v>
      </c>
      <c r="D939" s="645"/>
    </row>
    <row r="940" spans="1:4" x14ac:dyDescent="0.25">
      <c r="A940" s="987">
        <v>12.4</v>
      </c>
      <c r="B940" s="1016" t="s">
        <v>113</v>
      </c>
      <c r="C940" s="1055">
        <v>4812</v>
      </c>
      <c r="D940" s="645"/>
    </row>
    <row r="941" spans="1:4" x14ac:dyDescent="0.25">
      <c r="A941" s="987">
        <v>12.4</v>
      </c>
      <c r="B941" s="1016" t="s">
        <v>113</v>
      </c>
      <c r="C941" s="1055">
        <v>4813</v>
      </c>
      <c r="D941" s="645"/>
    </row>
    <row r="942" spans="1:4" x14ac:dyDescent="0.25">
      <c r="A942" s="987">
        <v>12.4</v>
      </c>
      <c r="B942" s="1016" t="s">
        <v>157</v>
      </c>
      <c r="C942" s="1055">
        <v>480240</v>
      </c>
      <c r="D942" s="645"/>
    </row>
    <row r="943" spans="1:4" x14ac:dyDescent="0.25">
      <c r="A943" s="987">
        <v>12.4</v>
      </c>
      <c r="B943" s="1016" t="s">
        <v>157</v>
      </c>
      <c r="C943" s="1055">
        <v>480441</v>
      </c>
      <c r="D943" s="645"/>
    </row>
    <row r="944" spans="1:4" x14ac:dyDescent="0.25">
      <c r="A944" s="987">
        <v>12.4</v>
      </c>
      <c r="B944" s="1016" t="s">
        <v>157</v>
      </c>
      <c r="C944" s="1055">
        <v>480540</v>
      </c>
      <c r="D944" s="645"/>
    </row>
    <row r="945" spans="1:4" x14ac:dyDescent="0.25">
      <c r="A945" s="987">
        <v>12.4</v>
      </c>
      <c r="B945" s="1016" t="s">
        <v>157</v>
      </c>
      <c r="C945" s="1055">
        <v>480550</v>
      </c>
      <c r="D945" s="645"/>
    </row>
    <row r="946" spans="1:4" x14ac:dyDescent="0.25">
      <c r="A946" s="987">
        <v>12.4</v>
      </c>
      <c r="B946" s="1016" t="s">
        <v>157</v>
      </c>
      <c r="C946" s="1055">
        <v>480630</v>
      </c>
      <c r="D946" s="645"/>
    </row>
    <row r="947" spans="1:4" x14ac:dyDescent="0.25">
      <c r="A947" s="987">
        <v>12.4</v>
      </c>
      <c r="B947" s="1016" t="s">
        <v>157</v>
      </c>
      <c r="C947" s="1055">
        <v>4812</v>
      </c>
      <c r="D947" s="645"/>
    </row>
    <row r="948" spans="1:4" x14ac:dyDescent="0.25">
      <c r="A948" s="994">
        <v>12.4</v>
      </c>
      <c r="B948" s="1021" t="s">
        <v>157</v>
      </c>
      <c r="C948" s="1056">
        <v>4813</v>
      </c>
      <c r="D948" s="645"/>
    </row>
    <row r="949" spans="1:4" x14ac:dyDescent="0.25">
      <c r="A949" s="987">
        <v>12.4</v>
      </c>
      <c r="B949" s="1021" t="s">
        <v>442</v>
      </c>
      <c r="C949" s="832">
        <v>480240</v>
      </c>
      <c r="D949" s="645"/>
    </row>
    <row r="950" spans="1:4" x14ac:dyDescent="0.25">
      <c r="A950" s="994">
        <v>12.4</v>
      </c>
      <c r="B950" s="1021" t="s">
        <v>442</v>
      </c>
      <c r="C950" s="832">
        <v>480441</v>
      </c>
      <c r="D950" s="645"/>
    </row>
    <row r="951" spans="1:4" x14ac:dyDescent="0.25">
      <c r="A951" s="987">
        <v>12.4</v>
      </c>
      <c r="B951" s="1021" t="s">
        <v>442</v>
      </c>
      <c r="C951" s="832">
        <v>480540</v>
      </c>
      <c r="D951" s="645"/>
    </row>
    <row r="952" spans="1:4" x14ac:dyDescent="0.25">
      <c r="A952" s="994">
        <v>12.4</v>
      </c>
      <c r="B952" s="1021" t="s">
        <v>442</v>
      </c>
      <c r="C952" s="832">
        <v>480550</v>
      </c>
      <c r="D952" s="645"/>
    </row>
    <row r="953" spans="1:4" x14ac:dyDescent="0.25">
      <c r="A953" s="987">
        <v>12.4</v>
      </c>
      <c r="B953" s="1021" t="s">
        <v>442</v>
      </c>
      <c r="C953" s="832">
        <v>480630</v>
      </c>
      <c r="D953" s="645"/>
    </row>
    <row r="954" spans="1:4" x14ac:dyDescent="0.25">
      <c r="A954" s="994">
        <v>12.4</v>
      </c>
      <c r="B954" s="1021" t="s">
        <v>442</v>
      </c>
      <c r="C954" s="832">
        <v>4812</v>
      </c>
      <c r="D954" s="645"/>
    </row>
    <row r="955" spans="1:4" ht="15.75" thickBot="1" x14ac:dyDescent="0.3">
      <c r="A955" s="987">
        <v>12.4</v>
      </c>
      <c r="B955" s="1021" t="s">
        <v>442</v>
      </c>
      <c r="C955" s="832">
        <v>4813</v>
      </c>
      <c r="D955" s="645"/>
    </row>
    <row r="956" spans="1:4" ht="15.75" thickTop="1" x14ac:dyDescent="0.25">
      <c r="A956" s="998">
        <v>13.1</v>
      </c>
      <c r="B956" s="1025" t="s">
        <v>107</v>
      </c>
      <c r="C956" s="1047">
        <v>440910</v>
      </c>
      <c r="D956" s="645"/>
    </row>
    <row r="957" spans="1:4" x14ac:dyDescent="0.25">
      <c r="A957" s="995">
        <v>13.1</v>
      </c>
      <c r="B957" s="1022" t="s">
        <v>107</v>
      </c>
      <c r="C957" s="831">
        <v>440920</v>
      </c>
      <c r="D957" s="814" t="s">
        <v>329</v>
      </c>
    </row>
    <row r="958" spans="1:4" x14ac:dyDescent="0.25">
      <c r="A958" s="986">
        <v>13.1</v>
      </c>
      <c r="B958" s="1015" t="s">
        <v>113</v>
      </c>
      <c r="C958" s="1043" t="s">
        <v>317</v>
      </c>
      <c r="D958" s="645"/>
    </row>
    <row r="959" spans="1:4" x14ac:dyDescent="0.25">
      <c r="A959" s="994">
        <v>13.1</v>
      </c>
      <c r="B959" s="1021" t="s">
        <v>113</v>
      </c>
      <c r="C959" s="832" t="s">
        <v>318</v>
      </c>
      <c r="D959" s="645"/>
    </row>
    <row r="960" spans="1:4" x14ac:dyDescent="0.25">
      <c r="A960" s="986">
        <v>13.1</v>
      </c>
      <c r="B960" s="1015" t="s">
        <v>157</v>
      </c>
      <c r="C960" s="1043" t="s">
        <v>317</v>
      </c>
      <c r="D960" s="645"/>
    </row>
    <row r="961" spans="1:4" x14ac:dyDescent="0.25">
      <c r="A961" s="822">
        <v>13.1</v>
      </c>
      <c r="B961" s="823" t="s">
        <v>157</v>
      </c>
      <c r="C961" s="824" t="s">
        <v>318</v>
      </c>
      <c r="D961" s="645"/>
    </row>
    <row r="962" spans="1:4" x14ac:dyDescent="0.25">
      <c r="A962" s="986">
        <v>13.1</v>
      </c>
      <c r="B962" s="823" t="s">
        <v>442</v>
      </c>
      <c r="C962" s="824">
        <v>440910</v>
      </c>
      <c r="D962" s="645"/>
    </row>
    <row r="963" spans="1:4" x14ac:dyDescent="0.25">
      <c r="A963" s="822">
        <v>13.1</v>
      </c>
      <c r="B963" s="823" t="s">
        <v>442</v>
      </c>
      <c r="C963" s="824">
        <v>440922</v>
      </c>
      <c r="D963" s="645"/>
    </row>
    <row r="964" spans="1:4" ht="15.75" thickBot="1" x14ac:dyDescent="0.3">
      <c r="A964" s="986">
        <v>13.1</v>
      </c>
      <c r="B964" s="1026" t="s">
        <v>442</v>
      </c>
      <c r="C964" s="1057">
        <v>440929</v>
      </c>
      <c r="D964" s="645"/>
    </row>
    <row r="965" spans="1:4" ht="15.75" thickTop="1" x14ac:dyDescent="0.25">
      <c r="A965" s="819" t="s">
        <v>435</v>
      </c>
      <c r="B965" s="820" t="s">
        <v>107</v>
      </c>
      <c r="C965" s="1040">
        <v>440910</v>
      </c>
      <c r="D965" s="645"/>
    </row>
    <row r="966" spans="1:4" x14ac:dyDescent="0.25">
      <c r="A966" s="1000" t="s">
        <v>435</v>
      </c>
      <c r="B966" s="1027" t="s">
        <v>113</v>
      </c>
      <c r="C966" s="1058" t="s">
        <v>317</v>
      </c>
      <c r="D966" s="645" t="s">
        <v>319</v>
      </c>
    </row>
    <row r="967" spans="1:4" x14ac:dyDescent="0.25">
      <c r="A967" s="1001" t="s">
        <v>435</v>
      </c>
      <c r="B967" s="1028" t="s">
        <v>157</v>
      </c>
      <c r="C967" s="1059" t="s">
        <v>317</v>
      </c>
      <c r="D967" s="645"/>
    </row>
    <row r="968" spans="1:4" ht="15.75" thickBot="1" x14ac:dyDescent="0.3">
      <c r="A968" s="1002" t="s">
        <v>435</v>
      </c>
      <c r="B968" s="1029" t="s">
        <v>442</v>
      </c>
      <c r="C968" s="1060" t="s">
        <v>317</v>
      </c>
      <c r="D968" s="645" t="s">
        <v>319</v>
      </c>
    </row>
    <row r="969" spans="1:4" ht="15.75" thickTop="1" x14ac:dyDescent="0.25">
      <c r="A969" s="819" t="s">
        <v>436</v>
      </c>
      <c r="B969" s="820" t="s">
        <v>107</v>
      </c>
      <c r="C969" s="821">
        <v>440920</v>
      </c>
      <c r="D969" s="814" t="s">
        <v>329</v>
      </c>
    </row>
    <row r="970" spans="1:4" x14ac:dyDescent="0.25">
      <c r="A970" s="1000" t="s">
        <v>436</v>
      </c>
      <c r="B970" s="1027" t="s">
        <v>113</v>
      </c>
      <c r="C970" s="1058" t="s">
        <v>318</v>
      </c>
      <c r="D970" s="645" t="s">
        <v>319</v>
      </c>
    </row>
    <row r="971" spans="1:4" x14ac:dyDescent="0.25">
      <c r="A971" s="1001" t="s">
        <v>436</v>
      </c>
      <c r="B971" s="1028" t="s">
        <v>157</v>
      </c>
      <c r="C971" s="1059" t="s">
        <v>318</v>
      </c>
      <c r="D971" s="645"/>
    </row>
    <row r="972" spans="1:4" x14ac:dyDescent="0.25">
      <c r="A972" s="1001" t="s">
        <v>436</v>
      </c>
      <c r="B972" s="1028" t="s">
        <v>442</v>
      </c>
      <c r="C972" s="1059">
        <v>440922</v>
      </c>
      <c r="D972" s="645"/>
    </row>
    <row r="973" spans="1:4" ht="15.75" thickBot="1" x14ac:dyDescent="0.3">
      <c r="A973" s="1002" t="s">
        <v>436</v>
      </c>
      <c r="B973" s="1029" t="s">
        <v>442</v>
      </c>
      <c r="C973" s="1060">
        <v>440929</v>
      </c>
      <c r="D973" s="645" t="s">
        <v>319</v>
      </c>
    </row>
    <row r="974" spans="1:4" ht="15.75" thickTop="1" x14ac:dyDescent="0.25">
      <c r="A974" s="819" t="s">
        <v>437</v>
      </c>
      <c r="B974" s="820" t="s">
        <v>107</v>
      </c>
      <c r="C974" s="821">
        <v>440920</v>
      </c>
      <c r="D974" s="814" t="s">
        <v>236</v>
      </c>
    </row>
    <row r="975" spans="1:4" x14ac:dyDescent="0.25">
      <c r="A975" s="1000" t="s">
        <v>437</v>
      </c>
      <c r="B975" s="1027" t="s">
        <v>113</v>
      </c>
      <c r="C975" s="838" t="s">
        <v>318</v>
      </c>
      <c r="D975" s="814" t="s">
        <v>236</v>
      </c>
    </row>
    <row r="976" spans="1:4" x14ac:dyDescent="0.25">
      <c r="A976" s="1001" t="s">
        <v>437</v>
      </c>
      <c r="B976" s="1028" t="s">
        <v>157</v>
      </c>
      <c r="C976" s="837" t="s">
        <v>318</v>
      </c>
      <c r="D976" s="814" t="s">
        <v>329</v>
      </c>
    </row>
    <row r="977" spans="1:4" ht="15.75" thickBot="1" x14ac:dyDescent="0.3">
      <c r="A977" s="1002" t="s">
        <v>437</v>
      </c>
      <c r="B977" s="1029" t="s">
        <v>442</v>
      </c>
      <c r="C977" s="1060">
        <v>440922</v>
      </c>
      <c r="D977" s="645"/>
    </row>
    <row r="978" spans="1:4" ht="15.75" thickTop="1" x14ac:dyDescent="0.25">
      <c r="A978" s="1003">
        <v>13.2</v>
      </c>
      <c r="B978" s="1030" t="s">
        <v>107</v>
      </c>
      <c r="C978" s="1061">
        <v>4415</v>
      </c>
      <c r="D978" s="645"/>
    </row>
    <row r="979" spans="1:4" x14ac:dyDescent="0.25">
      <c r="A979" s="822">
        <v>13.2</v>
      </c>
      <c r="B979" s="823" t="s">
        <v>107</v>
      </c>
      <c r="C979" s="824">
        <v>4416</v>
      </c>
      <c r="D979" s="645"/>
    </row>
    <row r="980" spans="1:4" x14ac:dyDescent="0.25">
      <c r="A980" s="822">
        <v>13.2</v>
      </c>
      <c r="B980" s="1027" t="s">
        <v>113</v>
      </c>
      <c r="C980" s="1058">
        <v>4415</v>
      </c>
      <c r="D980" s="645" t="s">
        <v>319</v>
      </c>
    </row>
    <row r="981" spans="1:4" x14ac:dyDescent="0.25">
      <c r="A981" s="995">
        <v>13.2</v>
      </c>
      <c r="B981" s="1021" t="s">
        <v>113</v>
      </c>
      <c r="C981" s="1044">
        <v>4416</v>
      </c>
      <c r="D981" s="645"/>
    </row>
    <row r="982" spans="1:4" x14ac:dyDescent="0.25">
      <c r="A982" s="986">
        <v>13.2</v>
      </c>
      <c r="B982" s="1015" t="s">
        <v>157</v>
      </c>
      <c r="C982" s="1043">
        <v>4415</v>
      </c>
      <c r="D982" s="645" t="s">
        <v>319</v>
      </c>
    </row>
    <row r="983" spans="1:4" x14ac:dyDescent="0.25">
      <c r="A983" s="995">
        <v>13.2</v>
      </c>
      <c r="B983" s="1022" t="s">
        <v>157</v>
      </c>
      <c r="C983" s="1044">
        <v>4416</v>
      </c>
      <c r="D983" s="645"/>
    </row>
    <row r="984" spans="1:4" x14ac:dyDescent="0.25">
      <c r="A984" s="986">
        <v>13.2</v>
      </c>
      <c r="B984" s="1022" t="s">
        <v>442</v>
      </c>
      <c r="C984" s="1044">
        <v>4415</v>
      </c>
      <c r="D984" s="645"/>
    </row>
    <row r="985" spans="1:4" ht="15.75" thickBot="1" x14ac:dyDescent="0.3">
      <c r="A985" s="997">
        <v>13.2</v>
      </c>
      <c r="B985" s="1024" t="s">
        <v>442</v>
      </c>
      <c r="C985" s="1050">
        <v>4416</v>
      </c>
      <c r="D985" s="645" t="s">
        <v>319</v>
      </c>
    </row>
    <row r="986" spans="1:4" ht="15.75" thickTop="1" x14ac:dyDescent="0.25">
      <c r="A986" s="998">
        <v>13.3</v>
      </c>
      <c r="B986" s="1025" t="s">
        <v>107</v>
      </c>
      <c r="C986" s="1047">
        <v>4414</v>
      </c>
      <c r="D986" s="645"/>
    </row>
    <row r="987" spans="1:4" x14ac:dyDescent="0.25">
      <c r="A987" s="995">
        <v>13.3</v>
      </c>
      <c r="B987" s="1022" t="s">
        <v>107</v>
      </c>
      <c r="C987" s="831">
        <v>4419</v>
      </c>
      <c r="D987" s="814" t="s">
        <v>329</v>
      </c>
    </row>
    <row r="988" spans="1:4" x14ac:dyDescent="0.25">
      <c r="A988" s="995">
        <v>13.3</v>
      </c>
      <c r="B988" s="1022" t="s">
        <v>107</v>
      </c>
      <c r="C988" s="1044">
        <v>4420</v>
      </c>
      <c r="D988" s="645"/>
    </row>
    <row r="989" spans="1:4" x14ac:dyDescent="0.25">
      <c r="A989" s="986">
        <v>13.3</v>
      </c>
      <c r="B989" s="1015" t="s">
        <v>113</v>
      </c>
      <c r="C989" s="1043" t="s">
        <v>320</v>
      </c>
      <c r="D989" s="645" t="s">
        <v>319</v>
      </c>
    </row>
    <row r="990" spans="1:4" x14ac:dyDescent="0.25">
      <c r="A990" s="994">
        <v>13.3</v>
      </c>
      <c r="B990" s="1021" t="s">
        <v>113</v>
      </c>
      <c r="C990" s="830" t="s">
        <v>321</v>
      </c>
      <c r="D990" s="814" t="s">
        <v>329</v>
      </c>
    </row>
    <row r="991" spans="1:4" x14ac:dyDescent="0.25">
      <c r="A991" s="995">
        <v>13.3</v>
      </c>
      <c r="B991" s="1022" t="s">
        <v>113</v>
      </c>
      <c r="C991" s="1044">
        <v>4420</v>
      </c>
      <c r="D991" s="645" t="s">
        <v>319</v>
      </c>
    </row>
    <row r="992" spans="1:4" x14ac:dyDescent="0.25">
      <c r="A992" s="986">
        <v>13.3</v>
      </c>
      <c r="B992" s="1015" t="s">
        <v>157</v>
      </c>
      <c r="C992" s="1043" t="s">
        <v>320</v>
      </c>
      <c r="D992" s="645" t="s">
        <v>319</v>
      </c>
    </row>
    <row r="993" spans="1:4" x14ac:dyDescent="0.25">
      <c r="A993" s="986">
        <v>13.3</v>
      </c>
      <c r="B993" s="1015" t="s">
        <v>157</v>
      </c>
      <c r="C993" s="834" t="s">
        <v>321</v>
      </c>
      <c r="D993" s="814" t="s">
        <v>329</v>
      </c>
    </row>
    <row r="994" spans="1:4" x14ac:dyDescent="0.25">
      <c r="A994" s="986">
        <v>13.3</v>
      </c>
      <c r="B994" s="1015" t="s">
        <v>157</v>
      </c>
      <c r="C994" s="1043">
        <v>4420</v>
      </c>
      <c r="D994" s="645" t="s">
        <v>319</v>
      </c>
    </row>
    <row r="995" spans="1:4" x14ac:dyDescent="0.25">
      <c r="A995" s="986">
        <v>13.3</v>
      </c>
      <c r="B995" s="1022" t="s">
        <v>442</v>
      </c>
      <c r="C995" s="1044">
        <v>4414</v>
      </c>
      <c r="D995" s="645"/>
    </row>
    <row r="996" spans="1:4" x14ac:dyDescent="0.25">
      <c r="A996" s="995">
        <v>13.3</v>
      </c>
      <c r="B996" s="1022" t="s">
        <v>442</v>
      </c>
      <c r="C996" s="1044">
        <v>441990</v>
      </c>
      <c r="D996" s="645"/>
    </row>
    <row r="997" spans="1:4" ht="15.75" thickBot="1" x14ac:dyDescent="0.3">
      <c r="A997" s="997">
        <v>13.3</v>
      </c>
      <c r="B997" s="1024" t="s">
        <v>442</v>
      </c>
      <c r="C997" s="1050">
        <v>4420</v>
      </c>
      <c r="D997" s="645"/>
    </row>
    <row r="998" spans="1:4" ht="15.75" thickTop="1" x14ac:dyDescent="0.25">
      <c r="A998" s="819">
        <v>13.4</v>
      </c>
      <c r="B998" s="1025" t="s">
        <v>107</v>
      </c>
      <c r="C998" s="1040">
        <v>441810</v>
      </c>
      <c r="D998" s="645"/>
    </row>
    <row r="999" spans="1:4" x14ac:dyDescent="0.25">
      <c r="A999" s="822">
        <v>13.4</v>
      </c>
      <c r="B999" s="1022" t="s">
        <v>107</v>
      </c>
      <c r="C999" s="824">
        <v>441820</v>
      </c>
      <c r="D999" s="645"/>
    </row>
    <row r="1000" spans="1:4" x14ac:dyDescent="0.25">
      <c r="A1000" s="822">
        <v>13.4</v>
      </c>
      <c r="B1000" s="1022" t="s">
        <v>107</v>
      </c>
      <c r="C1000" s="824">
        <v>441830</v>
      </c>
      <c r="D1000" s="645"/>
    </row>
    <row r="1001" spans="1:4" x14ac:dyDescent="0.25">
      <c r="A1001" s="822">
        <v>13.4</v>
      </c>
      <c r="B1001" s="1022" t="s">
        <v>107</v>
      </c>
      <c r="C1001" s="824">
        <v>441840</v>
      </c>
      <c r="D1001" s="645"/>
    </row>
    <row r="1002" spans="1:4" x14ac:dyDescent="0.25">
      <c r="A1002" s="822">
        <v>13.4</v>
      </c>
      <c r="B1002" s="1022" t="s">
        <v>107</v>
      </c>
      <c r="C1002" s="824">
        <v>441850</v>
      </c>
      <c r="D1002" s="645"/>
    </row>
    <row r="1003" spans="1:4" x14ac:dyDescent="0.25">
      <c r="A1003" s="822">
        <v>13.4</v>
      </c>
      <c r="B1003" s="1022" t="s">
        <v>107</v>
      </c>
      <c r="C1003" s="815">
        <v>441890</v>
      </c>
      <c r="D1003" s="814" t="s">
        <v>329</v>
      </c>
    </row>
    <row r="1004" spans="1:4" x14ac:dyDescent="0.25">
      <c r="A1004" s="822">
        <v>13.4</v>
      </c>
      <c r="B1004" s="1015" t="s">
        <v>113</v>
      </c>
      <c r="C1004" s="1043">
        <v>441810</v>
      </c>
      <c r="D1004" s="645" t="s">
        <v>319</v>
      </c>
    </row>
    <row r="1005" spans="1:4" x14ac:dyDescent="0.25">
      <c r="A1005" s="822">
        <v>13.4</v>
      </c>
      <c r="B1005" s="1015" t="s">
        <v>113</v>
      </c>
      <c r="C1005" s="1044">
        <v>481820</v>
      </c>
      <c r="D1005" s="645"/>
    </row>
    <row r="1006" spans="1:4" x14ac:dyDescent="0.25">
      <c r="A1006" s="822">
        <v>13.4</v>
      </c>
      <c r="B1006" s="1015" t="s">
        <v>113</v>
      </c>
      <c r="C1006" s="1044">
        <v>441840</v>
      </c>
      <c r="D1006" s="645"/>
    </row>
    <row r="1007" spans="1:4" x14ac:dyDescent="0.25">
      <c r="A1007" s="822">
        <v>13.4</v>
      </c>
      <c r="B1007" s="1015" t="s">
        <v>113</v>
      </c>
      <c r="C1007" s="1044">
        <v>441850</v>
      </c>
      <c r="D1007" s="645"/>
    </row>
    <row r="1008" spans="1:4" x14ac:dyDescent="0.25">
      <c r="A1008" s="822">
        <v>13.4</v>
      </c>
      <c r="B1008" s="1015" t="s">
        <v>113</v>
      </c>
      <c r="C1008" s="1044">
        <v>441860</v>
      </c>
      <c r="D1008" s="645"/>
    </row>
    <row r="1009" spans="1:4" x14ac:dyDescent="0.25">
      <c r="A1009" s="822">
        <v>13.4</v>
      </c>
      <c r="B1009" s="1015" t="s">
        <v>113</v>
      </c>
      <c r="C1009" s="831">
        <v>441871</v>
      </c>
      <c r="D1009" s="814" t="s">
        <v>329</v>
      </c>
    </row>
    <row r="1010" spans="1:4" x14ac:dyDescent="0.25">
      <c r="A1010" s="822">
        <v>13.4</v>
      </c>
      <c r="B1010" s="1015" t="s">
        <v>113</v>
      </c>
      <c r="C1010" s="831">
        <v>441872</v>
      </c>
      <c r="D1010" s="814" t="s">
        <v>329</v>
      </c>
    </row>
    <row r="1011" spans="1:4" x14ac:dyDescent="0.25">
      <c r="A1011" s="822">
        <v>13.4</v>
      </c>
      <c r="B1011" s="1015" t="s">
        <v>113</v>
      </c>
      <c r="C1011" s="831">
        <v>441879</v>
      </c>
      <c r="D1011" s="814" t="s">
        <v>329</v>
      </c>
    </row>
    <row r="1012" spans="1:4" x14ac:dyDescent="0.25">
      <c r="A1012" s="822">
        <v>13.4</v>
      </c>
      <c r="B1012" s="1022" t="s">
        <v>113</v>
      </c>
      <c r="C1012" s="831">
        <v>441890</v>
      </c>
      <c r="D1012" s="814" t="s">
        <v>329</v>
      </c>
    </row>
    <row r="1013" spans="1:4" x14ac:dyDescent="0.25">
      <c r="A1013" s="822">
        <v>13.4</v>
      </c>
      <c r="B1013" s="823" t="s">
        <v>157</v>
      </c>
      <c r="C1013" s="824">
        <v>441810</v>
      </c>
      <c r="D1013" s="645"/>
    </row>
    <row r="1014" spans="1:4" x14ac:dyDescent="0.25">
      <c r="A1014" s="822">
        <v>13.4</v>
      </c>
      <c r="B1014" s="823" t="s">
        <v>157</v>
      </c>
      <c r="C1014" s="824">
        <v>441820</v>
      </c>
      <c r="D1014" s="645"/>
    </row>
    <row r="1015" spans="1:4" x14ac:dyDescent="0.25">
      <c r="A1015" s="822">
        <v>13.4</v>
      </c>
      <c r="B1015" s="823" t="s">
        <v>157</v>
      </c>
      <c r="C1015" s="824">
        <v>441840</v>
      </c>
      <c r="D1015" s="647"/>
    </row>
    <row r="1016" spans="1:4" x14ac:dyDescent="0.25">
      <c r="A1016" s="822">
        <v>13.4</v>
      </c>
      <c r="B1016" s="823" t="s">
        <v>157</v>
      </c>
      <c r="C1016" s="824">
        <v>441850</v>
      </c>
      <c r="D1016" s="647"/>
    </row>
    <row r="1017" spans="1:4" x14ac:dyDescent="0.25">
      <c r="A1017" s="822">
        <v>13.4</v>
      </c>
      <c r="B1017" s="823" t="s">
        <v>157</v>
      </c>
      <c r="C1017" s="824">
        <v>441860</v>
      </c>
      <c r="D1017" s="647"/>
    </row>
    <row r="1018" spans="1:4" x14ac:dyDescent="0.25">
      <c r="A1018" s="822">
        <v>13.4</v>
      </c>
      <c r="B1018" s="823" t="s">
        <v>157</v>
      </c>
      <c r="C1018" s="815">
        <v>441871</v>
      </c>
      <c r="D1018" s="814" t="s">
        <v>329</v>
      </c>
    </row>
    <row r="1019" spans="1:4" x14ac:dyDescent="0.25">
      <c r="A1019" s="822">
        <v>13.4</v>
      </c>
      <c r="B1019" s="823" t="s">
        <v>157</v>
      </c>
      <c r="C1019" s="815">
        <v>441872</v>
      </c>
      <c r="D1019" s="814" t="s">
        <v>329</v>
      </c>
    </row>
    <row r="1020" spans="1:4" x14ac:dyDescent="0.25">
      <c r="A1020" s="822">
        <v>13.4</v>
      </c>
      <c r="B1020" s="823" t="s">
        <v>157</v>
      </c>
      <c r="C1020" s="815">
        <v>441879</v>
      </c>
      <c r="D1020" s="814" t="s">
        <v>329</v>
      </c>
    </row>
    <row r="1021" spans="1:4" x14ac:dyDescent="0.25">
      <c r="A1021" s="822">
        <v>13.4</v>
      </c>
      <c r="B1021" s="823" t="s">
        <v>157</v>
      </c>
      <c r="C1021" s="815">
        <v>441890</v>
      </c>
      <c r="D1021" s="814" t="s">
        <v>329</v>
      </c>
    </row>
    <row r="1022" spans="1:4" x14ac:dyDescent="0.25">
      <c r="A1022" s="822">
        <v>13.4</v>
      </c>
      <c r="B1022" s="823" t="s">
        <v>442</v>
      </c>
      <c r="C1022" s="824">
        <v>441810</v>
      </c>
      <c r="D1022" s="647"/>
    </row>
    <row r="1023" spans="1:4" x14ac:dyDescent="0.25">
      <c r="A1023" s="822">
        <v>13.4</v>
      </c>
      <c r="B1023" s="823" t="s">
        <v>442</v>
      </c>
      <c r="C1023" s="824">
        <v>441820</v>
      </c>
      <c r="D1023" s="647"/>
    </row>
    <row r="1024" spans="1:4" x14ac:dyDescent="0.25">
      <c r="A1024" s="822">
        <v>13.4</v>
      </c>
      <c r="B1024" s="823" t="s">
        <v>442</v>
      </c>
      <c r="C1024" s="824">
        <v>441840</v>
      </c>
      <c r="D1024" s="647"/>
    </row>
    <row r="1025" spans="1:4" x14ac:dyDescent="0.25">
      <c r="A1025" s="822">
        <v>13.4</v>
      </c>
      <c r="B1025" s="823" t="s">
        <v>442</v>
      </c>
      <c r="C1025" s="824">
        <v>441850</v>
      </c>
      <c r="D1025" s="647"/>
    </row>
    <row r="1026" spans="1:4" x14ac:dyDescent="0.25">
      <c r="A1026" s="822">
        <v>13.4</v>
      </c>
      <c r="B1026" s="823" t="s">
        <v>442</v>
      </c>
      <c r="C1026" s="824">
        <v>441860</v>
      </c>
      <c r="D1026" s="647"/>
    </row>
    <row r="1027" spans="1:4" x14ac:dyDescent="0.25">
      <c r="A1027" s="822">
        <v>13.4</v>
      </c>
      <c r="B1027" s="823" t="s">
        <v>442</v>
      </c>
      <c r="C1027" s="824">
        <v>441874</v>
      </c>
      <c r="D1027" s="647"/>
    </row>
    <row r="1028" spans="1:4" x14ac:dyDescent="0.25">
      <c r="A1028" s="822">
        <v>13.4</v>
      </c>
      <c r="B1028" s="823" t="s">
        <v>442</v>
      </c>
      <c r="C1028" s="824">
        <v>441875</v>
      </c>
      <c r="D1028" s="647"/>
    </row>
    <row r="1029" spans="1:4" x14ac:dyDescent="0.25">
      <c r="A1029" s="822">
        <v>13.4</v>
      </c>
      <c r="B1029" s="823" t="s">
        <v>442</v>
      </c>
      <c r="C1029" s="824">
        <v>441879</v>
      </c>
      <c r="D1029" s="647"/>
    </row>
    <row r="1030" spans="1:4" ht="15.75" thickBot="1" x14ac:dyDescent="0.3">
      <c r="A1030" s="822">
        <v>13.4</v>
      </c>
      <c r="B1030" s="823" t="s">
        <v>442</v>
      </c>
      <c r="C1030" s="1038">
        <v>441899</v>
      </c>
      <c r="D1030" s="647"/>
    </row>
    <row r="1031" spans="1:4" ht="15.75" thickTop="1" x14ac:dyDescent="0.25">
      <c r="A1031" s="819">
        <v>13.5</v>
      </c>
      <c r="B1031" s="820" t="s">
        <v>107</v>
      </c>
      <c r="C1031" s="1040">
        <v>940161</v>
      </c>
      <c r="D1031" s="647"/>
    </row>
    <row r="1032" spans="1:4" x14ac:dyDescent="0.25">
      <c r="A1032" s="822">
        <v>13.5</v>
      </c>
      <c r="B1032" s="823" t="s">
        <v>107</v>
      </c>
      <c r="C1032" s="824">
        <v>940169</v>
      </c>
      <c r="D1032" s="647"/>
    </row>
    <row r="1033" spans="1:4" x14ac:dyDescent="0.25">
      <c r="A1033" s="822">
        <v>13.5</v>
      </c>
      <c r="B1033" s="823" t="s">
        <v>107</v>
      </c>
      <c r="C1033" s="815">
        <v>940190</v>
      </c>
      <c r="D1033" s="840" t="s">
        <v>236</v>
      </c>
    </row>
    <row r="1034" spans="1:4" x14ac:dyDescent="0.25">
      <c r="A1034" s="822">
        <v>13.5</v>
      </c>
      <c r="B1034" s="823" t="s">
        <v>107</v>
      </c>
      <c r="C1034" s="1062">
        <v>940330</v>
      </c>
      <c r="D1034" s="647"/>
    </row>
    <row r="1035" spans="1:4" x14ac:dyDescent="0.25">
      <c r="A1035" s="822">
        <v>13.5</v>
      </c>
      <c r="B1035" s="823" t="s">
        <v>107</v>
      </c>
      <c r="C1035" s="1062">
        <v>940340</v>
      </c>
      <c r="D1035" s="647"/>
    </row>
    <row r="1036" spans="1:4" x14ac:dyDescent="0.25">
      <c r="A1036" s="822">
        <v>13.5</v>
      </c>
      <c r="B1036" s="823" t="s">
        <v>107</v>
      </c>
      <c r="C1036" s="1062">
        <v>940350</v>
      </c>
      <c r="D1036" s="647"/>
    </row>
    <row r="1037" spans="1:4" x14ac:dyDescent="0.25">
      <c r="A1037" s="822">
        <v>13.5</v>
      </c>
      <c r="B1037" s="823" t="s">
        <v>107</v>
      </c>
      <c r="C1037" s="1062">
        <v>940360</v>
      </c>
      <c r="D1037" s="647"/>
    </row>
    <row r="1038" spans="1:4" x14ac:dyDescent="0.25">
      <c r="A1038" s="822">
        <v>13.5</v>
      </c>
      <c r="B1038" s="823" t="s">
        <v>107</v>
      </c>
      <c r="C1038" s="1071">
        <v>940390</v>
      </c>
      <c r="D1038" s="840" t="s">
        <v>236</v>
      </c>
    </row>
    <row r="1039" spans="1:4" x14ac:dyDescent="0.25">
      <c r="A1039" s="822">
        <v>13.5</v>
      </c>
      <c r="B1039" s="1027" t="s">
        <v>113</v>
      </c>
      <c r="C1039" s="1063">
        <v>940161</v>
      </c>
      <c r="D1039" s="647" t="s">
        <v>319</v>
      </c>
    </row>
    <row r="1040" spans="1:4" x14ac:dyDescent="0.25">
      <c r="A1040" s="822">
        <v>13.5</v>
      </c>
      <c r="B1040" s="1031" t="s">
        <v>113</v>
      </c>
      <c r="C1040" s="1062">
        <v>940169</v>
      </c>
      <c r="D1040" s="647" t="s">
        <v>319</v>
      </c>
    </row>
    <row r="1041" spans="1:4" x14ac:dyDescent="0.25">
      <c r="A1041" s="822">
        <v>13.5</v>
      </c>
      <c r="B1041" s="1031" t="s">
        <v>113</v>
      </c>
      <c r="C1041" s="1071">
        <v>940190</v>
      </c>
      <c r="D1041" s="840" t="s">
        <v>236</v>
      </c>
    </row>
    <row r="1042" spans="1:4" x14ac:dyDescent="0.25">
      <c r="A1042" s="822">
        <v>13.5</v>
      </c>
      <c r="B1042" s="1031" t="s">
        <v>113</v>
      </c>
      <c r="C1042" s="1062">
        <v>940330</v>
      </c>
      <c r="D1042" s="647" t="s">
        <v>319</v>
      </c>
    </row>
    <row r="1043" spans="1:4" x14ac:dyDescent="0.25">
      <c r="A1043" s="822">
        <v>13.5</v>
      </c>
      <c r="B1043" s="1031" t="s">
        <v>113</v>
      </c>
      <c r="C1043" s="1062">
        <v>940340</v>
      </c>
      <c r="D1043" s="647" t="s">
        <v>319</v>
      </c>
    </row>
    <row r="1044" spans="1:4" x14ac:dyDescent="0.25">
      <c r="A1044" s="822">
        <v>13.5</v>
      </c>
      <c r="B1044" s="1031" t="s">
        <v>113</v>
      </c>
      <c r="C1044" s="1062">
        <v>940350</v>
      </c>
      <c r="D1044" s="647" t="s">
        <v>319</v>
      </c>
    </row>
    <row r="1045" spans="1:4" x14ac:dyDescent="0.25">
      <c r="A1045" s="822">
        <v>13.5</v>
      </c>
      <c r="B1045" s="1031" t="s">
        <v>113</v>
      </c>
      <c r="C1045" s="1062">
        <v>940360</v>
      </c>
      <c r="D1045" s="647" t="s">
        <v>319</v>
      </c>
    </row>
    <row r="1046" spans="1:4" x14ac:dyDescent="0.25">
      <c r="A1046" s="822">
        <v>13.5</v>
      </c>
      <c r="B1046" s="1031" t="s">
        <v>113</v>
      </c>
      <c r="C1046" s="1071">
        <v>940390</v>
      </c>
      <c r="D1046" s="840" t="s">
        <v>236</v>
      </c>
    </row>
    <row r="1047" spans="1:4" x14ac:dyDescent="0.25">
      <c r="A1047" s="822">
        <v>13.5</v>
      </c>
      <c r="B1047" s="1031" t="s">
        <v>157</v>
      </c>
      <c r="C1047" s="1062">
        <v>940161</v>
      </c>
      <c r="D1047" s="647" t="s">
        <v>319</v>
      </c>
    </row>
    <row r="1048" spans="1:4" x14ac:dyDescent="0.25">
      <c r="A1048" s="822">
        <v>13.5</v>
      </c>
      <c r="B1048" s="1031" t="s">
        <v>157</v>
      </c>
      <c r="C1048" s="1062">
        <v>940169</v>
      </c>
      <c r="D1048" s="647" t="s">
        <v>319</v>
      </c>
    </row>
    <row r="1049" spans="1:4" x14ac:dyDescent="0.25">
      <c r="A1049" s="822">
        <v>13.5</v>
      </c>
      <c r="B1049" s="1031" t="s">
        <v>157</v>
      </c>
      <c r="C1049" s="1071">
        <v>940190</v>
      </c>
      <c r="D1049" s="840" t="s">
        <v>236</v>
      </c>
    </row>
    <row r="1050" spans="1:4" x14ac:dyDescent="0.25">
      <c r="A1050" s="822">
        <v>13.5</v>
      </c>
      <c r="B1050" s="1031" t="s">
        <v>157</v>
      </c>
      <c r="C1050" s="1062">
        <v>940330</v>
      </c>
      <c r="D1050" s="647" t="s">
        <v>319</v>
      </c>
    </row>
    <row r="1051" spans="1:4" x14ac:dyDescent="0.25">
      <c r="A1051" s="822">
        <v>13.5</v>
      </c>
      <c r="B1051" s="1031" t="s">
        <v>157</v>
      </c>
      <c r="C1051" s="1062">
        <v>940340</v>
      </c>
      <c r="D1051" s="647" t="s">
        <v>319</v>
      </c>
    </row>
    <row r="1052" spans="1:4" x14ac:dyDescent="0.25">
      <c r="A1052" s="822">
        <v>13.5</v>
      </c>
      <c r="B1052" s="1031" t="s">
        <v>157</v>
      </c>
      <c r="C1052" s="1062">
        <v>940350</v>
      </c>
      <c r="D1052" s="647" t="s">
        <v>319</v>
      </c>
    </row>
    <row r="1053" spans="1:4" x14ac:dyDescent="0.25">
      <c r="A1053" s="822">
        <v>13.5</v>
      </c>
      <c r="B1053" s="1031" t="s">
        <v>157</v>
      </c>
      <c r="C1053" s="1062">
        <v>940360</v>
      </c>
      <c r="D1053" s="647" t="s">
        <v>319</v>
      </c>
    </row>
    <row r="1054" spans="1:4" x14ac:dyDescent="0.25">
      <c r="A1054" s="822">
        <v>13.5</v>
      </c>
      <c r="B1054" s="1032" t="s">
        <v>157</v>
      </c>
      <c r="C1054" s="1072">
        <v>940390</v>
      </c>
      <c r="D1054" s="840" t="s">
        <v>329</v>
      </c>
    </row>
    <row r="1055" spans="1:4" x14ac:dyDescent="0.25">
      <c r="A1055" s="822">
        <v>13.5</v>
      </c>
      <c r="B1055" s="1032" t="s">
        <v>442</v>
      </c>
      <c r="C1055" s="1064">
        <v>940161</v>
      </c>
      <c r="D1055" s="647"/>
    </row>
    <row r="1056" spans="1:4" x14ac:dyDescent="0.25">
      <c r="A1056" s="822">
        <v>13.5</v>
      </c>
      <c r="B1056" s="1032" t="s">
        <v>442</v>
      </c>
      <c r="C1056" s="1064">
        <v>940169</v>
      </c>
      <c r="D1056" s="647"/>
    </row>
    <row r="1057" spans="1:4" x14ac:dyDescent="0.25">
      <c r="A1057" s="822">
        <v>13.5</v>
      </c>
      <c r="B1057" s="1032" t="s">
        <v>442</v>
      </c>
      <c r="C1057" s="839">
        <v>940190</v>
      </c>
      <c r="D1057" s="840" t="s">
        <v>329</v>
      </c>
    </row>
    <row r="1058" spans="1:4" x14ac:dyDescent="0.25">
      <c r="A1058" s="822">
        <v>13.5</v>
      </c>
      <c r="B1058" s="1032" t="s">
        <v>442</v>
      </c>
      <c r="C1058" s="1064">
        <v>940330</v>
      </c>
      <c r="D1058" s="647"/>
    </row>
    <row r="1059" spans="1:4" x14ac:dyDescent="0.25">
      <c r="A1059" s="822">
        <v>13.5</v>
      </c>
      <c r="B1059" s="1032" t="s">
        <v>442</v>
      </c>
      <c r="C1059" s="1064">
        <v>940340</v>
      </c>
      <c r="D1059" s="647"/>
    </row>
    <row r="1060" spans="1:4" x14ac:dyDescent="0.25">
      <c r="A1060" s="822">
        <v>13.5</v>
      </c>
      <c r="B1060" s="1032" t="s">
        <v>442</v>
      </c>
      <c r="C1060" s="1064">
        <v>940350</v>
      </c>
      <c r="D1060" s="647"/>
    </row>
    <row r="1061" spans="1:4" x14ac:dyDescent="0.25">
      <c r="A1061" s="822">
        <v>13.5</v>
      </c>
      <c r="B1061" s="1032" t="s">
        <v>442</v>
      </c>
      <c r="C1061" s="1064">
        <v>940360</v>
      </c>
      <c r="D1061" s="647"/>
    </row>
    <row r="1062" spans="1:4" ht="15.75" thickBot="1" x14ac:dyDescent="0.3">
      <c r="A1062" s="822">
        <v>13.5</v>
      </c>
      <c r="B1062" s="1032" t="s">
        <v>442</v>
      </c>
      <c r="C1062" s="836">
        <v>940390</v>
      </c>
      <c r="D1062" s="840" t="s">
        <v>329</v>
      </c>
    </row>
    <row r="1063" spans="1:4" ht="15.75" thickTop="1" x14ac:dyDescent="0.25">
      <c r="A1063" s="819">
        <v>13.6</v>
      </c>
      <c r="B1063" s="820" t="s">
        <v>107</v>
      </c>
      <c r="C1063" s="821">
        <v>9406</v>
      </c>
      <c r="D1063" s="840" t="s">
        <v>236</v>
      </c>
    </row>
    <row r="1064" spans="1:4" x14ac:dyDescent="0.25">
      <c r="A1064" s="986">
        <v>13.6</v>
      </c>
      <c r="B1064" s="1015" t="s">
        <v>113</v>
      </c>
      <c r="C1064" s="1073">
        <v>9406</v>
      </c>
      <c r="D1064" s="840" t="s">
        <v>236</v>
      </c>
    </row>
    <row r="1065" spans="1:4" x14ac:dyDescent="0.25">
      <c r="A1065" s="995">
        <v>13.6</v>
      </c>
      <c r="B1065" s="1022" t="s">
        <v>157</v>
      </c>
      <c r="C1065" s="1074">
        <v>9406</v>
      </c>
      <c r="D1065" s="840" t="s">
        <v>329</v>
      </c>
    </row>
    <row r="1066" spans="1:4" ht="15.75" thickBot="1" x14ac:dyDescent="0.3">
      <c r="A1066" s="996">
        <v>13.6</v>
      </c>
      <c r="B1066" s="1023" t="s">
        <v>442</v>
      </c>
      <c r="C1066" s="1045">
        <v>940610</v>
      </c>
      <c r="D1066" s="647"/>
    </row>
    <row r="1067" spans="1:4" ht="15.75" thickTop="1" x14ac:dyDescent="0.25">
      <c r="A1067" s="819">
        <v>13.7</v>
      </c>
      <c r="B1067" s="1025" t="s">
        <v>107</v>
      </c>
      <c r="C1067" s="1040">
        <v>4404</v>
      </c>
      <c r="D1067" s="645"/>
    </row>
    <row r="1068" spans="1:4" x14ac:dyDescent="0.25">
      <c r="A1068" s="822">
        <v>13.7</v>
      </c>
      <c r="B1068" s="1022" t="s">
        <v>107</v>
      </c>
      <c r="C1068" s="824">
        <v>4405</v>
      </c>
      <c r="D1068" s="645"/>
    </row>
    <row r="1069" spans="1:4" x14ac:dyDescent="0.25">
      <c r="A1069" s="822">
        <v>13.7</v>
      </c>
      <c r="B1069" s="1022" t="s">
        <v>107</v>
      </c>
      <c r="C1069" s="824">
        <v>4413</v>
      </c>
      <c r="D1069" s="645"/>
    </row>
    <row r="1070" spans="1:4" x14ac:dyDescent="0.25">
      <c r="A1070" s="822">
        <v>13.7</v>
      </c>
      <c r="B1070" s="1022" t="s">
        <v>107</v>
      </c>
      <c r="C1070" s="824">
        <v>4417</v>
      </c>
      <c r="D1070" s="645"/>
    </row>
    <row r="1071" spans="1:4" x14ac:dyDescent="0.25">
      <c r="A1071" s="822">
        <v>13.7</v>
      </c>
      <c r="B1071" s="1022" t="s">
        <v>107</v>
      </c>
      <c r="C1071" s="824">
        <v>442110</v>
      </c>
      <c r="D1071" s="645"/>
    </row>
    <row r="1072" spans="1:4" x14ac:dyDescent="0.25">
      <c r="A1072" s="822">
        <v>13.7</v>
      </c>
      <c r="B1072" s="1022" t="s">
        <v>107</v>
      </c>
      <c r="C1072" s="815">
        <v>442190</v>
      </c>
      <c r="D1072" s="840" t="s">
        <v>329</v>
      </c>
    </row>
    <row r="1073" spans="1:4" x14ac:dyDescent="0.25">
      <c r="A1073" s="822">
        <v>13.7</v>
      </c>
      <c r="B1073" s="1022" t="s">
        <v>113</v>
      </c>
      <c r="C1073" s="824">
        <v>4404</v>
      </c>
      <c r="D1073" s="645"/>
    </row>
    <row r="1074" spans="1:4" x14ac:dyDescent="0.25">
      <c r="A1074" s="822">
        <v>13.7</v>
      </c>
      <c r="B1074" s="1022" t="s">
        <v>113</v>
      </c>
      <c r="C1074" s="824">
        <v>4405</v>
      </c>
      <c r="D1074" s="645"/>
    </row>
    <row r="1075" spans="1:4" x14ac:dyDescent="0.25">
      <c r="A1075" s="822">
        <v>13.7</v>
      </c>
      <c r="B1075" s="1022" t="s">
        <v>113</v>
      </c>
      <c r="C1075" s="824">
        <v>4413</v>
      </c>
      <c r="D1075" s="645"/>
    </row>
    <row r="1076" spans="1:4" x14ac:dyDescent="0.25">
      <c r="A1076" s="986">
        <v>13.7</v>
      </c>
      <c r="B1076" s="1015" t="s">
        <v>113</v>
      </c>
      <c r="C1076" s="1052">
        <v>4417</v>
      </c>
      <c r="D1076" s="645" t="s">
        <v>319</v>
      </c>
    </row>
    <row r="1077" spans="1:4" x14ac:dyDescent="0.25">
      <c r="A1077" s="986">
        <v>13.7</v>
      </c>
      <c r="B1077" s="1015" t="s">
        <v>113</v>
      </c>
      <c r="C1077" s="1043">
        <v>442110</v>
      </c>
      <c r="D1077" s="645" t="s">
        <v>319</v>
      </c>
    </row>
    <row r="1078" spans="1:4" x14ac:dyDescent="0.25">
      <c r="A1078" s="986">
        <v>13.7</v>
      </c>
      <c r="B1078" s="1015" t="s">
        <v>113</v>
      </c>
      <c r="C1078" s="834">
        <v>442190</v>
      </c>
      <c r="D1078" s="840" t="s">
        <v>329</v>
      </c>
    </row>
    <row r="1079" spans="1:4" x14ac:dyDescent="0.25">
      <c r="A1079" s="986">
        <v>13.7</v>
      </c>
      <c r="B1079" s="1015" t="s">
        <v>157</v>
      </c>
      <c r="C1079" s="1043">
        <v>4404</v>
      </c>
      <c r="D1079" s="645"/>
    </row>
    <row r="1080" spans="1:4" x14ac:dyDescent="0.25">
      <c r="A1080" s="986">
        <v>13.7</v>
      </c>
      <c r="B1080" s="1015" t="s">
        <v>157</v>
      </c>
      <c r="C1080" s="1043">
        <v>4405</v>
      </c>
      <c r="D1080" s="645"/>
    </row>
    <row r="1081" spans="1:4" x14ac:dyDescent="0.25">
      <c r="A1081" s="986">
        <v>13.7</v>
      </c>
      <c r="B1081" s="1015" t="s">
        <v>157</v>
      </c>
      <c r="C1081" s="1043">
        <v>4413</v>
      </c>
      <c r="D1081" s="645"/>
    </row>
    <row r="1082" spans="1:4" x14ac:dyDescent="0.25">
      <c r="A1082" s="986">
        <v>13.7</v>
      </c>
      <c r="B1082" s="1015" t="s">
        <v>157</v>
      </c>
      <c r="C1082" s="1043" t="s">
        <v>322</v>
      </c>
      <c r="D1082" s="645" t="s">
        <v>319</v>
      </c>
    </row>
    <row r="1083" spans="1:4" x14ac:dyDescent="0.25">
      <c r="A1083" s="986">
        <v>13.7</v>
      </c>
      <c r="B1083" s="1015" t="s">
        <v>157</v>
      </c>
      <c r="C1083" s="1043">
        <v>442110</v>
      </c>
      <c r="D1083" s="645"/>
    </row>
    <row r="1084" spans="1:4" x14ac:dyDescent="0.25">
      <c r="A1084" s="995">
        <v>13.7</v>
      </c>
      <c r="B1084" s="1022" t="s">
        <v>157</v>
      </c>
      <c r="C1084" s="831">
        <v>442190</v>
      </c>
      <c r="D1084" s="840" t="s">
        <v>329</v>
      </c>
    </row>
    <row r="1085" spans="1:4" x14ac:dyDescent="0.25">
      <c r="A1085" s="986">
        <v>13.7</v>
      </c>
      <c r="B1085" s="1022" t="s">
        <v>442</v>
      </c>
      <c r="C1085" s="1044">
        <v>4404</v>
      </c>
      <c r="D1085" s="645"/>
    </row>
    <row r="1086" spans="1:4" x14ac:dyDescent="0.25">
      <c r="A1086" s="995">
        <v>13.7</v>
      </c>
      <c r="B1086" s="1022" t="s">
        <v>442</v>
      </c>
      <c r="C1086" s="1044">
        <v>4405</v>
      </c>
      <c r="D1086" s="645"/>
    </row>
    <row r="1087" spans="1:4" x14ac:dyDescent="0.25">
      <c r="A1087" s="986">
        <v>13.7</v>
      </c>
      <c r="B1087" s="1022" t="s">
        <v>442</v>
      </c>
      <c r="C1087" s="1044">
        <v>4413</v>
      </c>
      <c r="D1087" s="645"/>
    </row>
    <row r="1088" spans="1:4" x14ac:dyDescent="0.25">
      <c r="A1088" s="995">
        <v>13.7</v>
      </c>
      <c r="B1088" s="1022" t="s">
        <v>442</v>
      </c>
      <c r="C1088" s="1044">
        <v>4417</v>
      </c>
      <c r="D1088" s="645"/>
    </row>
    <row r="1089" spans="1:4" x14ac:dyDescent="0.25">
      <c r="A1089" s="986">
        <v>13.7</v>
      </c>
      <c r="B1089" s="1022" t="s">
        <v>442</v>
      </c>
      <c r="C1089" s="1044">
        <v>442110</v>
      </c>
      <c r="D1089" s="645"/>
    </row>
    <row r="1090" spans="1:4" ht="15.75" thickBot="1" x14ac:dyDescent="0.3">
      <c r="A1090" s="995">
        <v>13.7</v>
      </c>
      <c r="B1090" s="1022" t="s">
        <v>442</v>
      </c>
      <c r="C1090" s="1050">
        <v>442199</v>
      </c>
      <c r="D1090" s="645" t="s">
        <v>319</v>
      </c>
    </row>
    <row r="1091" spans="1:4" ht="15.75" thickTop="1" x14ac:dyDescent="0.25">
      <c r="A1091" s="819">
        <v>14.1</v>
      </c>
      <c r="B1091" s="820" t="s">
        <v>107</v>
      </c>
      <c r="C1091" s="1040">
        <v>4807</v>
      </c>
      <c r="D1091" s="647"/>
    </row>
    <row r="1092" spans="1:4" x14ac:dyDescent="0.25">
      <c r="A1092" s="986">
        <v>14.1</v>
      </c>
      <c r="B1092" s="1015" t="s">
        <v>113</v>
      </c>
      <c r="C1092" s="1043" t="s">
        <v>323</v>
      </c>
      <c r="D1092" s="647" t="s">
        <v>319</v>
      </c>
    </row>
    <row r="1093" spans="1:4" x14ac:dyDescent="0.25">
      <c r="A1093" s="995">
        <v>14.1</v>
      </c>
      <c r="B1093" s="1022" t="s">
        <v>157</v>
      </c>
      <c r="C1093" s="1044" t="s">
        <v>323</v>
      </c>
      <c r="D1093" s="647"/>
    </row>
    <row r="1094" spans="1:4" ht="15.75" thickBot="1" x14ac:dyDescent="0.3">
      <c r="A1094" s="996">
        <v>14.1</v>
      </c>
      <c r="B1094" s="1023" t="s">
        <v>442</v>
      </c>
      <c r="C1094" s="1045" t="s">
        <v>323</v>
      </c>
      <c r="D1094" s="647" t="s">
        <v>319</v>
      </c>
    </row>
    <row r="1095" spans="1:4" ht="15.75" thickTop="1" x14ac:dyDescent="0.25">
      <c r="A1095" s="819">
        <v>14.2</v>
      </c>
      <c r="B1095" s="820" t="s">
        <v>107</v>
      </c>
      <c r="C1095" s="1040">
        <v>481110</v>
      </c>
      <c r="D1095" s="647"/>
    </row>
    <row r="1096" spans="1:4" x14ac:dyDescent="0.25">
      <c r="A1096" s="822">
        <v>14.2</v>
      </c>
      <c r="B1096" s="823" t="s">
        <v>107</v>
      </c>
      <c r="C1096" s="824">
        <v>481141</v>
      </c>
      <c r="D1096" s="647"/>
    </row>
    <row r="1097" spans="1:4" x14ac:dyDescent="0.25">
      <c r="A1097" s="822">
        <v>14.2</v>
      </c>
      <c r="B1097" s="823" t="s">
        <v>107</v>
      </c>
      <c r="C1097" s="824">
        <v>481149</v>
      </c>
      <c r="D1097" s="647"/>
    </row>
    <row r="1098" spans="1:4" x14ac:dyDescent="0.25">
      <c r="A1098" s="822">
        <v>14.2</v>
      </c>
      <c r="B1098" s="823" t="s">
        <v>107</v>
      </c>
      <c r="C1098" s="824">
        <v>481160</v>
      </c>
      <c r="D1098" s="647"/>
    </row>
    <row r="1099" spans="1:4" x14ac:dyDescent="0.25">
      <c r="A1099" s="822">
        <v>14.2</v>
      </c>
      <c r="B1099" s="823" t="s">
        <v>107</v>
      </c>
      <c r="C1099" s="824">
        <v>481190</v>
      </c>
      <c r="D1099" s="647"/>
    </row>
    <row r="1100" spans="1:4" x14ac:dyDescent="0.25">
      <c r="A1100" s="986">
        <v>14.2</v>
      </c>
      <c r="B1100" s="1015" t="s">
        <v>113</v>
      </c>
      <c r="C1100" s="1052">
        <v>481110</v>
      </c>
      <c r="D1100" s="647" t="s">
        <v>319</v>
      </c>
    </row>
    <row r="1101" spans="1:4" x14ac:dyDescent="0.25">
      <c r="A1101" s="1004">
        <v>14.2</v>
      </c>
      <c r="B1101" s="1033" t="s">
        <v>113</v>
      </c>
      <c r="C1101" s="1065">
        <v>481141</v>
      </c>
      <c r="D1101" s="647" t="s">
        <v>319</v>
      </c>
    </row>
    <row r="1102" spans="1:4" x14ac:dyDescent="0.25">
      <c r="A1102" s="1004">
        <v>14.2</v>
      </c>
      <c r="B1102" s="1033" t="s">
        <v>113</v>
      </c>
      <c r="C1102" s="1065">
        <v>481149</v>
      </c>
      <c r="D1102" s="647" t="s">
        <v>319</v>
      </c>
    </row>
    <row r="1103" spans="1:4" x14ac:dyDescent="0.25">
      <c r="A1103" s="1004">
        <v>14.2</v>
      </c>
      <c r="B1103" s="1033" t="s">
        <v>113</v>
      </c>
      <c r="C1103" s="1065">
        <v>481160</v>
      </c>
      <c r="D1103" s="647" t="s">
        <v>319</v>
      </c>
    </row>
    <row r="1104" spans="1:4" x14ac:dyDescent="0.25">
      <c r="A1104" s="1004">
        <v>14.2</v>
      </c>
      <c r="B1104" s="1033" t="s">
        <v>113</v>
      </c>
      <c r="C1104" s="1065">
        <v>481190</v>
      </c>
      <c r="D1104" s="647" t="s">
        <v>319</v>
      </c>
    </row>
    <row r="1105" spans="1:4" x14ac:dyDescent="0.25">
      <c r="A1105" s="1004">
        <v>14.2</v>
      </c>
      <c r="B1105" s="1033" t="s">
        <v>157</v>
      </c>
      <c r="C1105" s="1065">
        <v>481110</v>
      </c>
      <c r="D1105" s="647" t="s">
        <v>319</v>
      </c>
    </row>
    <row r="1106" spans="1:4" x14ac:dyDescent="0.25">
      <c r="A1106" s="1004">
        <v>14.2</v>
      </c>
      <c r="B1106" s="1033" t="s">
        <v>157</v>
      </c>
      <c r="C1106" s="1065">
        <v>481141</v>
      </c>
      <c r="D1106" s="647" t="s">
        <v>319</v>
      </c>
    </row>
    <row r="1107" spans="1:4" x14ac:dyDescent="0.25">
      <c r="A1107" s="1004">
        <v>14.2</v>
      </c>
      <c r="B1107" s="1033" t="s">
        <v>157</v>
      </c>
      <c r="C1107" s="1065">
        <v>481149</v>
      </c>
      <c r="D1107" s="647" t="s">
        <v>319</v>
      </c>
    </row>
    <row r="1108" spans="1:4" x14ac:dyDescent="0.25">
      <c r="A1108" s="1004">
        <v>14.2</v>
      </c>
      <c r="B1108" s="1033" t="s">
        <v>157</v>
      </c>
      <c r="C1108" s="1065">
        <v>481160</v>
      </c>
      <c r="D1108" s="647" t="s">
        <v>319</v>
      </c>
    </row>
    <row r="1109" spans="1:4" x14ac:dyDescent="0.25">
      <c r="A1109" s="1004">
        <v>14.2</v>
      </c>
      <c r="B1109" s="1033" t="s">
        <v>157</v>
      </c>
      <c r="C1109" s="1065">
        <v>481190</v>
      </c>
      <c r="D1109" s="647"/>
    </row>
    <row r="1110" spans="1:4" x14ac:dyDescent="0.25">
      <c r="A1110" s="1004">
        <v>14.2</v>
      </c>
      <c r="B1110" s="1033" t="s">
        <v>442</v>
      </c>
      <c r="C1110" s="1066">
        <v>481110</v>
      </c>
      <c r="D1110" s="647"/>
    </row>
    <row r="1111" spans="1:4" x14ac:dyDescent="0.25">
      <c r="A1111" s="1004">
        <v>14.2</v>
      </c>
      <c r="B1111" s="1033" t="s">
        <v>442</v>
      </c>
      <c r="C1111" s="1066">
        <v>481141</v>
      </c>
      <c r="D1111" s="647"/>
    </row>
    <row r="1112" spans="1:4" x14ac:dyDescent="0.25">
      <c r="A1112" s="1004">
        <v>14.2</v>
      </c>
      <c r="B1112" s="1033" t="s">
        <v>442</v>
      </c>
      <c r="C1112" s="1066">
        <v>481149</v>
      </c>
      <c r="D1112" s="647"/>
    </row>
    <row r="1113" spans="1:4" x14ac:dyDescent="0.25">
      <c r="A1113" s="1004">
        <v>14.2</v>
      </c>
      <c r="B1113" s="1033" t="s">
        <v>442</v>
      </c>
      <c r="C1113" s="1066">
        <v>481160</v>
      </c>
      <c r="D1113" s="647"/>
    </row>
    <row r="1114" spans="1:4" ht="15.75" thickBot="1" x14ac:dyDescent="0.3">
      <c r="A1114" s="1004">
        <v>14.2</v>
      </c>
      <c r="B1114" s="1034" t="s">
        <v>442</v>
      </c>
      <c r="C1114" s="1067">
        <v>481190</v>
      </c>
      <c r="D1114" s="647" t="s">
        <v>319</v>
      </c>
    </row>
    <row r="1115" spans="1:4" ht="15.75" thickTop="1" x14ac:dyDescent="0.25">
      <c r="A1115" s="1005">
        <v>14.3</v>
      </c>
      <c r="B1115" s="1035" t="s">
        <v>107</v>
      </c>
      <c r="C1115" s="1068">
        <v>4818</v>
      </c>
      <c r="D1115" s="647"/>
    </row>
    <row r="1116" spans="1:4" x14ac:dyDescent="0.25">
      <c r="A1116" s="1004">
        <v>14.3</v>
      </c>
      <c r="B1116" s="1028" t="s">
        <v>113</v>
      </c>
      <c r="C1116" s="1059">
        <v>4818</v>
      </c>
      <c r="D1116" s="647"/>
    </row>
    <row r="1117" spans="1:4" x14ac:dyDescent="0.25">
      <c r="A1117" s="1004">
        <v>14.3</v>
      </c>
      <c r="B1117" s="1033" t="s">
        <v>157</v>
      </c>
      <c r="C1117" s="1066">
        <v>4818</v>
      </c>
      <c r="D1117" s="647"/>
    </row>
    <row r="1118" spans="1:4" ht="15.75" thickBot="1" x14ac:dyDescent="0.3">
      <c r="A1118" s="1004">
        <v>14.3</v>
      </c>
      <c r="B1118" s="1034" t="s">
        <v>442</v>
      </c>
      <c r="C1118" s="1067">
        <v>4818</v>
      </c>
      <c r="D1118" s="647"/>
    </row>
    <row r="1119" spans="1:4" ht="15.75" thickTop="1" x14ac:dyDescent="0.25">
      <c r="A1119" s="1005">
        <v>14.4</v>
      </c>
      <c r="B1119" s="1035" t="s">
        <v>107</v>
      </c>
      <c r="C1119" s="1068">
        <v>4819</v>
      </c>
      <c r="D1119" s="647"/>
    </row>
    <row r="1120" spans="1:4" x14ac:dyDescent="0.25">
      <c r="A1120" s="1000">
        <v>14.4</v>
      </c>
      <c r="B1120" s="1027" t="s">
        <v>113</v>
      </c>
      <c r="C1120" s="1058">
        <v>4819</v>
      </c>
      <c r="D1120" s="647"/>
    </row>
    <row r="1121" spans="1:4" x14ac:dyDescent="0.25">
      <c r="A1121" s="1004">
        <v>14.4</v>
      </c>
      <c r="B1121" s="1033" t="s">
        <v>157</v>
      </c>
      <c r="C1121" s="1066">
        <v>4819</v>
      </c>
      <c r="D1121" s="647"/>
    </row>
    <row r="1122" spans="1:4" ht="15.75" thickBot="1" x14ac:dyDescent="0.3">
      <c r="A1122" s="1006">
        <v>14.4</v>
      </c>
      <c r="B1122" s="1034" t="s">
        <v>442</v>
      </c>
      <c r="C1122" s="1067">
        <v>4819</v>
      </c>
      <c r="D1122" s="647"/>
    </row>
    <row r="1123" spans="1:4" ht="15.75" thickTop="1" x14ac:dyDescent="0.25">
      <c r="A1123" s="1005">
        <v>14.5</v>
      </c>
      <c r="B1123" s="1035" t="s">
        <v>107</v>
      </c>
      <c r="C1123" s="1068">
        <v>4814</v>
      </c>
      <c r="D1123" s="647"/>
    </row>
    <row r="1124" spans="1:4" x14ac:dyDescent="0.25">
      <c r="A1124" s="1004">
        <v>14.5</v>
      </c>
      <c r="B1124" s="1033" t="s">
        <v>107</v>
      </c>
      <c r="C1124" s="1066">
        <v>4816</v>
      </c>
      <c r="D1124" s="647"/>
    </row>
    <row r="1125" spans="1:4" x14ac:dyDescent="0.25">
      <c r="A1125" s="1004">
        <v>14.5</v>
      </c>
      <c r="B1125" s="1033" t="s">
        <v>107</v>
      </c>
      <c r="C1125" s="1066">
        <v>4817</v>
      </c>
      <c r="D1125" s="647"/>
    </row>
    <row r="1126" spans="1:4" x14ac:dyDescent="0.25">
      <c r="A1126" s="1004">
        <v>14.5</v>
      </c>
      <c r="B1126" s="1033" t="s">
        <v>107</v>
      </c>
      <c r="C1126" s="1066">
        <v>4820</v>
      </c>
      <c r="D1126" s="647"/>
    </row>
    <row r="1127" spans="1:4" x14ac:dyDescent="0.25">
      <c r="A1127" s="1004">
        <v>14.5</v>
      </c>
      <c r="B1127" s="1033" t="s">
        <v>107</v>
      </c>
      <c r="C1127" s="1066">
        <v>4821</v>
      </c>
      <c r="D1127" s="647"/>
    </row>
    <row r="1128" spans="1:4" x14ac:dyDescent="0.25">
      <c r="A1128" s="1004">
        <v>14.5</v>
      </c>
      <c r="B1128" s="1033" t="s">
        <v>107</v>
      </c>
      <c r="C1128" s="1066">
        <v>4822</v>
      </c>
      <c r="D1128" s="647"/>
    </row>
    <row r="1129" spans="1:4" x14ac:dyDescent="0.25">
      <c r="A1129" s="1004">
        <v>14.5</v>
      </c>
      <c r="B1129" s="1033" t="s">
        <v>107</v>
      </c>
      <c r="C1129" s="1066">
        <v>4823</v>
      </c>
      <c r="D1129" s="647"/>
    </row>
    <row r="1130" spans="1:4" x14ac:dyDescent="0.25">
      <c r="A1130" s="1007">
        <v>14.5</v>
      </c>
      <c r="B1130" s="1031" t="s">
        <v>113</v>
      </c>
      <c r="C1130" s="1069">
        <v>4814</v>
      </c>
      <c r="D1130" s="647"/>
    </row>
    <row r="1131" spans="1:4" x14ac:dyDescent="0.25">
      <c r="A1131" s="1007">
        <v>14.5</v>
      </c>
      <c r="B1131" s="1031" t="s">
        <v>113</v>
      </c>
      <c r="C1131" s="1069">
        <v>4816</v>
      </c>
      <c r="D1131" s="647"/>
    </row>
    <row r="1132" spans="1:4" x14ac:dyDescent="0.25">
      <c r="A1132" s="1007">
        <v>14.5</v>
      </c>
      <c r="B1132" s="1031" t="s">
        <v>113</v>
      </c>
      <c r="C1132" s="1069">
        <v>4817</v>
      </c>
      <c r="D1132" s="647"/>
    </row>
    <row r="1133" spans="1:4" x14ac:dyDescent="0.25">
      <c r="A1133" s="1007">
        <v>14.5</v>
      </c>
      <c r="B1133" s="1031" t="s">
        <v>113</v>
      </c>
      <c r="C1133" s="1069">
        <v>4820</v>
      </c>
      <c r="D1133" s="647" t="s">
        <v>319</v>
      </c>
    </row>
    <row r="1134" spans="1:4" x14ac:dyDescent="0.25">
      <c r="A1134" s="1007">
        <v>14.5</v>
      </c>
      <c r="B1134" s="1031" t="s">
        <v>113</v>
      </c>
      <c r="C1134" s="1069">
        <v>4821</v>
      </c>
      <c r="D1134" s="647"/>
    </row>
    <row r="1135" spans="1:4" x14ac:dyDescent="0.25">
      <c r="A1135" s="1007">
        <v>14.5</v>
      </c>
      <c r="B1135" s="1031" t="s">
        <v>113</v>
      </c>
      <c r="C1135" s="1069">
        <v>4822</v>
      </c>
      <c r="D1135" s="647"/>
    </row>
    <row r="1136" spans="1:4" x14ac:dyDescent="0.25">
      <c r="A1136" s="1007">
        <v>14.5</v>
      </c>
      <c r="B1136" s="1031" t="s">
        <v>113</v>
      </c>
      <c r="C1136" s="1069">
        <v>4823</v>
      </c>
      <c r="D1136" s="647"/>
    </row>
    <row r="1137" spans="1:4" x14ac:dyDescent="0.25">
      <c r="A1137" s="1007">
        <v>14.5</v>
      </c>
      <c r="B1137" s="1031" t="s">
        <v>157</v>
      </c>
      <c r="C1137" s="1069">
        <v>4814</v>
      </c>
      <c r="D1137" s="647" t="s">
        <v>319</v>
      </c>
    </row>
    <row r="1138" spans="1:4" x14ac:dyDescent="0.25">
      <c r="A1138" s="1007">
        <v>14.5</v>
      </c>
      <c r="B1138" s="1031" t="s">
        <v>157</v>
      </c>
      <c r="C1138" s="1069">
        <v>4816</v>
      </c>
      <c r="D1138" s="647"/>
    </row>
    <row r="1139" spans="1:4" x14ac:dyDescent="0.25">
      <c r="A1139" s="1007">
        <v>14.5</v>
      </c>
      <c r="B1139" s="1031" t="s">
        <v>157</v>
      </c>
      <c r="C1139" s="1069">
        <v>4817</v>
      </c>
      <c r="D1139" s="647"/>
    </row>
    <row r="1140" spans="1:4" x14ac:dyDescent="0.25">
      <c r="A1140" s="1007">
        <v>14.5</v>
      </c>
      <c r="B1140" s="1031" t="s">
        <v>157</v>
      </c>
      <c r="C1140" s="1069">
        <v>4820</v>
      </c>
      <c r="D1140" s="647"/>
    </row>
    <row r="1141" spans="1:4" x14ac:dyDescent="0.25">
      <c r="A1141" s="1007">
        <v>14.5</v>
      </c>
      <c r="B1141" s="1031" t="s">
        <v>157</v>
      </c>
      <c r="C1141" s="1069">
        <v>4821</v>
      </c>
      <c r="D1141" s="647"/>
    </row>
    <row r="1142" spans="1:4" x14ac:dyDescent="0.25">
      <c r="A1142" s="1007">
        <v>14.5</v>
      </c>
      <c r="B1142" s="1031" t="s">
        <v>157</v>
      </c>
      <c r="C1142" s="1069">
        <v>4822</v>
      </c>
      <c r="D1142" s="647"/>
    </row>
    <row r="1143" spans="1:4" x14ac:dyDescent="0.25">
      <c r="A1143" s="1007">
        <v>14.5</v>
      </c>
      <c r="B1143" s="1031" t="s">
        <v>157</v>
      </c>
      <c r="C1143" s="1069">
        <v>4823</v>
      </c>
      <c r="D1143" s="647"/>
    </row>
    <row r="1144" spans="1:4" x14ac:dyDescent="0.25">
      <c r="A1144" s="1007">
        <v>14.5</v>
      </c>
      <c r="B1144" s="1031" t="s">
        <v>442</v>
      </c>
      <c r="C1144" s="1069">
        <v>4814</v>
      </c>
      <c r="D1144" s="647"/>
    </row>
    <row r="1145" spans="1:4" x14ac:dyDescent="0.25">
      <c r="A1145" s="1007">
        <v>14.5</v>
      </c>
      <c r="B1145" s="1031" t="s">
        <v>442</v>
      </c>
      <c r="C1145" s="1069">
        <v>4816</v>
      </c>
      <c r="D1145" s="647"/>
    </row>
    <row r="1146" spans="1:4" x14ac:dyDescent="0.25">
      <c r="A1146" s="1007">
        <v>14.5</v>
      </c>
      <c r="B1146" s="1031" t="s">
        <v>442</v>
      </c>
      <c r="C1146" s="1069">
        <v>4817</v>
      </c>
      <c r="D1146" s="647"/>
    </row>
    <row r="1147" spans="1:4" x14ac:dyDescent="0.25">
      <c r="A1147" s="1007">
        <v>14.5</v>
      </c>
      <c r="B1147" s="1031" t="s">
        <v>442</v>
      </c>
      <c r="C1147" s="1069">
        <v>4820</v>
      </c>
      <c r="D1147" s="647"/>
    </row>
    <row r="1148" spans="1:4" x14ac:dyDescent="0.25">
      <c r="A1148" s="1007">
        <v>14.5</v>
      </c>
      <c r="B1148" s="1031" t="s">
        <v>442</v>
      </c>
      <c r="C1148" s="1069">
        <v>4821</v>
      </c>
      <c r="D1148" s="647"/>
    </row>
    <row r="1149" spans="1:4" x14ac:dyDescent="0.25">
      <c r="A1149" s="1007">
        <v>14.5</v>
      </c>
      <c r="B1149" s="1031" t="s">
        <v>442</v>
      </c>
      <c r="C1149" s="1069">
        <v>4822</v>
      </c>
      <c r="D1149" s="647"/>
    </row>
    <row r="1150" spans="1:4" ht="15.75" thickBot="1" x14ac:dyDescent="0.3">
      <c r="A1150" s="1002">
        <v>14.5</v>
      </c>
      <c r="B1150" s="1029" t="s">
        <v>442</v>
      </c>
      <c r="C1150" s="1060">
        <v>4823</v>
      </c>
      <c r="D1150" s="647"/>
    </row>
    <row r="1151" spans="1:4" ht="15.75" thickTop="1" x14ac:dyDescent="0.25">
      <c r="A1151" s="1004" t="s">
        <v>439</v>
      </c>
      <c r="B1151" s="1033" t="s">
        <v>107</v>
      </c>
      <c r="C1151" s="841">
        <v>482390</v>
      </c>
      <c r="D1151" s="840" t="s">
        <v>329</v>
      </c>
    </row>
    <row r="1152" spans="1:4" x14ac:dyDescent="0.25">
      <c r="A1152" s="1008" t="s">
        <v>439</v>
      </c>
      <c r="B1152" s="1031" t="s">
        <v>113</v>
      </c>
      <c r="C1152" s="843" t="s">
        <v>330</v>
      </c>
      <c r="D1152" s="840" t="s">
        <v>329</v>
      </c>
    </row>
    <row r="1153" spans="1:4" x14ac:dyDescent="0.25">
      <c r="A1153" s="1009" t="s">
        <v>439</v>
      </c>
      <c r="B1153" s="1032" t="s">
        <v>157</v>
      </c>
      <c r="C1153" s="839" t="s">
        <v>330</v>
      </c>
      <c r="D1153" s="840" t="s">
        <v>329</v>
      </c>
    </row>
    <row r="1154" spans="1:4" ht="15.75" thickBot="1" x14ac:dyDescent="0.3">
      <c r="A1154" s="1010" t="s">
        <v>439</v>
      </c>
      <c r="B1154" s="1029" t="s">
        <v>442</v>
      </c>
      <c r="C1154" s="836" t="s">
        <v>330</v>
      </c>
      <c r="D1154" s="840" t="s">
        <v>236</v>
      </c>
    </row>
    <row r="1155" spans="1:4" ht="15.75" thickTop="1" x14ac:dyDescent="0.25">
      <c r="A1155" s="1005" t="s">
        <v>440</v>
      </c>
      <c r="B1155" s="1035" t="s">
        <v>107</v>
      </c>
      <c r="C1155" s="1068">
        <v>482370</v>
      </c>
      <c r="D1155" s="647"/>
    </row>
    <row r="1156" spans="1:4" x14ac:dyDescent="0.25">
      <c r="A1156" s="1008" t="s">
        <v>440</v>
      </c>
      <c r="B1156" s="1031" t="s">
        <v>113</v>
      </c>
      <c r="C1156" s="1069" t="s">
        <v>331</v>
      </c>
      <c r="D1156" s="647" t="s">
        <v>319</v>
      </c>
    </row>
    <row r="1157" spans="1:4" x14ac:dyDescent="0.25">
      <c r="A1157" s="1009" t="s">
        <v>440</v>
      </c>
      <c r="B1157" s="1032" t="s">
        <v>157</v>
      </c>
      <c r="C1157" s="1064" t="s">
        <v>331</v>
      </c>
      <c r="D1157" s="647"/>
    </row>
    <row r="1158" spans="1:4" ht="15.75" thickBot="1" x14ac:dyDescent="0.3">
      <c r="A1158" s="1010" t="s">
        <v>440</v>
      </c>
      <c r="B1158" s="1029" t="s">
        <v>442</v>
      </c>
      <c r="C1158" s="1060" t="s">
        <v>331</v>
      </c>
      <c r="D1158" s="647" t="s">
        <v>319</v>
      </c>
    </row>
    <row r="1159" spans="1:4" ht="15.75" thickTop="1" x14ac:dyDescent="0.25">
      <c r="A1159" s="1005" t="s">
        <v>441</v>
      </c>
      <c r="B1159" s="1035" t="s">
        <v>107</v>
      </c>
      <c r="C1159" s="1068" t="s">
        <v>332</v>
      </c>
      <c r="D1159" s="647"/>
    </row>
    <row r="1160" spans="1:4" x14ac:dyDescent="0.25">
      <c r="A1160" s="1008" t="s">
        <v>441</v>
      </c>
      <c r="B1160" s="1031" t="s">
        <v>113</v>
      </c>
      <c r="C1160" s="1069" t="s">
        <v>332</v>
      </c>
      <c r="D1160" s="647" t="s">
        <v>319</v>
      </c>
    </row>
    <row r="1161" spans="1:4" x14ac:dyDescent="0.25">
      <c r="A1161" s="1009" t="s">
        <v>441</v>
      </c>
      <c r="B1161" s="1032" t="s">
        <v>157</v>
      </c>
      <c r="C1161" s="1064" t="s">
        <v>332</v>
      </c>
      <c r="D1161" s="844"/>
    </row>
    <row r="1162" spans="1:4" ht="15.75" thickBot="1" x14ac:dyDescent="0.3">
      <c r="A1162" s="1010" t="s">
        <v>441</v>
      </c>
      <c r="B1162" s="1029" t="s">
        <v>442</v>
      </c>
      <c r="C1162" s="1060" t="s">
        <v>332</v>
      </c>
      <c r="D1162" s="648" t="s">
        <v>319</v>
      </c>
    </row>
    <row r="1163" spans="1:4" ht="15.75" thickTop="1" x14ac:dyDescent="0.25">
      <c r="A1163" s="1004">
        <v>12.6</v>
      </c>
      <c r="B1163" s="1033" t="s">
        <v>107</v>
      </c>
      <c r="C1163" s="841">
        <v>482110</v>
      </c>
      <c r="D1163" s="840" t="s">
        <v>236</v>
      </c>
    </row>
    <row r="1164" spans="1:4" x14ac:dyDescent="0.25">
      <c r="A1164" s="1004">
        <v>12.6</v>
      </c>
      <c r="B1164" s="1033" t="s">
        <v>107</v>
      </c>
      <c r="C1164" s="841">
        <v>482190</v>
      </c>
      <c r="D1164" s="840" t="s">
        <v>236</v>
      </c>
    </row>
    <row r="1165" spans="1:4" x14ac:dyDescent="0.25">
      <c r="A1165" s="1004">
        <v>12.6</v>
      </c>
      <c r="B1165" s="1033" t="s">
        <v>107</v>
      </c>
      <c r="C1165" s="841">
        <v>482210</v>
      </c>
      <c r="D1165" s="840" t="s">
        <v>236</v>
      </c>
    </row>
    <row r="1166" spans="1:4" x14ac:dyDescent="0.25">
      <c r="A1166" s="1004">
        <v>12.6</v>
      </c>
      <c r="B1166" s="1033" t="s">
        <v>107</v>
      </c>
      <c r="C1166" s="841">
        <v>482290</v>
      </c>
      <c r="D1166" s="840" t="s">
        <v>236</v>
      </c>
    </row>
    <row r="1167" spans="1:4" x14ac:dyDescent="0.25">
      <c r="A1167" s="1004">
        <v>12.6</v>
      </c>
      <c r="B1167" s="1033" t="s">
        <v>107</v>
      </c>
      <c r="C1167" s="841">
        <v>482312</v>
      </c>
      <c r="D1167" s="840" t="s">
        <v>236</v>
      </c>
    </row>
    <row r="1168" spans="1:4" x14ac:dyDescent="0.25">
      <c r="A1168" s="1004">
        <v>12.6</v>
      </c>
      <c r="B1168" s="1033" t="s">
        <v>107</v>
      </c>
      <c r="C1168" s="841">
        <v>482319</v>
      </c>
      <c r="D1168" s="840" t="s">
        <v>236</v>
      </c>
    </row>
    <row r="1169" spans="1:4" x14ac:dyDescent="0.25">
      <c r="A1169" s="1004">
        <v>12.6</v>
      </c>
      <c r="B1169" s="1033" t="s">
        <v>107</v>
      </c>
      <c r="C1169" s="841">
        <v>482320</v>
      </c>
      <c r="D1169" s="840" t="s">
        <v>236</v>
      </c>
    </row>
    <row r="1170" spans="1:4" x14ac:dyDescent="0.25">
      <c r="A1170" s="1004">
        <v>12.6</v>
      </c>
      <c r="B1170" s="1033" t="s">
        <v>107</v>
      </c>
      <c r="C1170" s="841">
        <v>482340</v>
      </c>
      <c r="D1170" s="840" t="s">
        <v>236</v>
      </c>
    </row>
    <row r="1171" spans="1:4" x14ac:dyDescent="0.25">
      <c r="A1171" s="1004">
        <v>12.6</v>
      </c>
      <c r="B1171" s="1033" t="s">
        <v>107</v>
      </c>
      <c r="C1171" s="841">
        <v>482360</v>
      </c>
      <c r="D1171" s="840" t="s">
        <v>236</v>
      </c>
    </row>
    <row r="1172" spans="1:4" x14ac:dyDescent="0.25">
      <c r="A1172" s="1004">
        <v>12.6</v>
      </c>
      <c r="B1172" s="1033" t="s">
        <v>107</v>
      </c>
      <c r="C1172" s="841">
        <v>482370</v>
      </c>
      <c r="D1172" s="840" t="s">
        <v>236</v>
      </c>
    </row>
    <row r="1173" spans="1:4" x14ac:dyDescent="0.25">
      <c r="A1173" s="1004">
        <v>12.6</v>
      </c>
      <c r="B1173" s="1033" t="s">
        <v>107</v>
      </c>
      <c r="C1173" s="841">
        <v>482390</v>
      </c>
      <c r="D1173" s="840" t="s">
        <v>236</v>
      </c>
    </row>
    <row r="1174" spans="1:4" x14ac:dyDescent="0.25">
      <c r="A1174" s="1004">
        <v>12.6</v>
      </c>
      <c r="B1174" s="1033" t="s">
        <v>107</v>
      </c>
      <c r="C1174" s="841">
        <v>480210</v>
      </c>
      <c r="D1174" s="840" t="s">
        <v>236</v>
      </c>
    </row>
    <row r="1175" spans="1:4" x14ac:dyDescent="0.25">
      <c r="A1175" s="1004">
        <v>12.6</v>
      </c>
      <c r="B1175" s="1033" t="s">
        <v>107</v>
      </c>
      <c r="C1175" s="841">
        <v>480220</v>
      </c>
      <c r="D1175" s="840" t="s">
        <v>236</v>
      </c>
    </row>
    <row r="1176" spans="1:4" x14ac:dyDescent="0.25">
      <c r="A1176" s="1004">
        <v>12.6</v>
      </c>
      <c r="B1176" s="1033" t="s">
        <v>107</v>
      </c>
      <c r="C1176" s="841">
        <v>480230</v>
      </c>
      <c r="D1176" s="840" t="s">
        <v>236</v>
      </c>
    </row>
    <row r="1177" spans="1:4" x14ac:dyDescent="0.25">
      <c r="A1177" s="1004">
        <v>12.6</v>
      </c>
      <c r="B1177" s="1033" t="s">
        <v>107</v>
      </c>
      <c r="C1177" s="841">
        <v>480240</v>
      </c>
      <c r="D1177" s="840" t="s">
        <v>236</v>
      </c>
    </row>
    <row r="1178" spans="1:4" x14ac:dyDescent="0.25">
      <c r="A1178" s="1004">
        <v>12.6</v>
      </c>
      <c r="B1178" s="1033" t="s">
        <v>107</v>
      </c>
      <c r="C1178" s="841">
        <v>480254</v>
      </c>
      <c r="D1178" s="840" t="s">
        <v>236</v>
      </c>
    </row>
    <row r="1179" spans="1:4" x14ac:dyDescent="0.25">
      <c r="A1179" s="1004">
        <v>12.6</v>
      </c>
      <c r="B1179" s="1033" t="s">
        <v>107</v>
      </c>
      <c r="C1179" s="841">
        <v>480255</v>
      </c>
      <c r="D1179" s="840" t="s">
        <v>236</v>
      </c>
    </row>
    <row r="1180" spans="1:4" x14ac:dyDescent="0.25">
      <c r="A1180" s="1004">
        <v>12.6</v>
      </c>
      <c r="B1180" s="1033" t="s">
        <v>107</v>
      </c>
      <c r="C1180" s="841">
        <v>480256</v>
      </c>
      <c r="D1180" s="840" t="s">
        <v>236</v>
      </c>
    </row>
    <row r="1181" spans="1:4" x14ac:dyDescent="0.25">
      <c r="A1181" s="1004">
        <v>12.6</v>
      </c>
      <c r="B1181" s="1033" t="s">
        <v>107</v>
      </c>
      <c r="C1181" s="841">
        <v>480257</v>
      </c>
      <c r="D1181" s="840" t="s">
        <v>236</v>
      </c>
    </row>
    <row r="1182" spans="1:4" x14ac:dyDescent="0.25">
      <c r="A1182" s="1004">
        <v>12.6</v>
      </c>
      <c r="B1182" s="1033" t="s">
        <v>107</v>
      </c>
      <c r="C1182" s="841">
        <v>480258</v>
      </c>
      <c r="D1182" s="840" t="s">
        <v>236</v>
      </c>
    </row>
    <row r="1183" spans="1:4" x14ac:dyDescent="0.25">
      <c r="A1183" s="1004">
        <v>12.6</v>
      </c>
      <c r="B1183" s="1033" t="s">
        <v>107</v>
      </c>
      <c r="C1183" s="841">
        <v>480261</v>
      </c>
      <c r="D1183" s="840" t="s">
        <v>236</v>
      </c>
    </row>
    <row r="1184" spans="1:4" x14ac:dyDescent="0.25">
      <c r="A1184" s="1004">
        <v>12.6</v>
      </c>
      <c r="B1184" s="1033" t="s">
        <v>107</v>
      </c>
      <c r="C1184" s="841" t="s">
        <v>325</v>
      </c>
      <c r="D1184" s="840" t="s">
        <v>236</v>
      </c>
    </row>
    <row r="1185" spans="1:4" x14ac:dyDescent="0.25">
      <c r="A1185" s="1004">
        <v>12.6</v>
      </c>
      <c r="B1185" s="1033" t="s">
        <v>107</v>
      </c>
      <c r="C1185" s="841" t="s">
        <v>326</v>
      </c>
      <c r="D1185" s="840" t="s">
        <v>236</v>
      </c>
    </row>
    <row r="1186" spans="1:4" x14ac:dyDescent="0.25">
      <c r="A1186" s="1004">
        <v>12.6</v>
      </c>
      <c r="B1186" s="1033" t="s">
        <v>107</v>
      </c>
      <c r="C1186" s="841">
        <v>481013</v>
      </c>
      <c r="D1186" s="840" t="s">
        <v>236</v>
      </c>
    </row>
    <row r="1187" spans="1:4" x14ac:dyDescent="0.25">
      <c r="A1187" s="1004">
        <v>12.6</v>
      </c>
      <c r="B1187" s="1033" t="s">
        <v>107</v>
      </c>
      <c r="C1187" s="841">
        <v>481014</v>
      </c>
      <c r="D1187" s="840" t="s">
        <v>236</v>
      </c>
    </row>
    <row r="1188" spans="1:4" x14ac:dyDescent="0.25">
      <c r="A1188" s="1004">
        <v>12.6</v>
      </c>
      <c r="B1188" s="1033" t="s">
        <v>107</v>
      </c>
      <c r="C1188" s="841">
        <v>481019</v>
      </c>
      <c r="D1188" s="840" t="s">
        <v>236</v>
      </c>
    </row>
    <row r="1189" spans="1:4" x14ac:dyDescent="0.25">
      <c r="A1189" s="1004">
        <v>12.6</v>
      </c>
      <c r="B1189" s="1033" t="s">
        <v>107</v>
      </c>
      <c r="C1189" s="841">
        <v>481022</v>
      </c>
      <c r="D1189" s="840" t="s">
        <v>236</v>
      </c>
    </row>
    <row r="1190" spans="1:4" x14ac:dyDescent="0.25">
      <c r="A1190" s="1004">
        <v>12.6</v>
      </c>
      <c r="B1190" s="1033" t="s">
        <v>107</v>
      </c>
      <c r="C1190" s="841">
        <v>481029</v>
      </c>
      <c r="D1190" s="840" t="s">
        <v>236</v>
      </c>
    </row>
    <row r="1191" spans="1:4" x14ac:dyDescent="0.25">
      <c r="A1191" s="1004">
        <v>12.6</v>
      </c>
      <c r="B1191" s="1033" t="s">
        <v>107</v>
      </c>
      <c r="C1191" s="841">
        <v>481031</v>
      </c>
      <c r="D1191" s="840" t="s">
        <v>236</v>
      </c>
    </row>
    <row r="1192" spans="1:4" x14ac:dyDescent="0.25">
      <c r="A1192" s="1004">
        <v>12.6</v>
      </c>
      <c r="B1192" s="1033" t="s">
        <v>107</v>
      </c>
      <c r="C1192" s="841">
        <v>481032</v>
      </c>
      <c r="D1192" s="840" t="s">
        <v>236</v>
      </c>
    </row>
    <row r="1193" spans="1:4" x14ac:dyDescent="0.25">
      <c r="A1193" s="1004">
        <v>12.6</v>
      </c>
      <c r="B1193" s="1033" t="s">
        <v>107</v>
      </c>
      <c r="C1193" s="841">
        <v>481039</v>
      </c>
      <c r="D1193" s="840" t="s">
        <v>236</v>
      </c>
    </row>
    <row r="1194" spans="1:4" x14ac:dyDescent="0.25">
      <c r="A1194" s="1004">
        <v>12.6</v>
      </c>
      <c r="B1194" s="1033" t="s">
        <v>107</v>
      </c>
      <c r="C1194" s="841">
        <v>481092</v>
      </c>
      <c r="D1194" s="840" t="s">
        <v>236</v>
      </c>
    </row>
    <row r="1195" spans="1:4" x14ac:dyDescent="0.25">
      <c r="A1195" s="1004">
        <v>12.6</v>
      </c>
      <c r="B1195" s="1033" t="s">
        <v>107</v>
      </c>
      <c r="C1195" s="841" t="s">
        <v>327</v>
      </c>
      <c r="D1195" s="840" t="s">
        <v>236</v>
      </c>
    </row>
    <row r="1196" spans="1:4" x14ac:dyDescent="0.25">
      <c r="A1196" s="1008" t="s">
        <v>328</v>
      </c>
      <c r="B1196" s="1031" t="s">
        <v>113</v>
      </c>
      <c r="C1196" s="1069">
        <v>481410</v>
      </c>
      <c r="D1196" s="647"/>
    </row>
    <row r="1197" spans="1:4" x14ac:dyDescent="0.25">
      <c r="A1197" s="1008" t="s">
        <v>328</v>
      </c>
      <c r="B1197" s="1031" t="s">
        <v>113</v>
      </c>
      <c r="C1197" s="1069">
        <v>481420</v>
      </c>
      <c r="D1197" s="647"/>
    </row>
    <row r="1198" spans="1:4" x14ac:dyDescent="0.25">
      <c r="A1198" s="1008" t="s">
        <v>328</v>
      </c>
      <c r="B1198" s="1031" t="s">
        <v>113</v>
      </c>
      <c r="C1198" s="1069">
        <v>481490</v>
      </c>
      <c r="D1198" s="647"/>
    </row>
    <row r="1199" spans="1:4" x14ac:dyDescent="0.25">
      <c r="A1199" s="1008" t="s">
        <v>328</v>
      </c>
      <c r="B1199" s="1031" t="s">
        <v>113</v>
      </c>
      <c r="C1199" s="1069">
        <v>481710</v>
      </c>
      <c r="D1199" s="647"/>
    </row>
    <row r="1200" spans="1:4" x14ac:dyDescent="0.25">
      <c r="A1200" s="1008" t="s">
        <v>328</v>
      </c>
      <c r="B1200" s="1031" t="s">
        <v>113</v>
      </c>
      <c r="C1200" s="1069">
        <v>481720</v>
      </c>
      <c r="D1200" s="647"/>
    </row>
    <row r="1201" spans="1:4" x14ac:dyDescent="0.25">
      <c r="A1201" s="1008" t="s">
        <v>328</v>
      </c>
      <c r="B1201" s="1031" t="s">
        <v>113</v>
      </c>
      <c r="C1201" s="1069">
        <v>481730</v>
      </c>
      <c r="D1201" s="647"/>
    </row>
    <row r="1202" spans="1:4" x14ac:dyDescent="0.25">
      <c r="A1202" s="1008" t="s">
        <v>328</v>
      </c>
      <c r="B1202" s="1031" t="s">
        <v>113</v>
      </c>
      <c r="C1202" s="1069">
        <v>482010</v>
      </c>
      <c r="D1202" s="647" t="s">
        <v>319</v>
      </c>
    </row>
    <row r="1203" spans="1:4" x14ac:dyDescent="0.25">
      <c r="A1203" s="1008" t="s">
        <v>328</v>
      </c>
      <c r="B1203" s="1031" t="s">
        <v>113</v>
      </c>
      <c r="C1203" s="1069">
        <v>482020</v>
      </c>
      <c r="D1203" s="647"/>
    </row>
    <row r="1204" spans="1:4" x14ac:dyDescent="0.25">
      <c r="A1204" s="1008" t="s">
        <v>328</v>
      </c>
      <c r="B1204" s="1031" t="s">
        <v>113</v>
      </c>
      <c r="C1204" s="1069">
        <v>482030</v>
      </c>
      <c r="D1204" s="647"/>
    </row>
    <row r="1205" spans="1:4" x14ac:dyDescent="0.25">
      <c r="A1205" s="1008" t="s">
        <v>328</v>
      </c>
      <c r="B1205" s="1031" t="s">
        <v>113</v>
      </c>
      <c r="C1205" s="1069">
        <v>482040</v>
      </c>
      <c r="D1205" s="647"/>
    </row>
    <row r="1206" spans="1:4" x14ac:dyDescent="0.25">
      <c r="A1206" s="1008" t="s">
        <v>328</v>
      </c>
      <c r="B1206" s="1031" t="s">
        <v>113</v>
      </c>
      <c r="C1206" s="1069">
        <v>482050</v>
      </c>
      <c r="D1206" s="647"/>
    </row>
    <row r="1207" spans="1:4" x14ac:dyDescent="0.25">
      <c r="A1207" s="1008" t="s">
        <v>328</v>
      </c>
      <c r="B1207" s="1031" t="s">
        <v>113</v>
      </c>
      <c r="C1207" s="1069">
        <v>482090</v>
      </c>
      <c r="D1207" s="647"/>
    </row>
    <row r="1208" spans="1:4" x14ac:dyDescent="0.25">
      <c r="A1208" s="1008" t="s">
        <v>328</v>
      </c>
      <c r="B1208" s="1031" t="s">
        <v>113</v>
      </c>
      <c r="C1208" s="1069">
        <v>482110</v>
      </c>
      <c r="D1208" s="647"/>
    </row>
    <row r="1209" spans="1:4" x14ac:dyDescent="0.25">
      <c r="A1209" s="1007">
        <v>12.6</v>
      </c>
      <c r="B1209" s="1031" t="s">
        <v>113</v>
      </c>
      <c r="C1209" s="1069">
        <v>482190</v>
      </c>
      <c r="D1209" s="647"/>
    </row>
    <row r="1210" spans="1:4" x14ac:dyDescent="0.25">
      <c r="A1210" s="1007">
        <v>12.6</v>
      </c>
      <c r="B1210" s="1031" t="s">
        <v>113</v>
      </c>
      <c r="C1210" s="1069">
        <v>482210</v>
      </c>
      <c r="D1210" s="647"/>
    </row>
    <row r="1211" spans="1:4" x14ac:dyDescent="0.25">
      <c r="A1211" s="1007">
        <v>12.6</v>
      </c>
      <c r="B1211" s="1031" t="s">
        <v>113</v>
      </c>
      <c r="C1211" s="1069">
        <v>482290</v>
      </c>
      <c r="D1211" s="647"/>
    </row>
    <row r="1212" spans="1:4" x14ac:dyDescent="0.25">
      <c r="A1212" s="1007">
        <v>12.6</v>
      </c>
      <c r="B1212" s="1031" t="s">
        <v>113</v>
      </c>
      <c r="C1212" s="1069">
        <v>482320</v>
      </c>
      <c r="D1212" s="647"/>
    </row>
    <row r="1213" spans="1:4" x14ac:dyDescent="0.25">
      <c r="A1213" s="1007">
        <v>12.6</v>
      </c>
      <c r="B1213" s="1031" t="s">
        <v>113</v>
      </c>
      <c r="C1213" s="1069">
        <v>482340</v>
      </c>
      <c r="D1213" s="647"/>
    </row>
    <row r="1214" spans="1:4" x14ac:dyDescent="0.25">
      <c r="A1214" s="1007">
        <v>12.6</v>
      </c>
      <c r="B1214" s="1031" t="s">
        <v>113</v>
      </c>
      <c r="C1214" s="1069">
        <v>482361</v>
      </c>
      <c r="D1214" s="647"/>
    </row>
    <row r="1215" spans="1:4" x14ac:dyDescent="0.25">
      <c r="A1215" s="1007">
        <v>12.6</v>
      </c>
      <c r="B1215" s="1031" t="s">
        <v>113</v>
      </c>
      <c r="C1215" s="1069">
        <v>482369</v>
      </c>
      <c r="D1215" s="647"/>
    </row>
    <row r="1216" spans="1:4" x14ac:dyDescent="0.25">
      <c r="A1216" s="1007">
        <v>12.6</v>
      </c>
      <c r="B1216" s="1031" t="s">
        <v>113</v>
      </c>
      <c r="C1216" s="1069">
        <v>482370</v>
      </c>
      <c r="D1216" s="647"/>
    </row>
    <row r="1217" spans="1:4" x14ac:dyDescent="0.25">
      <c r="A1217" s="1007">
        <v>12.6</v>
      </c>
      <c r="B1217" s="1031" t="s">
        <v>113</v>
      </c>
      <c r="C1217" s="1069">
        <v>482390</v>
      </c>
      <c r="D1217" s="647"/>
    </row>
    <row r="1218" spans="1:4" x14ac:dyDescent="0.25">
      <c r="A1218" s="1008" t="s">
        <v>328</v>
      </c>
      <c r="B1218" s="1031" t="s">
        <v>157</v>
      </c>
      <c r="C1218" s="1069">
        <v>481420</v>
      </c>
      <c r="D1218" s="647" t="s">
        <v>319</v>
      </c>
    </row>
    <row r="1219" spans="1:4" x14ac:dyDescent="0.25">
      <c r="A1219" s="1008" t="s">
        <v>328</v>
      </c>
      <c r="B1219" s="1031" t="s">
        <v>157</v>
      </c>
      <c r="C1219" s="1069">
        <v>481490</v>
      </c>
      <c r="D1219" s="647"/>
    </row>
    <row r="1220" spans="1:4" x14ac:dyDescent="0.25">
      <c r="A1220" s="1008" t="s">
        <v>328</v>
      </c>
      <c r="B1220" s="1031" t="s">
        <v>157</v>
      </c>
      <c r="C1220" s="1069">
        <v>481710</v>
      </c>
      <c r="D1220" s="647"/>
    </row>
    <row r="1221" spans="1:4" x14ac:dyDescent="0.25">
      <c r="A1221" s="1008" t="s">
        <v>328</v>
      </c>
      <c r="B1221" s="1031" t="s">
        <v>157</v>
      </c>
      <c r="C1221" s="1069">
        <v>481720</v>
      </c>
      <c r="D1221" s="647"/>
    </row>
    <row r="1222" spans="1:4" x14ac:dyDescent="0.25">
      <c r="A1222" s="1008" t="s">
        <v>328</v>
      </c>
      <c r="B1222" s="1031" t="s">
        <v>157</v>
      </c>
      <c r="C1222" s="1069">
        <v>481730</v>
      </c>
      <c r="D1222" s="647"/>
    </row>
    <row r="1223" spans="1:4" x14ac:dyDescent="0.25">
      <c r="A1223" s="1008" t="s">
        <v>328</v>
      </c>
      <c r="B1223" s="1031" t="s">
        <v>157</v>
      </c>
      <c r="C1223" s="1069">
        <v>482020</v>
      </c>
      <c r="D1223" s="647"/>
    </row>
    <row r="1224" spans="1:4" x14ac:dyDescent="0.25">
      <c r="A1224" s="1008" t="s">
        <v>328</v>
      </c>
      <c r="B1224" s="1031" t="s">
        <v>157</v>
      </c>
      <c r="C1224" s="1069">
        <v>482030</v>
      </c>
      <c r="D1224" s="647"/>
    </row>
    <row r="1225" spans="1:4" x14ac:dyDescent="0.25">
      <c r="A1225" s="1008" t="s">
        <v>328</v>
      </c>
      <c r="B1225" s="1031" t="s">
        <v>157</v>
      </c>
      <c r="C1225" s="1069">
        <v>482040</v>
      </c>
      <c r="D1225" s="647"/>
    </row>
    <row r="1226" spans="1:4" x14ac:dyDescent="0.25">
      <c r="A1226" s="1008" t="s">
        <v>328</v>
      </c>
      <c r="B1226" s="1031" t="s">
        <v>157</v>
      </c>
      <c r="C1226" s="1069">
        <v>482050</v>
      </c>
      <c r="D1226" s="647"/>
    </row>
    <row r="1227" spans="1:4" x14ac:dyDescent="0.25">
      <c r="A1227" s="1008" t="s">
        <v>328</v>
      </c>
      <c r="B1227" s="1031" t="s">
        <v>157</v>
      </c>
      <c r="C1227" s="1069">
        <v>482090</v>
      </c>
      <c r="D1227" s="647"/>
    </row>
    <row r="1228" spans="1:4" x14ac:dyDescent="0.25">
      <c r="A1228" s="1008" t="s">
        <v>328</v>
      </c>
      <c r="B1228" s="1031" t="s">
        <v>157</v>
      </c>
      <c r="C1228" s="1069">
        <v>482110</v>
      </c>
      <c r="D1228" s="647"/>
    </row>
    <row r="1229" spans="1:4" x14ac:dyDescent="0.25">
      <c r="A1229" s="1008" t="s">
        <v>328</v>
      </c>
      <c r="B1229" s="1031" t="s">
        <v>157</v>
      </c>
      <c r="C1229" s="1069">
        <v>482190</v>
      </c>
      <c r="D1229" s="647"/>
    </row>
    <row r="1230" spans="1:4" x14ac:dyDescent="0.25">
      <c r="A1230" s="1008" t="s">
        <v>328</v>
      </c>
      <c r="B1230" s="1031" t="s">
        <v>157</v>
      </c>
      <c r="C1230" s="1069">
        <v>482210</v>
      </c>
      <c r="D1230" s="647"/>
    </row>
    <row r="1231" spans="1:4" x14ac:dyDescent="0.25">
      <c r="A1231" s="1008" t="s">
        <v>328</v>
      </c>
      <c r="B1231" s="1031" t="s">
        <v>157</v>
      </c>
      <c r="C1231" s="1069">
        <v>482290</v>
      </c>
      <c r="D1231" s="647"/>
    </row>
    <row r="1232" spans="1:4" x14ac:dyDescent="0.25">
      <c r="A1232" s="1008" t="s">
        <v>328</v>
      </c>
      <c r="B1232" s="1031" t="s">
        <v>157</v>
      </c>
      <c r="C1232" s="1069">
        <v>482320</v>
      </c>
      <c r="D1232" s="647"/>
    </row>
    <row r="1233" spans="1:4" x14ac:dyDescent="0.25">
      <c r="A1233" s="1008" t="s">
        <v>328</v>
      </c>
      <c r="B1233" s="1031" t="s">
        <v>157</v>
      </c>
      <c r="C1233" s="1069">
        <v>482340</v>
      </c>
      <c r="D1233" s="647"/>
    </row>
    <row r="1234" spans="1:4" x14ac:dyDescent="0.25">
      <c r="A1234" s="1008" t="s">
        <v>328</v>
      </c>
      <c r="B1234" s="1031" t="s">
        <v>157</v>
      </c>
      <c r="C1234" s="1069">
        <v>482361</v>
      </c>
      <c r="D1234" s="647"/>
    </row>
    <row r="1235" spans="1:4" x14ac:dyDescent="0.25">
      <c r="A1235" s="1008" t="s">
        <v>328</v>
      </c>
      <c r="B1235" s="1031" t="s">
        <v>157</v>
      </c>
      <c r="C1235" s="1069">
        <v>482369</v>
      </c>
      <c r="D1235" s="647"/>
    </row>
    <row r="1236" spans="1:4" x14ac:dyDescent="0.25">
      <c r="A1236" s="1008" t="s">
        <v>328</v>
      </c>
      <c r="B1236" s="1031" t="s">
        <v>157</v>
      </c>
      <c r="C1236" s="1069">
        <v>482370</v>
      </c>
      <c r="D1236" s="647"/>
    </row>
    <row r="1237" spans="1:4" ht="15.75" thickBot="1" x14ac:dyDescent="0.3">
      <c r="A1237" s="1010" t="s">
        <v>328</v>
      </c>
      <c r="B1237" s="1029" t="s">
        <v>157</v>
      </c>
      <c r="C1237" s="1060">
        <v>482390</v>
      </c>
      <c r="D1237" s="647"/>
    </row>
    <row r="1238" spans="1:4" ht="15.75" thickTop="1" x14ac:dyDescent="0.25">
      <c r="A1238" s="1005" t="s">
        <v>86</v>
      </c>
      <c r="B1238" s="1035" t="s">
        <v>107</v>
      </c>
      <c r="C1238" s="842">
        <v>480210</v>
      </c>
      <c r="D1238" s="840" t="s">
        <v>329</v>
      </c>
    </row>
    <row r="1239" spans="1:4" x14ac:dyDescent="0.25">
      <c r="A1239" s="1004" t="s">
        <v>86</v>
      </c>
      <c r="B1239" s="1033" t="s">
        <v>107</v>
      </c>
      <c r="C1239" s="841">
        <v>480220</v>
      </c>
      <c r="D1239" s="840" t="s">
        <v>329</v>
      </c>
    </row>
    <row r="1240" spans="1:4" x14ac:dyDescent="0.25">
      <c r="A1240" s="1004" t="s">
        <v>86</v>
      </c>
      <c r="B1240" s="1033" t="s">
        <v>107</v>
      </c>
      <c r="C1240" s="841">
        <v>480230</v>
      </c>
      <c r="D1240" s="840" t="s">
        <v>329</v>
      </c>
    </row>
    <row r="1241" spans="1:4" x14ac:dyDescent="0.25">
      <c r="A1241" s="1004" t="s">
        <v>86</v>
      </c>
      <c r="B1241" s="1033" t="s">
        <v>107</v>
      </c>
      <c r="C1241" s="841">
        <v>480240</v>
      </c>
      <c r="D1241" s="840" t="s">
        <v>329</v>
      </c>
    </row>
    <row r="1242" spans="1:4" x14ac:dyDescent="0.25">
      <c r="A1242" s="1004" t="s">
        <v>86</v>
      </c>
      <c r="B1242" s="1033" t="s">
        <v>107</v>
      </c>
      <c r="C1242" s="841">
        <v>480254</v>
      </c>
      <c r="D1242" s="840" t="s">
        <v>329</v>
      </c>
    </row>
    <row r="1243" spans="1:4" x14ac:dyDescent="0.25">
      <c r="A1243" s="1004" t="s">
        <v>86</v>
      </c>
      <c r="B1243" s="1033" t="s">
        <v>107</v>
      </c>
      <c r="C1243" s="841">
        <v>480255</v>
      </c>
      <c r="D1243" s="840" t="s">
        <v>329</v>
      </c>
    </row>
    <row r="1244" spans="1:4" x14ac:dyDescent="0.25">
      <c r="A1244" s="1004" t="s">
        <v>86</v>
      </c>
      <c r="B1244" s="1033" t="s">
        <v>107</v>
      </c>
      <c r="C1244" s="841">
        <v>480256</v>
      </c>
      <c r="D1244" s="840" t="s">
        <v>329</v>
      </c>
    </row>
    <row r="1245" spans="1:4" x14ac:dyDescent="0.25">
      <c r="A1245" s="1004" t="s">
        <v>86</v>
      </c>
      <c r="B1245" s="1033" t="s">
        <v>107</v>
      </c>
      <c r="C1245" s="841">
        <v>480257</v>
      </c>
      <c r="D1245" s="840" t="s">
        <v>329</v>
      </c>
    </row>
    <row r="1246" spans="1:4" x14ac:dyDescent="0.25">
      <c r="A1246" s="1004" t="s">
        <v>86</v>
      </c>
      <c r="B1246" s="1033" t="s">
        <v>107</v>
      </c>
      <c r="C1246" s="841">
        <v>480258</v>
      </c>
      <c r="D1246" s="840" t="s">
        <v>329</v>
      </c>
    </row>
    <row r="1247" spans="1:4" x14ac:dyDescent="0.25">
      <c r="A1247" s="1004" t="s">
        <v>86</v>
      </c>
      <c r="B1247" s="1033" t="s">
        <v>107</v>
      </c>
      <c r="C1247" s="841">
        <v>480261</v>
      </c>
      <c r="D1247" s="840" t="s">
        <v>329</v>
      </c>
    </row>
    <row r="1248" spans="1:4" x14ac:dyDescent="0.25">
      <c r="A1248" s="1004" t="s">
        <v>86</v>
      </c>
      <c r="B1248" s="1033" t="s">
        <v>107</v>
      </c>
      <c r="C1248" s="841" t="s">
        <v>325</v>
      </c>
      <c r="D1248" s="840" t="s">
        <v>329</v>
      </c>
    </row>
    <row r="1249" spans="1:4" x14ac:dyDescent="0.25">
      <c r="A1249" s="1004" t="s">
        <v>86</v>
      </c>
      <c r="B1249" s="1033" t="s">
        <v>107</v>
      </c>
      <c r="C1249" s="841" t="s">
        <v>326</v>
      </c>
      <c r="D1249" s="840" t="s">
        <v>329</v>
      </c>
    </row>
    <row r="1250" spans="1:4" x14ac:dyDescent="0.25">
      <c r="A1250" s="1004" t="s">
        <v>86</v>
      </c>
      <c r="B1250" s="1033" t="s">
        <v>107</v>
      </c>
      <c r="C1250" s="841">
        <v>481013</v>
      </c>
      <c r="D1250" s="840" t="s">
        <v>329</v>
      </c>
    </row>
    <row r="1251" spans="1:4" x14ac:dyDescent="0.25">
      <c r="A1251" s="1004" t="s">
        <v>86</v>
      </c>
      <c r="B1251" s="1033" t="s">
        <v>107</v>
      </c>
      <c r="C1251" s="841">
        <v>481014</v>
      </c>
      <c r="D1251" s="840" t="s">
        <v>329</v>
      </c>
    </row>
    <row r="1252" spans="1:4" x14ac:dyDescent="0.25">
      <c r="A1252" s="1004" t="s">
        <v>86</v>
      </c>
      <c r="B1252" s="1033" t="s">
        <v>107</v>
      </c>
      <c r="C1252" s="841">
        <v>481019</v>
      </c>
      <c r="D1252" s="840" t="s">
        <v>329</v>
      </c>
    </row>
    <row r="1253" spans="1:4" x14ac:dyDescent="0.25">
      <c r="A1253" s="1004" t="s">
        <v>86</v>
      </c>
      <c r="B1253" s="1033" t="s">
        <v>107</v>
      </c>
      <c r="C1253" s="841">
        <v>481022</v>
      </c>
      <c r="D1253" s="840" t="s">
        <v>329</v>
      </c>
    </row>
    <row r="1254" spans="1:4" x14ac:dyDescent="0.25">
      <c r="A1254" s="1004" t="s">
        <v>86</v>
      </c>
      <c r="B1254" s="1033" t="s">
        <v>107</v>
      </c>
      <c r="C1254" s="841">
        <v>481029</v>
      </c>
      <c r="D1254" s="840" t="s">
        <v>329</v>
      </c>
    </row>
    <row r="1255" spans="1:4" x14ac:dyDescent="0.25">
      <c r="A1255" s="1004" t="s">
        <v>86</v>
      </c>
      <c r="B1255" s="1033" t="s">
        <v>107</v>
      </c>
      <c r="C1255" s="841">
        <v>481031</v>
      </c>
      <c r="D1255" s="840" t="s">
        <v>329</v>
      </c>
    </row>
    <row r="1256" spans="1:4" x14ac:dyDescent="0.25">
      <c r="A1256" s="1004" t="s">
        <v>86</v>
      </c>
      <c r="B1256" s="1033" t="s">
        <v>107</v>
      </c>
      <c r="C1256" s="841">
        <v>481032</v>
      </c>
      <c r="D1256" s="840" t="s">
        <v>329</v>
      </c>
    </row>
    <row r="1257" spans="1:4" x14ac:dyDescent="0.25">
      <c r="A1257" s="1004" t="s">
        <v>86</v>
      </c>
      <c r="B1257" s="1033" t="s">
        <v>107</v>
      </c>
      <c r="C1257" s="841">
        <v>481039</v>
      </c>
      <c r="D1257" s="840" t="s">
        <v>329</v>
      </c>
    </row>
    <row r="1258" spans="1:4" x14ac:dyDescent="0.25">
      <c r="A1258" s="1004" t="s">
        <v>86</v>
      </c>
      <c r="B1258" s="1033" t="s">
        <v>107</v>
      </c>
      <c r="C1258" s="841">
        <v>481092</v>
      </c>
      <c r="D1258" s="840" t="s">
        <v>329</v>
      </c>
    </row>
    <row r="1259" spans="1:4" x14ac:dyDescent="0.25">
      <c r="A1259" s="1004" t="s">
        <v>86</v>
      </c>
      <c r="B1259" s="1033" t="s">
        <v>107</v>
      </c>
      <c r="C1259" s="841" t="s">
        <v>327</v>
      </c>
      <c r="D1259" s="840" t="s">
        <v>329</v>
      </c>
    </row>
    <row r="1260" spans="1:4" x14ac:dyDescent="0.25">
      <c r="A1260" s="1004" t="s">
        <v>86</v>
      </c>
      <c r="B1260" s="1033" t="s">
        <v>107</v>
      </c>
      <c r="C1260" s="841">
        <v>482390</v>
      </c>
      <c r="D1260" s="840" t="s">
        <v>329</v>
      </c>
    </row>
    <row r="1261" spans="1:4" x14ac:dyDescent="0.25">
      <c r="A1261" s="1008" t="s">
        <v>86</v>
      </c>
      <c r="B1261" s="1031" t="s">
        <v>113</v>
      </c>
      <c r="C1261" s="843" t="s">
        <v>330</v>
      </c>
      <c r="D1261" s="840" t="s">
        <v>329</v>
      </c>
    </row>
    <row r="1262" spans="1:4" ht="15.75" thickBot="1" x14ac:dyDescent="0.3">
      <c r="A1262" s="1010" t="s">
        <v>86</v>
      </c>
      <c r="B1262" s="1029" t="s">
        <v>157</v>
      </c>
      <c r="C1262" s="836" t="s">
        <v>330</v>
      </c>
      <c r="D1262" s="840" t="s">
        <v>236</v>
      </c>
    </row>
    <row r="1263" spans="1:4" ht="15.75" thickTop="1" x14ac:dyDescent="0.25">
      <c r="A1263" s="1005" t="s">
        <v>87</v>
      </c>
      <c r="B1263" s="1035" t="s">
        <v>107</v>
      </c>
      <c r="C1263" s="1068">
        <v>482370</v>
      </c>
      <c r="D1263" s="647"/>
    </row>
    <row r="1264" spans="1:4" x14ac:dyDescent="0.25">
      <c r="A1264" s="1008" t="s">
        <v>87</v>
      </c>
      <c r="B1264" s="1031" t="s">
        <v>113</v>
      </c>
      <c r="C1264" s="1069" t="s">
        <v>331</v>
      </c>
      <c r="D1264" s="647" t="s">
        <v>319</v>
      </c>
    </row>
    <row r="1265" spans="1:4" ht="15.75" thickBot="1" x14ac:dyDescent="0.3">
      <c r="A1265" s="1010" t="s">
        <v>87</v>
      </c>
      <c r="B1265" s="1029" t="s">
        <v>157</v>
      </c>
      <c r="C1265" s="1060" t="s">
        <v>331</v>
      </c>
      <c r="D1265" s="647" t="s">
        <v>319</v>
      </c>
    </row>
    <row r="1266" spans="1:4" ht="15.75" thickTop="1" x14ac:dyDescent="0.25">
      <c r="A1266" s="1005" t="s">
        <v>88</v>
      </c>
      <c r="B1266" s="1035" t="s">
        <v>107</v>
      </c>
      <c r="C1266" s="1068" t="s">
        <v>332</v>
      </c>
      <c r="D1266" s="647"/>
    </row>
    <row r="1267" spans="1:4" x14ac:dyDescent="0.25">
      <c r="A1267" s="1008" t="s">
        <v>88</v>
      </c>
      <c r="B1267" s="1031" t="s">
        <v>113</v>
      </c>
      <c r="C1267" s="1069" t="s">
        <v>332</v>
      </c>
      <c r="D1267" s="647" t="s">
        <v>319</v>
      </c>
    </row>
    <row r="1268" spans="1:4" ht="15.75" thickBot="1" x14ac:dyDescent="0.3">
      <c r="A1268" s="1010" t="s">
        <v>88</v>
      </c>
      <c r="B1268" s="1029" t="s">
        <v>157</v>
      </c>
      <c r="C1268" s="1060" t="s">
        <v>332</v>
      </c>
      <c r="D1268" s="648" t="s">
        <v>319</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0C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212"/>
  <sheetViews>
    <sheetView showGridLines="0" zoomScale="85" zoomScaleNormal="85" zoomScaleSheetLayoutView="100" workbookViewId="0">
      <selection activeCell="F1" sqref="F1"/>
    </sheetView>
  </sheetViews>
  <sheetFormatPr defaultColWidth="9.625" defaultRowHeight="12.75" customHeight="1" x14ac:dyDescent="0.2"/>
  <cols>
    <col min="1" max="1" width="8.375" style="21" customWidth="1"/>
    <col min="2" max="2" width="65.75" style="22" customWidth="1"/>
    <col min="3" max="4" width="9.5" style="22" customWidth="1"/>
    <col min="5" max="6" width="22.5" style="22" customWidth="1"/>
    <col min="7" max="7" width="9.75" style="22" customWidth="1"/>
    <col min="8" max="8" width="9.625" style="22" customWidth="1"/>
    <col min="9" max="9" width="8.875" style="22" customWidth="1"/>
    <col min="10" max="10" width="68.625" style="22" customWidth="1"/>
    <col min="11" max="11" width="9.375" style="22" customWidth="1"/>
    <col min="12" max="13" width="10.375" style="22" customWidth="1"/>
    <col min="14" max="14" width="12.625" style="22" customWidth="1"/>
    <col min="15" max="15" width="1.625" style="22" customWidth="1"/>
    <col min="16" max="16" width="12.625" style="22" customWidth="1"/>
    <col min="17" max="17" width="1.625" style="22" customWidth="1"/>
    <col min="18" max="18" width="15.625" style="22" customWidth="1"/>
    <col min="19" max="19" width="36.875" style="22" customWidth="1"/>
    <col min="20" max="22" width="10.625" style="22" customWidth="1"/>
    <col min="23" max="23" width="3.375" style="22" customWidth="1"/>
    <col min="24" max="24" width="11.875" style="22" customWidth="1"/>
    <col min="25" max="33" width="15.625" style="22" customWidth="1"/>
    <col min="34" max="34" width="12.625" style="22" customWidth="1"/>
    <col min="35" max="35" width="1.625" style="22" customWidth="1"/>
    <col min="36" max="16384" width="9.625" style="22"/>
  </cols>
  <sheetData>
    <row r="1" spans="1:30" ht="17.100000000000001" customHeight="1" x14ac:dyDescent="0.2">
      <c r="A1" s="25"/>
      <c r="B1" s="77" t="s">
        <v>0</v>
      </c>
      <c r="C1" s="377" t="s">
        <v>32</v>
      </c>
      <c r="D1" s="1372" t="s">
        <v>824</v>
      </c>
      <c r="E1" s="378" t="s">
        <v>0</v>
      </c>
      <c r="F1" s="1373" t="s">
        <v>825</v>
      </c>
      <c r="I1" s="229"/>
      <c r="J1" s="229"/>
      <c r="K1" s="230" t="str">
        <f>C1</f>
        <v xml:space="preserve">Country: </v>
      </c>
      <c r="L1" s="230" t="str">
        <f>E1</f>
        <v xml:space="preserve"> </v>
      </c>
      <c r="M1" s="229"/>
    </row>
    <row r="2" spans="1:30" ht="17.100000000000001" customHeight="1" x14ac:dyDescent="0.2">
      <c r="A2" s="26"/>
      <c r="B2" s="76" t="s">
        <v>0</v>
      </c>
      <c r="C2" s="1494" t="s">
        <v>14</v>
      </c>
      <c r="D2" s="1495"/>
      <c r="E2" s="1496"/>
      <c r="F2" s="1333"/>
      <c r="I2" s="229"/>
      <c r="J2" s="229"/>
      <c r="K2" s="229"/>
      <c r="L2" s="229"/>
      <c r="M2" s="229"/>
    </row>
    <row r="3" spans="1:30" ht="17.100000000000001" customHeight="1" x14ac:dyDescent="0.2">
      <c r="A3" s="26"/>
      <c r="B3" s="76" t="s">
        <v>0</v>
      </c>
      <c r="C3" s="1511"/>
      <c r="D3" s="1512"/>
      <c r="E3" s="1513"/>
      <c r="F3" s="1514"/>
      <c r="I3" s="229"/>
      <c r="J3" s="229"/>
      <c r="K3" s="229"/>
      <c r="L3" s="229"/>
      <c r="M3" s="229"/>
    </row>
    <row r="4" spans="1:30" ht="17.100000000000001" customHeight="1" x14ac:dyDescent="0.2">
      <c r="A4" s="26"/>
      <c r="B4" s="76"/>
      <c r="C4" s="380" t="s">
        <v>10</v>
      </c>
      <c r="D4" s="380"/>
      <c r="E4" s="702"/>
      <c r="F4" s="703"/>
      <c r="I4" s="229"/>
      <c r="J4" s="229"/>
      <c r="K4" s="229"/>
      <c r="L4" s="229"/>
      <c r="M4" s="229"/>
      <c r="U4" s="10"/>
      <c r="V4" s="10"/>
    </row>
    <row r="5" spans="1:30" ht="17.100000000000001" customHeight="1" x14ac:dyDescent="0.2">
      <c r="A5" s="1502" t="s">
        <v>555</v>
      </c>
      <c r="B5" s="1503"/>
      <c r="C5" s="1515"/>
      <c r="D5" s="1516"/>
      <c r="E5" s="1517"/>
      <c r="F5" s="1518"/>
      <c r="I5" s="229"/>
      <c r="J5" s="229"/>
      <c r="K5" s="229"/>
      <c r="L5" s="229"/>
      <c r="M5" s="229"/>
      <c r="U5" s="10"/>
      <c r="V5" s="10"/>
    </row>
    <row r="6" spans="1:30" ht="17.100000000000001" customHeight="1" x14ac:dyDescent="0.3">
      <c r="A6" s="1504"/>
      <c r="B6" s="1503"/>
      <c r="C6" s="704"/>
      <c r="D6" s="1334"/>
      <c r="E6" s="705"/>
      <c r="F6" s="706"/>
      <c r="I6" s="229"/>
      <c r="J6" s="229"/>
      <c r="K6" s="229"/>
      <c r="L6" s="229"/>
      <c r="M6" s="229"/>
      <c r="R6" s="649" t="s">
        <v>385</v>
      </c>
      <c r="S6" s="650"/>
      <c r="T6" s="650"/>
      <c r="U6" s="650"/>
      <c r="V6" s="650"/>
      <c r="W6" s="650"/>
      <c r="X6" s="650"/>
      <c r="Y6" s="650"/>
      <c r="Z6" s="650"/>
      <c r="AA6" s="650"/>
      <c r="AB6" s="650"/>
      <c r="AC6" s="650"/>
      <c r="AD6" s="650"/>
    </row>
    <row r="7" spans="1:30" ht="16.5" customHeight="1" x14ac:dyDescent="0.2">
      <c r="A7" s="1505" t="s">
        <v>554</v>
      </c>
      <c r="B7" s="1506"/>
      <c r="C7" s="380" t="s">
        <v>11</v>
      </c>
      <c r="D7" s="380"/>
      <c r="E7" s="1375"/>
      <c r="F7" s="1374" t="s">
        <v>829</v>
      </c>
      <c r="I7" s="229"/>
      <c r="J7" s="1519" t="s">
        <v>582</v>
      </c>
      <c r="K7" s="229"/>
      <c r="L7" s="1510" t="s">
        <v>81</v>
      </c>
      <c r="M7" s="1510"/>
      <c r="R7" s="650"/>
      <c r="S7" s="650"/>
      <c r="T7" s="650"/>
      <c r="U7" s="650"/>
      <c r="V7" s="650"/>
      <c r="W7" s="650"/>
      <c r="X7" s="650"/>
      <c r="Y7" s="650"/>
      <c r="Z7" s="650"/>
      <c r="AA7" s="650"/>
      <c r="AB7" s="650"/>
      <c r="AC7" s="650"/>
      <c r="AD7" s="650"/>
    </row>
    <row r="8" spans="1:30" ht="19.5" customHeight="1" x14ac:dyDescent="0.2">
      <c r="A8" s="1505" t="s">
        <v>27</v>
      </c>
      <c r="B8" s="1506"/>
      <c r="C8" s="380" t="s">
        <v>13</v>
      </c>
      <c r="D8" s="1520"/>
      <c r="E8" s="1520"/>
      <c r="F8" s="703"/>
      <c r="I8" s="229"/>
      <c r="J8" s="1519"/>
      <c r="K8" s="229"/>
      <c r="L8" s="1510"/>
      <c r="M8" s="1510"/>
      <c r="R8" s="650" t="s">
        <v>381</v>
      </c>
      <c r="S8" s="650"/>
      <c r="T8" s="650"/>
      <c r="U8" s="650"/>
      <c r="V8" s="650"/>
      <c r="W8" s="650"/>
      <c r="X8" s="1507"/>
      <c r="Y8" s="1507"/>
      <c r="Z8" s="1507"/>
      <c r="AA8" s="650"/>
      <c r="AB8" s="650"/>
      <c r="AC8" s="650"/>
      <c r="AD8" s="650"/>
    </row>
    <row r="9" spans="1:30" ht="7.5" customHeight="1" x14ac:dyDescent="0.2">
      <c r="A9" s="74"/>
      <c r="B9" s="53"/>
      <c r="C9" s="31"/>
      <c r="D9" s="24"/>
      <c r="E9" s="56">
        <v>51</v>
      </c>
      <c r="F9" s="57">
        <v>51</v>
      </c>
      <c r="I9" s="232" t="s">
        <v>0</v>
      </c>
      <c r="J9" s="233"/>
      <c r="K9" s="231" t="s">
        <v>0</v>
      </c>
      <c r="L9" s="231"/>
      <c r="M9" s="231"/>
      <c r="R9" s="650"/>
      <c r="S9" s="650"/>
      <c r="T9" s="650"/>
      <c r="U9" s="650"/>
      <c r="V9" s="650"/>
      <c r="W9" s="651"/>
      <c r="X9" s="1507"/>
      <c r="Y9" s="1507"/>
      <c r="Z9" s="1507"/>
      <c r="AA9" s="650"/>
      <c r="AB9" s="650"/>
      <c r="AC9" s="650"/>
      <c r="AD9" s="650"/>
    </row>
    <row r="10" spans="1:30" ht="12.75" customHeight="1" x14ac:dyDescent="0.2">
      <c r="A10" s="27" t="s">
        <v>15</v>
      </c>
      <c r="B10" s="75" t="s">
        <v>15</v>
      </c>
      <c r="C10" s="1500" t="s">
        <v>8</v>
      </c>
      <c r="D10" s="1336">
        <v>2018</v>
      </c>
      <c r="E10" s="1099">
        <v>2019</v>
      </c>
      <c r="F10" s="34">
        <f>E10+1</f>
        <v>2020</v>
      </c>
      <c r="G10" s="227"/>
      <c r="H10" s="227"/>
      <c r="I10" s="212" t="s">
        <v>15</v>
      </c>
      <c r="J10" s="864" t="str">
        <f>B10</f>
        <v>Product</v>
      </c>
      <c r="K10" s="212" t="str">
        <f>C10</f>
        <v>Unit</v>
      </c>
      <c r="L10" s="234">
        <f>E10</f>
        <v>2019</v>
      </c>
      <c r="M10" s="235">
        <f>F10</f>
        <v>2020</v>
      </c>
      <c r="R10" s="650"/>
      <c r="S10" s="650"/>
      <c r="T10" s="675">
        <f>E10</f>
        <v>2019</v>
      </c>
      <c r="U10" s="675">
        <f>F10</f>
        <v>2020</v>
      </c>
      <c r="V10" s="675" t="s">
        <v>365</v>
      </c>
      <c r="W10" s="651"/>
      <c r="X10" s="22" t="s">
        <v>390</v>
      </c>
      <c r="Y10" s="652"/>
      <c r="Z10" s="652"/>
      <c r="AA10" s="672"/>
      <c r="AC10" s="650"/>
      <c r="AD10" s="650"/>
    </row>
    <row r="11" spans="1:30" ht="12.75" customHeight="1" x14ac:dyDescent="0.2">
      <c r="A11" s="7" t="s">
        <v>6</v>
      </c>
      <c r="B11" s="1"/>
      <c r="C11" s="1501"/>
      <c r="D11" s="1371" t="s">
        <v>7</v>
      </c>
      <c r="E11" s="2" t="s">
        <v>7</v>
      </c>
      <c r="F11" s="8" t="s">
        <v>7</v>
      </c>
      <c r="I11" s="213" t="s">
        <v>6</v>
      </c>
      <c r="J11" s="236"/>
      <c r="K11" s="237"/>
      <c r="L11" s="238" t="str">
        <f>E11</f>
        <v>Quantity</v>
      </c>
      <c r="M11" s="239" t="str">
        <f>F11</f>
        <v>Quantity</v>
      </c>
      <c r="R11" s="1508" t="s">
        <v>367</v>
      </c>
      <c r="S11" s="658" t="s">
        <v>368</v>
      </c>
      <c r="T11" s="659">
        <f>IF(ISNUMBER(E17+'JQ2 | Primary Products | Trade'!F15-'JQ2 | Primary Products | Trade'!L15-E27),E17+'JQ2 | Primary Products | Trade'!F15-'JQ2 | Primary Products | Trade'!L15-E27,"Missing data")</f>
        <v>142.99373535714287</v>
      </c>
      <c r="U11" s="659">
        <f>IF(ISNUMBER(F17+'JQ2 | Primary Products | Trade'!H15-'JQ2 | Primary Products | Trade'!N15-F27),F17+'JQ2 | Primary Products | Trade'!H15-'JQ2 | Primary Products | Trade'!N15-F27,"Missing data")</f>
        <v>129.82237399725275</v>
      </c>
      <c r="V11" s="654">
        <f>IF(ISNUMBER(U11/T11-1),U11/T11-1,"missing data")</f>
        <v>-9.2111457379535966E-2</v>
      </c>
      <c r="W11" s="653"/>
      <c r="X11" s="650" t="s">
        <v>366</v>
      </c>
      <c r="Y11" s="652"/>
      <c r="Z11" s="652"/>
      <c r="AA11" s="672"/>
      <c r="AC11" s="650"/>
      <c r="AD11" s="650"/>
    </row>
    <row r="12" spans="1:30" s="28" customFormat="1" ht="12.75" customHeight="1" x14ac:dyDescent="0.2">
      <c r="A12" s="1497" t="s">
        <v>364</v>
      </c>
      <c r="B12" s="1498"/>
      <c r="C12" s="1498"/>
      <c r="D12" s="1498"/>
      <c r="E12" s="1498"/>
      <c r="F12" s="1499"/>
      <c r="I12" s="254"/>
      <c r="J12" s="240" t="str">
        <f>A12</f>
        <v>REMOVALS OF ROUNDWOOD (WOOD IN THE ROUGH)</v>
      </c>
      <c r="K12" s="585"/>
      <c r="L12" s="585"/>
      <c r="M12" s="586"/>
      <c r="R12" s="1509"/>
      <c r="S12" s="677" t="s">
        <v>386</v>
      </c>
      <c r="T12" s="680">
        <f>IF(ISNUMBER(E52-E53*Y28),(E52-E53)*Y28,"missing data")</f>
        <v>0</v>
      </c>
      <c r="U12" s="680">
        <f>IF(ISNUMBER(F52-F53*Y28),(F52-F53)*Y28,"missing data")</f>
        <v>0</v>
      </c>
      <c r="V12" s="664" t="str">
        <f t="shared" ref="V12:V23" si="0">IF(ISNUMBER(U12/T12-1),U12/T12-1,"missing data")</f>
        <v>missing data</v>
      </c>
      <c r="W12" s="678"/>
      <c r="X12" s="650" t="s">
        <v>369</v>
      </c>
      <c r="Z12" s="657"/>
      <c r="AA12" s="673"/>
      <c r="AC12" s="657"/>
      <c r="AD12" s="657"/>
    </row>
    <row r="13" spans="1:30" s="28" customFormat="1" ht="12.75" customHeight="1" x14ac:dyDescent="0.2">
      <c r="A13" s="723">
        <v>1</v>
      </c>
      <c r="B13" s="718" t="s">
        <v>338</v>
      </c>
      <c r="C13" s="719" t="s">
        <v>128</v>
      </c>
      <c r="D13" s="1388">
        <v>905.3490700000001</v>
      </c>
      <c r="E13" s="1388">
        <v>917.84432000000004</v>
      </c>
      <c r="F13" s="1388">
        <v>874.45704000000001</v>
      </c>
      <c r="G13" s="1401"/>
      <c r="I13" s="66">
        <f>A13</f>
        <v>1</v>
      </c>
      <c r="J13" s="570" t="str">
        <f>B13</f>
        <v>ROUNDWOOD (WOOD IN THE ROUGH)</v>
      </c>
      <c r="K13" s="184" t="s">
        <v>128</v>
      </c>
      <c r="L13" s="241">
        <f>E13-(E14+E17)</f>
        <v>0</v>
      </c>
      <c r="M13" s="242">
        <f>F13-(F14+F17)</f>
        <v>0</v>
      </c>
      <c r="R13" s="865" t="s">
        <v>378</v>
      </c>
      <c r="S13" s="660" t="s">
        <v>374</v>
      </c>
      <c r="T13" s="661">
        <f>IF(ISNUMBER(E36*Y29),E36*Y29,"missing data")</f>
        <v>0</v>
      </c>
      <c r="U13" s="661">
        <f>IF(ISNUMBER(F36*Y29),F36*Y29,"missing data")</f>
        <v>0</v>
      </c>
      <c r="V13" s="654" t="str">
        <f t="shared" si="0"/>
        <v>missing data</v>
      </c>
      <c r="W13" s="662"/>
      <c r="X13" s="681">
        <v>2.4</v>
      </c>
      <c r="Y13" s="657"/>
      <c r="Z13" s="657"/>
      <c r="AA13" s="673"/>
      <c r="AC13" s="657"/>
      <c r="AD13" s="657"/>
    </row>
    <row r="14" spans="1:30" s="30" customFormat="1" ht="14.25" x14ac:dyDescent="0.2">
      <c r="A14" s="228">
        <v>1.1000000000000001</v>
      </c>
      <c r="B14" s="204" t="s">
        <v>131</v>
      </c>
      <c r="C14" s="184" t="s">
        <v>128</v>
      </c>
      <c r="D14" s="1403">
        <v>770.399</v>
      </c>
      <c r="E14" s="1403">
        <v>786.24</v>
      </c>
      <c r="F14" s="1403">
        <v>761.68200000000002</v>
      </c>
      <c r="G14" s="1401"/>
      <c r="I14" s="60">
        <f t="shared" ref="I14:I78" si="1">A14</f>
        <v>1.1000000000000001</v>
      </c>
      <c r="J14" s="571" t="str">
        <f t="shared" ref="J14:J77" si="2">B14</f>
        <v>WOOD FUEL (INCLUDING WOOD FOR CHARCOAL)</v>
      </c>
      <c r="K14" s="184" t="s">
        <v>128</v>
      </c>
      <c r="L14" s="243">
        <f>E14-(E15+E16)</f>
        <v>0</v>
      </c>
      <c r="M14" s="244">
        <f>F14-(F15+F16)</f>
        <v>0</v>
      </c>
      <c r="R14" s="866"/>
      <c r="S14" s="868" t="s">
        <v>585</v>
      </c>
      <c r="T14" s="869">
        <f>IF(ISNUMBER(E39),E39,"Missing data")</f>
        <v>83.715860000000006</v>
      </c>
      <c r="U14" s="869">
        <f>IF(ISNUMBER(F39),F39,"Missing data")</f>
        <v>79.019600000000011</v>
      </c>
      <c r="V14" s="870">
        <f t="shared" si="0"/>
        <v>-5.6097614000501173E-2</v>
      </c>
      <c r="W14" s="871"/>
      <c r="X14" s="681">
        <v>1</v>
      </c>
      <c r="Y14" s="657"/>
      <c r="AA14" s="665"/>
      <c r="AC14" s="663"/>
      <c r="AD14" s="663"/>
    </row>
    <row r="15" spans="1:30" s="30" customFormat="1" ht="14.25" x14ac:dyDescent="0.2">
      <c r="A15" s="228" t="s">
        <v>19</v>
      </c>
      <c r="B15" s="67" t="s">
        <v>3</v>
      </c>
      <c r="C15" s="184" t="s">
        <v>128</v>
      </c>
      <c r="D15" s="1390">
        <v>0.39900000000000002</v>
      </c>
      <c r="E15" s="1390">
        <v>1.2450000000000001</v>
      </c>
      <c r="F15" s="1390">
        <v>0.68</v>
      </c>
      <c r="G15" s="1401"/>
      <c r="I15" s="60" t="str">
        <f t="shared" si="1"/>
        <v>1.1.C</v>
      </c>
      <c r="J15" s="572" t="str">
        <f t="shared" si="2"/>
        <v>Coniferous</v>
      </c>
      <c r="K15" s="184" t="s">
        <v>128</v>
      </c>
      <c r="L15" s="245"/>
      <c r="M15" s="246"/>
      <c r="R15" s="866"/>
      <c r="S15" s="868" t="s">
        <v>586</v>
      </c>
      <c r="T15" s="869">
        <f>IF(ISNUMBER(E43),E43,"Missing data")</f>
        <v>0</v>
      </c>
      <c r="U15" s="869">
        <f>IF(ISNUMBER(F43),F43,"Missing data")</f>
        <v>0</v>
      </c>
      <c r="V15" s="870" t="str">
        <f t="shared" si="0"/>
        <v>missing data</v>
      </c>
      <c r="W15" s="871"/>
      <c r="X15" s="681">
        <v>1</v>
      </c>
      <c r="AA15" s="665"/>
      <c r="AC15" s="663"/>
      <c r="AD15" s="663"/>
    </row>
    <row r="16" spans="1:30" s="30" customFormat="1" ht="14.25" x14ac:dyDescent="0.2">
      <c r="A16" s="228" t="s">
        <v>56</v>
      </c>
      <c r="B16" s="67" t="s">
        <v>4</v>
      </c>
      <c r="C16" s="184" t="s">
        <v>128</v>
      </c>
      <c r="D16" s="1390">
        <v>770</v>
      </c>
      <c r="E16" s="1390">
        <v>784.995</v>
      </c>
      <c r="F16" s="1390">
        <v>761.00199999999995</v>
      </c>
      <c r="G16" s="1401"/>
      <c r="I16" s="60" t="str">
        <f t="shared" si="1"/>
        <v>1.1.NC</v>
      </c>
      <c r="J16" s="572" t="str">
        <f t="shared" si="2"/>
        <v>Non-Coniferous</v>
      </c>
      <c r="K16" s="184" t="s">
        <v>128</v>
      </c>
      <c r="L16" s="247"/>
      <c r="M16" s="248"/>
      <c r="R16" s="866"/>
      <c r="S16" s="868" t="s">
        <v>370</v>
      </c>
      <c r="T16" s="869">
        <f>IF(ISNUMBER(E48),E48,"Missing data")</f>
        <v>0</v>
      </c>
      <c r="U16" s="869">
        <f>IF(ISNUMBER(F48),F48,"Missing data")</f>
        <v>0</v>
      </c>
      <c r="V16" s="870" t="str">
        <f t="shared" si="0"/>
        <v>missing data</v>
      </c>
      <c r="W16" s="655"/>
      <c r="X16" s="681">
        <v>1</v>
      </c>
      <c r="Z16" s="657"/>
      <c r="AA16" s="663"/>
      <c r="AC16" s="665"/>
      <c r="AD16" s="663"/>
    </row>
    <row r="17" spans="1:30" s="30" customFormat="1" ht="14.25" x14ac:dyDescent="0.2">
      <c r="A17" s="228">
        <v>1.2</v>
      </c>
      <c r="B17" s="62" t="s">
        <v>337</v>
      </c>
      <c r="C17" s="184" t="s">
        <v>128</v>
      </c>
      <c r="D17" s="1389">
        <v>134.95007000000001</v>
      </c>
      <c r="E17" s="1389">
        <v>131.60432</v>
      </c>
      <c r="F17" s="1389">
        <v>112.77504</v>
      </c>
      <c r="G17" s="1401"/>
      <c r="I17" s="60">
        <f t="shared" si="1"/>
        <v>1.2</v>
      </c>
      <c r="J17" s="571" t="str">
        <f t="shared" si="2"/>
        <v>INDUSTRIAL ROUNDWOOD</v>
      </c>
      <c r="K17" s="184" t="s">
        <v>128</v>
      </c>
      <c r="L17" s="243">
        <f>E17-(E18+E19)</f>
        <v>0</v>
      </c>
      <c r="M17" s="243">
        <f>F17-(F18+F19)</f>
        <v>0</v>
      </c>
      <c r="R17" s="866"/>
      <c r="S17" s="872" t="s">
        <v>375</v>
      </c>
      <c r="T17" s="873">
        <f>IF(ISNUMBER(E52),E52,"missing data")</f>
        <v>0</v>
      </c>
      <c r="U17" s="873">
        <f>IF(ISNUMBER(F52),F52,"missing data")</f>
        <v>0</v>
      </c>
      <c r="V17" s="870" t="str">
        <f t="shared" si="0"/>
        <v>missing data</v>
      </c>
      <c r="W17" s="655"/>
      <c r="X17" s="681">
        <v>1.58</v>
      </c>
      <c r="Y17" s="657"/>
      <c r="Z17" s="657"/>
      <c r="AA17" s="663"/>
      <c r="AC17" s="663"/>
      <c r="AD17" s="663"/>
    </row>
    <row r="18" spans="1:30" s="30" customFormat="1" ht="14.25" x14ac:dyDescent="0.2">
      <c r="A18" s="228" t="s">
        <v>20</v>
      </c>
      <c r="B18" s="63" t="s">
        <v>3</v>
      </c>
      <c r="C18" s="184" t="s">
        <v>128</v>
      </c>
      <c r="D18" s="1390">
        <v>58.410470000000004</v>
      </c>
      <c r="E18" s="1390">
        <v>72.058420000000012</v>
      </c>
      <c r="F18" s="1390">
        <v>47.373739999999998</v>
      </c>
      <c r="G18" s="1401"/>
      <c r="I18" s="60" t="str">
        <f t="shared" si="1"/>
        <v>1.2.C</v>
      </c>
      <c r="J18" s="572" t="str">
        <f t="shared" si="2"/>
        <v>Coniferous</v>
      </c>
      <c r="K18" s="184" t="s">
        <v>128</v>
      </c>
      <c r="L18" s="249">
        <f>E18-(E22+E25+E28)</f>
        <v>0</v>
      </c>
      <c r="M18" s="249">
        <f>F18-(F22+F25+F28)</f>
        <v>0</v>
      </c>
      <c r="R18" s="866"/>
      <c r="S18" s="874" t="s">
        <v>376</v>
      </c>
      <c r="T18" s="875">
        <f>IF(ISNUMBER(E54),E54,"missing data")</f>
        <v>0</v>
      </c>
      <c r="U18" s="875">
        <f>IF(ISNUMBER(F54),F54,"missing data")</f>
        <v>0</v>
      </c>
      <c r="V18" s="870" t="str">
        <f t="shared" si="0"/>
        <v>missing data</v>
      </c>
      <c r="W18" s="655"/>
      <c r="X18" s="681">
        <v>1.8</v>
      </c>
      <c r="Y18" s="657"/>
      <c r="Z18" s="663"/>
      <c r="AA18" s="663"/>
      <c r="AC18" s="663"/>
      <c r="AD18" s="663"/>
    </row>
    <row r="19" spans="1:30" s="30" customFormat="1" ht="14.25" x14ac:dyDescent="0.2">
      <c r="A19" s="228" t="s">
        <v>57</v>
      </c>
      <c r="B19" s="63" t="s">
        <v>4</v>
      </c>
      <c r="C19" s="184" t="s">
        <v>128</v>
      </c>
      <c r="D19" s="1390">
        <v>76.539600000000021</v>
      </c>
      <c r="E19" s="1390">
        <v>59.545900000000003</v>
      </c>
      <c r="F19" s="1390">
        <v>65.401300000000006</v>
      </c>
      <c r="G19" s="1401"/>
      <c r="I19" s="60" t="str">
        <f t="shared" si="1"/>
        <v>1.2.NC</v>
      </c>
      <c r="J19" s="572" t="str">
        <f t="shared" si="2"/>
        <v>Non-Coniferous</v>
      </c>
      <c r="K19" s="184" t="s">
        <v>128</v>
      </c>
      <c r="L19" s="249">
        <f>E19-(E23+E26+E29)</f>
        <v>0</v>
      </c>
      <c r="M19" s="249">
        <f>F19-(F23+F26+F29)</f>
        <v>0</v>
      </c>
      <c r="R19" s="866"/>
      <c r="S19" s="876" t="s">
        <v>371</v>
      </c>
      <c r="T19" s="877">
        <f>IF(ISNUMBER(E59),E59,"missing data")</f>
        <v>0</v>
      </c>
      <c r="U19" s="877">
        <f>IF(ISNUMBER(F59),F59,"missing data")</f>
        <v>0</v>
      </c>
      <c r="V19" s="870" t="str">
        <f t="shared" si="0"/>
        <v>missing data</v>
      </c>
      <c r="W19" s="655"/>
      <c r="X19" s="681">
        <v>2.5</v>
      </c>
      <c r="Y19" s="657"/>
      <c r="Z19" s="663"/>
      <c r="AA19" s="663"/>
      <c r="AC19" s="663"/>
      <c r="AD19" s="663"/>
    </row>
    <row r="20" spans="1:30" s="30" customFormat="1" ht="14.25" x14ac:dyDescent="0.2">
      <c r="A20" s="228" t="s">
        <v>77</v>
      </c>
      <c r="B20" s="855" t="s">
        <v>74</v>
      </c>
      <c r="C20" s="184" t="s">
        <v>128</v>
      </c>
      <c r="D20" s="1390">
        <v>0</v>
      </c>
      <c r="E20" s="1390">
        <v>0.72299999999999998</v>
      </c>
      <c r="F20" s="1390">
        <v>9.27</v>
      </c>
      <c r="G20" s="1401"/>
      <c r="I20" s="60" t="str">
        <f t="shared" si="1"/>
        <v>1.2.NC.T</v>
      </c>
      <c r="J20" s="573" t="str">
        <f t="shared" si="2"/>
        <v>of which: Tropical</v>
      </c>
      <c r="K20" s="184" t="s">
        <v>128</v>
      </c>
      <c r="L20" s="249"/>
      <c r="M20" s="250"/>
      <c r="R20" s="866"/>
      <c r="S20" s="872" t="s">
        <v>372</v>
      </c>
      <c r="T20" s="873">
        <f>IF(ISNUMBER(E60),E60,"missing data")</f>
        <v>0</v>
      </c>
      <c r="U20" s="873">
        <f>IF(ISNUMBER(F60),F60,"missing data")</f>
        <v>0</v>
      </c>
      <c r="V20" s="870" t="str">
        <f t="shared" si="0"/>
        <v>missing data</v>
      </c>
      <c r="W20" s="662"/>
      <c r="X20" s="681">
        <v>4.9000000000000004</v>
      </c>
      <c r="Y20" s="663"/>
      <c r="Z20" s="663"/>
      <c r="AA20" s="663"/>
      <c r="AB20" s="663"/>
      <c r="AC20" s="663"/>
      <c r="AD20" s="663"/>
    </row>
    <row r="21" spans="1:30" s="30" customFormat="1" ht="14.25" x14ac:dyDescent="0.2">
      <c r="A21" s="228" t="s">
        <v>17</v>
      </c>
      <c r="B21" s="63" t="s">
        <v>41</v>
      </c>
      <c r="C21" s="184" t="s">
        <v>128</v>
      </c>
      <c r="D21" s="1389">
        <v>124.56098000000001</v>
      </c>
      <c r="E21" s="1389">
        <v>128.06053</v>
      </c>
      <c r="F21" s="1389">
        <v>104.37354000000001</v>
      </c>
      <c r="G21" s="1401"/>
      <c r="I21" s="60" t="str">
        <f t="shared" si="1"/>
        <v>1.2.1</v>
      </c>
      <c r="J21" s="572" t="str">
        <f t="shared" si="2"/>
        <v>SAWLOGS AND VENEER LOGS</v>
      </c>
      <c r="K21" s="184" t="s">
        <v>128</v>
      </c>
      <c r="L21" s="251">
        <f>E21-(E22+E23)</f>
        <v>0</v>
      </c>
      <c r="M21" s="251">
        <f>F21-(F22+F23)</f>
        <v>0</v>
      </c>
      <c r="R21" s="867"/>
      <c r="S21" s="878" t="s">
        <v>373</v>
      </c>
      <c r="T21" s="879">
        <f>IF(ISNUMBER(E64),E64,"missing data")</f>
        <v>0</v>
      </c>
      <c r="U21" s="879">
        <f>IF(ISNUMBER(F64),F64,"missing data")</f>
        <v>0</v>
      </c>
      <c r="V21" s="880" t="str">
        <f t="shared" si="0"/>
        <v>missing data</v>
      </c>
      <c r="W21" s="662"/>
      <c r="X21" s="681">
        <v>5.7</v>
      </c>
      <c r="Y21" s="663"/>
      <c r="Z21" s="663"/>
      <c r="AB21" s="663"/>
      <c r="AC21" s="663"/>
      <c r="AD21" s="663"/>
    </row>
    <row r="22" spans="1:30" s="30" customFormat="1" ht="14.25" x14ac:dyDescent="0.2">
      <c r="A22" s="228" t="s">
        <v>18</v>
      </c>
      <c r="B22" s="64" t="s">
        <v>3</v>
      </c>
      <c r="C22" s="184" t="s">
        <v>128</v>
      </c>
      <c r="D22" s="1390">
        <v>51.250980000000006</v>
      </c>
      <c r="E22" s="1390">
        <v>70.680730000000011</v>
      </c>
      <c r="F22" s="1390">
        <v>46.993739999999995</v>
      </c>
      <c r="G22" s="1401"/>
      <c r="I22" s="60" t="str">
        <f t="shared" si="1"/>
        <v>1.2.1.C</v>
      </c>
      <c r="J22" s="573" t="str">
        <f t="shared" si="2"/>
        <v>Coniferous</v>
      </c>
      <c r="K22" s="184" t="s">
        <v>128</v>
      </c>
      <c r="L22" s="245"/>
      <c r="M22" s="245"/>
      <c r="R22" s="670" t="s">
        <v>384</v>
      </c>
      <c r="S22" s="881" t="s">
        <v>378</v>
      </c>
      <c r="T22" s="882">
        <f>IF(ISNUMBER(T$14*$X14+T$15*$X15+T$16*$X16+T$19*$X19+T$20*$X20+T$21*$X21+T$13*$X13+T$17*$X17+T$18*$X18),T$14*$X14+T$15*$X15+T$16*$X16+T$19*$X19+T$20*$X20+T$21*$X21+T$13*$X13+T$17*$X17+T$18*$X18,"missing data")</f>
        <v>83.715860000000006</v>
      </c>
      <c r="U22" s="882">
        <f>IF(ISNUMBER(U$14*$X14+U$15*$X15+U$16*$X16+U$19*$X19+U$20*$X20+U$21*$X21+U$13*$X13+U$17*$X17+U$18*$X18),U$14*$X14+U$15*$X15+U$16*$X16+U$19*$X19+U$20*$X20+U$21*$X21+U$13*$X13+U$17*$X17+U$18*$X18,"missing data")</f>
        <v>79.019600000000011</v>
      </c>
      <c r="V22" s="883">
        <f t="shared" si="0"/>
        <v>-5.6097614000501173E-2</v>
      </c>
      <c r="Y22" s="663"/>
      <c r="Z22" s="663"/>
      <c r="AA22" s="663"/>
      <c r="AB22" s="663"/>
      <c r="AC22" s="663"/>
      <c r="AD22" s="663"/>
    </row>
    <row r="23" spans="1:30" s="30" customFormat="1" ht="14.25" customHeight="1" x14ac:dyDescent="0.15">
      <c r="A23" s="228" t="s">
        <v>58</v>
      </c>
      <c r="B23" s="65" t="s">
        <v>4</v>
      </c>
      <c r="C23" s="184" t="s">
        <v>128</v>
      </c>
      <c r="D23" s="1390">
        <v>73.310000000000016</v>
      </c>
      <c r="E23" s="1390">
        <v>57.379800000000003</v>
      </c>
      <c r="F23" s="1390">
        <v>57.379800000000003</v>
      </c>
      <c r="G23" s="1401"/>
      <c r="I23" s="60" t="str">
        <f t="shared" si="1"/>
        <v>1.2.1.NC</v>
      </c>
      <c r="J23" s="573" t="str">
        <f t="shared" si="2"/>
        <v>Non-Coniferous</v>
      </c>
      <c r="K23" s="184" t="s">
        <v>128</v>
      </c>
      <c r="L23" s="245"/>
      <c r="M23" s="245"/>
      <c r="R23" s="671"/>
      <c r="S23" s="668" t="s">
        <v>383</v>
      </c>
      <c r="T23" s="674">
        <f>IF(ISNUMBER(T11*Y31+T12-T22),T11*Y31+T12-T22,"missing data")</f>
        <v>-83.715860000000006</v>
      </c>
      <c r="U23" s="674">
        <f>IF(ISNUMBER(U11*Y31+U12-U22),U11*Y31+U12-U22,"missing data")</f>
        <v>-79.019600000000011</v>
      </c>
      <c r="V23" s="684">
        <f t="shared" si="0"/>
        <v>-5.6097614000501173E-2</v>
      </c>
      <c r="W23" s="679" t="s">
        <v>380</v>
      </c>
      <c r="Y23" s="663"/>
      <c r="AA23" s="663"/>
      <c r="AB23" s="663"/>
      <c r="AC23" s="663"/>
      <c r="AD23" s="663"/>
    </row>
    <row r="24" spans="1:30" s="30" customFormat="1" ht="26.25" customHeight="1" x14ac:dyDescent="0.15">
      <c r="A24" s="1082" t="s">
        <v>21</v>
      </c>
      <c r="B24" s="1083" t="s">
        <v>614</v>
      </c>
      <c r="C24" s="1084" t="s">
        <v>128</v>
      </c>
      <c r="D24" s="1391">
        <v>0</v>
      </c>
      <c r="E24" s="1391">
        <v>0</v>
      </c>
      <c r="F24" s="1391">
        <v>0</v>
      </c>
      <c r="G24" s="1401"/>
      <c r="H24" s="18"/>
      <c r="I24" s="1085" t="str">
        <f t="shared" si="1"/>
        <v>1.2.2</v>
      </c>
      <c r="J24" s="1086" t="str">
        <f t="shared" si="2"/>
        <v>PULPWOOD, ROUND AND SPLIT (INCLUDING WOOD FOR PARTICLE BOARD, OSB AND FIBREBOARD)</v>
      </c>
      <c r="K24" s="184" t="s">
        <v>128</v>
      </c>
      <c r="L24" s="251">
        <f>E24-(E25+E26)</f>
        <v>0</v>
      </c>
      <c r="M24" s="251">
        <f>F24-(F25+F26)</f>
        <v>0</v>
      </c>
      <c r="R24" s="671"/>
      <c r="S24" s="884" t="s">
        <v>382</v>
      </c>
      <c r="T24" s="885">
        <f>IF(ISNUMBER(1-T22/T11),1-T22/T11,"missing data")</f>
        <v>0.41454875774165723</v>
      </c>
      <c r="U24" s="885">
        <f>IF(ISNUMBER(1-U22/U11),1-U22/U11,"missing data")</f>
        <v>0.39132525798925699</v>
      </c>
      <c r="W24" s="679" t="s">
        <v>379</v>
      </c>
      <c r="Y24" s="663"/>
      <c r="Z24" s="663"/>
      <c r="AA24" s="663"/>
      <c r="AB24" s="663"/>
      <c r="AC24" s="663"/>
      <c r="AD24" s="663"/>
    </row>
    <row r="25" spans="1:30" s="30" customFormat="1" ht="14.25" x14ac:dyDescent="0.15">
      <c r="A25" s="228" t="s">
        <v>22</v>
      </c>
      <c r="B25" s="64" t="s">
        <v>3</v>
      </c>
      <c r="C25" s="184" t="s">
        <v>128</v>
      </c>
      <c r="D25" s="1391">
        <v>0</v>
      </c>
      <c r="E25" s="1391">
        <v>0</v>
      </c>
      <c r="F25" s="1391">
        <v>0</v>
      </c>
      <c r="G25" s="1401"/>
      <c r="I25" s="60" t="str">
        <f t="shared" si="1"/>
        <v>1.2.2.C</v>
      </c>
      <c r="J25" s="573" t="str">
        <f t="shared" si="2"/>
        <v>Coniferous</v>
      </c>
      <c r="K25" s="184" t="s">
        <v>128</v>
      </c>
      <c r="L25" s="245"/>
      <c r="M25" s="245"/>
      <c r="R25" s="671"/>
      <c r="W25" s="679" t="s">
        <v>389</v>
      </c>
      <c r="Y25" s="663"/>
      <c r="Z25" s="663"/>
      <c r="AA25" s="663"/>
      <c r="AB25" s="663"/>
      <c r="AC25" s="663"/>
      <c r="AD25" s="663"/>
    </row>
    <row r="26" spans="1:30" s="30" customFormat="1" ht="14.25" x14ac:dyDescent="0.2">
      <c r="A26" s="228" t="s">
        <v>59</v>
      </c>
      <c r="B26" s="65" t="s">
        <v>4</v>
      </c>
      <c r="C26" s="184" t="s">
        <v>128</v>
      </c>
      <c r="D26" s="1391">
        <v>0</v>
      </c>
      <c r="E26" s="1391">
        <v>0</v>
      </c>
      <c r="F26" s="1391">
        <v>0</v>
      </c>
      <c r="G26" s="1401"/>
      <c r="I26" s="60" t="str">
        <f t="shared" si="1"/>
        <v>1.2.2.NC</v>
      </c>
      <c r="J26" s="573" t="str">
        <f t="shared" si="2"/>
        <v>Non-Coniferous</v>
      </c>
      <c r="K26" s="184" t="s">
        <v>128</v>
      </c>
      <c r="L26" s="245"/>
      <c r="M26" s="245"/>
      <c r="R26" s="656"/>
      <c r="W26" s="666"/>
      <c r="X26" s="663"/>
      <c r="Y26" s="663"/>
      <c r="Z26" s="663"/>
      <c r="AA26" s="663"/>
      <c r="AB26" s="663"/>
      <c r="AC26" s="663"/>
      <c r="AD26" s="663"/>
    </row>
    <row r="27" spans="1:30" s="30" customFormat="1" ht="14.25" x14ac:dyDescent="0.2">
      <c r="A27" s="228" t="s">
        <v>23</v>
      </c>
      <c r="B27" s="63" t="s">
        <v>28</v>
      </c>
      <c r="C27" s="184" t="s">
        <v>128</v>
      </c>
      <c r="D27" s="1389">
        <v>10.389089999999999</v>
      </c>
      <c r="E27" s="1389">
        <v>3.54379</v>
      </c>
      <c r="F27" s="1389">
        <v>8.4015000000000004</v>
      </c>
      <c r="G27" s="1401"/>
      <c r="I27" s="60" t="str">
        <f t="shared" si="1"/>
        <v>1.2.3</v>
      </c>
      <c r="J27" s="572" t="str">
        <f t="shared" si="2"/>
        <v>OTHER INDUSTRIAL ROUNDWOOD</v>
      </c>
      <c r="K27" s="184" t="s">
        <v>128</v>
      </c>
      <c r="L27" s="251">
        <f>E27-(E28+E29)</f>
        <v>0</v>
      </c>
      <c r="M27" s="251">
        <f>F27-(F28+F29)</f>
        <v>0</v>
      </c>
      <c r="R27" s="656"/>
      <c r="W27" s="666"/>
      <c r="X27" s="663"/>
      <c r="Y27" s="663"/>
      <c r="Z27" s="663"/>
      <c r="AA27" s="660"/>
      <c r="AB27" s="663"/>
      <c r="AC27" s="663"/>
      <c r="AD27" s="663"/>
    </row>
    <row r="28" spans="1:30" s="30" customFormat="1" ht="14.25" x14ac:dyDescent="0.15">
      <c r="A28" s="228" t="s">
        <v>24</v>
      </c>
      <c r="B28" s="64" t="s">
        <v>3</v>
      </c>
      <c r="C28" s="184" t="s">
        <v>128</v>
      </c>
      <c r="D28" s="1390">
        <v>7.159489999999999</v>
      </c>
      <c r="E28" s="1390">
        <v>1.3776900000000001</v>
      </c>
      <c r="F28" s="1390">
        <v>0.38</v>
      </c>
      <c r="G28" s="1401"/>
      <c r="I28" s="60" t="str">
        <f t="shared" si="1"/>
        <v>1.2.3.C</v>
      </c>
      <c r="J28" s="573" t="str">
        <f t="shared" si="2"/>
        <v>Coniferous</v>
      </c>
      <c r="K28" s="184" t="s">
        <v>128</v>
      </c>
      <c r="L28" s="245"/>
      <c r="M28" s="246"/>
      <c r="R28" s="656"/>
      <c r="W28" s="661"/>
      <c r="X28" s="676" t="s">
        <v>387</v>
      </c>
      <c r="Y28" s="682">
        <v>0.35</v>
      </c>
      <c r="Z28" s="663"/>
      <c r="AA28" s="669"/>
      <c r="AB28" s="663"/>
      <c r="AC28" s="663"/>
      <c r="AD28" s="663"/>
    </row>
    <row r="29" spans="1:30" s="30" customFormat="1" ht="14.25" x14ac:dyDescent="0.15">
      <c r="A29" s="228" t="s">
        <v>60</v>
      </c>
      <c r="B29" s="65" t="s">
        <v>4</v>
      </c>
      <c r="C29" s="184" t="s">
        <v>128</v>
      </c>
      <c r="D29" s="1390">
        <v>3.2296000000000005</v>
      </c>
      <c r="E29" s="1390">
        <v>2.1660999999999997</v>
      </c>
      <c r="F29" s="1390">
        <v>8.0214999999999996</v>
      </c>
      <c r="G29" s="1401"/>
      <c r="I29" s="60" t="str">
        <f t="shared" si="1"/>
        <v>1.2.3.NC</v>
      </c>
      <c r="J29" s="574" t="str">
        <f t="shared" si="2"/>
        <v>Non-Coniferous</v>
      </c>
      <c r="K29" s="184" t="s">
        <v>128</v>
      </c>
      <c r="L29" s="247"/>
      <c r="M29" s="248"/>
      <c r="R29" s="656"/>
      <c r="S29" s="667"/>
      <c r="T29" s="661"/>
      <c r="U29" s="661"/>
      <c r="V29" s="661"/>
      <c r="W29" s="661"/>
      <c r="X29" s="660" t="s">
        <v>377</v>
      </c>
      <c r="Y29" s="682">
        <v>1</v>
      </c>
      <c r="Z29" s="663"/>
      <c r="AA29" s="663"/>
      <c r="AB29" s="663"/>
      <c r="AC29" s="663"/>
      <c r="AD29" s="663"/>
    </row>
    <row r="30" spans="1:30" s="28" customFormat="1" ht="12.75" customHeight="1" x14ac:dyDescent="0.15">
      <c r="A30" s="1497" t="s">
        <v>16</v>
      </c>
      <c r="B30" s="1498"/>
      <c r="C30" s="1498"/>
      <c r="D30" s="1498"/>
      <c r="E30" s="1498"/>
      <c r="F30" s="1499"/>
      <c r="G30" s="1401"/>
      <c r="I30" s="253" t="s">
        <v>0</v>
      </c>
      <c r="J30" s="254" t="str">
        <f>A30</f>
        <v xml:space="preserve">  PRODUCTION</v>
      </c>
      <c r="K30" s="255" t="s">
        <v>0</v>
      </c>
      <c r="L30" s="585"/>
      <c r="M30" s="586"/>
      <c r="R30" s="663"/>
      <c r="S30" s="30"/>
      <c r="T30" s="30"/>
      <c r="U30" s="30"/>
      <c r="V30" s="30"/>
      <c r="W30" s="663"/>
      <c r="X30" s="660" t="s">
        <v>388</v>
      </c>
      <c r="Y30" s="683">
        <v>0.98499999999999999</v>
      </c>
      <c r="Z30" s="663"/>
      <c r="AA30" s="663"/>
      <c r="AB30" s="663"/>
      <c r="AC30" s="663"/>
      <c r="AD30" s="657"/>
    </row>
    <row r="31" spans="1:30" s="30" customFormat="1" x14ac:dyDescent="0.15">
      <c r="A31" s="724">
        <v>2</v>
      </c>
      <c r="B31" s="720" t="s">
        <v>29</v>
      </c>
      <c r="C31" s="719" t="s">
        <v>621</v>
      </c>
      <c r="D31" s="719"/>
      <c r="E31" s="1405"/>
      <c r="F31" s="1406"/>
      <c r="G31" s="1401"/>
      <c r="I31" s="60">
        <f t="shared" si="1"/>
        <v>2</v>
      </c>
      <c r="J31" s="570" t="str">
        <f t="shared" si="2"/>
        <v>WOOD CHARCOAL</v>
      </c>
      <c r="K31" s="1101" t="s">
        <v>621</v>
      </c>
      <c r="L31" s="245"/>
      <c r="M31" s="246"/>
      <c r="R31" s="663"/>
    </row>
    <row r="32" spans="1:30" s="30" customFormat="1" ht="14.25" x14ac:dyDescent="0.15">
      <c r="A32" s="723">
        <v>3</v>
      </c>
      <c r="B32" s="718" t="s">
        <v>134</v>
      </c>
      <c r="C32" s="719" t="s">
        <v>82</v>
      </c>
      <c r="D32" s="1402">
        <v>10.876183750000001</v>
      </c>
      <c r="E32" s="1402">
        <v>27.427609999999994</v>
      </c>
      <c r="F32" s="1402">
        <v>30.807220000000015</v>
      </c>
      <c r="G32" s="1401"/>
      <c r="I32" s="60">
        <f t="shared" si="1"/>
        <v>3</v>
      </c>
      <c r="J32" s="575" t="str">
        <f t="shared" si="2"/>
        <v>WOOD CHIPS, PARTICLES AND RESIDUES</v>
      </c>
      <c r="K32" s="1084" t="s">
        <v>82</v>
      </c>
      <c r="L32" s="243">
        <f>E32-(E33+E34)</f>
        <v>0</v>
      </c>
      <c r="M32" s="243">
        <f>F32-(F33+F34)</f>
        <v>0</v>
      </c>
    </row>
    <row r="33" spans="1:13" s="30" customFormat="1" ht="14.25" x14ac:dyDescent="0.15">
      <c r="A33" s="228" t="s">
        <v>132</v>
      </c>
      <c r="B33" s="61" t="s">
        <v>61</v>
      </c>
      <c r="C33" s="184" t="s">
        <v>82</v>
      </c>
      <c r="D33" s="1396">
        <v>8.7060387499999994</v>
      </c>
      <c r="E33" s="1396">
        <v>24.385559999999995</v>
      </c>
      <c r="F33" s="1396">
        <v>16.554220000000015</v>
      </c>
      <c r="G33" s="1401"/>
      <c r="I33" s="60" t="str">
        <f>A33</f>
        <v>3.1</v>
      </c>
      <c r="J33" s="569" t="str">
        <f t="shared" si="2"/>
        <v>WOOD CHIPS AND PARTICLES</v>
      </c>
      <c r="K33" s="1084" t="s">
        <v>82</v>
      </c>
      <c r="L33" s="245"/>
      <c r="M33" s="246"/>
    </row>
    <row r="34" spans="1:13" s="30" customFormat="1" ht="14.25" x14ac:dyDescent="0.15">
      <c r="A34" s="228" t="s">
        <v>133</v>
      </c>
      <c r="B34" s="61" t="s">
        <v>135</v>
      </c>
      <c r="C34" s="184" t="s">
        <v>82</v>
      </c>
      <c r="D34" s="1390">
        <v>2.1701449999999993</v>
      </c>
      <c r="E34" s="1390">
        <v>3.0420500000000006</v>
      </c>
      <c r="F34" s="1390">
        <v>14.253</v>
      </c>
      <c r="G34" s="1401"/>
      <c r="I34" s="60" t="str">
        <f>A34</f>
        <v>3.2</v>
      </c>
      <c r="J34" s="569" t="str">
        <f t="shared" si="2"/>
        <v>WOOD RESIDUES (INCLUDING WOOD FOR AGGLOMERATES)</v>
      </c>
      <c r="K34" s="1084" t="s">
        <v>82</v>
      </c>
      <c r="L34" s="247"/>
      <c r="M34" s="248"/>
    </row>
    <row r="35" spans="1:13" s="30" customFormat="1" x14ac:dyDescent="0.15">
      <c r="A35" s="856">
        <v>4</v>
      </c>
      <c r="B35" s="720" t="s">
        <v>391</v>
      </c>
      <c r="C35" s="719" t="s">
        <v>621</v>
      </c>
      <c r="D35" s="1392">
        <v>0</v>
      </c>
      <c r="E35" s="1392">
        <v>0</v>
      </c>
      <c r="F35" s="1392">
        <v>0</v>
      </c>
      <c r="G35" s="1401"/>
      <c r="I35" s="60">
        <f t="shared" ref="I35" si="3">A35</f>
        <v>4</v>
      </c>
      <c r="J35" s="575" t="str">
        <f t="shared" ref="J35" si="4">B35</f>
        <v>RECOVERED POST-CONSUMER WOOD</v>
      </c>
      <c r="K35" s="1101" t="s">
        <v>621</v>
      </c>
      <c r="L35" s="243"/>
      <c r="M35" s="244"/>
    </row>
    <row r="36" spans="1:13" s="30" customFormat="1" x14ac:dyDescent="0.15">
      <c r="A36" s="723" t="s">
        <v>392</v>
      </c>
      <c r="B36" s="718" t="s">
        <v>137</v>
      </c>
      <c r="C36" s="719" t="s">
        <v>621</v>
      </c>
      <c r="D36" s="1392">
        <v>0</v>
      </c>
      <c r="E36" s="1392">
        <v>0</v>
      </c>
      <c r="F36" s="1392">
        <v>0</v>
      </c>
      <c r="G36" s="1401"/>
      <c r="I36" s="60" t="str">
        <f t="shared" si="1"/>
        <v>5</v>
      </c>
      <c r="J36" s="575" t="str">
        <f t="shared" si="2"/>
        <v>WOOD PELLETS AND OTHER AGGLOMERATES</v>
      </c>
      <c r="K36" s="1101" t="s">
        <v>621</v>
      </c>
      <c r="L36" s="243">
        <f>E36-(E37+E38)</f>
        <v>0</v>
      </c>
      <c r="M36" s="243">
        <f>F36-(F37+F38)</f>
        <v>0</v>
      </c>
    </row>
    <row r="37" spans="1:13" s="30" customFormat="1" x14ac:dyDescent="0.15">
      <c r="A37" s="228" t="s">
        <v>393</v>
      </c>
      <c r="B37" s="61" t="s">
        <v>136</v>
      </c>
      <c r="C37" s="184" t="s">
        <v>621</v>
      </c>
      <c r="D37" s="1393">
        <v>0</v>
      </c>
      <c r="E37" s="1393">
        <v>0</v>
      </c>
      <c r="F37" s="1393">
        <v>0</v>
      </c>
      <c r="G37" s="1401"/>
      <c r="I37" s="60" t="str">
        <f t="shared" si="1"/>
        <v>5.1</v>
      </c>
      <c r="J37" s="569" t="str">
        <f>B37</f>
        <v>WOOD PELLETS</v>
      </c>
      <c r="K37" s="1101" t="s">
        <v>621</v>
      </c>
      <c r="L37" s="245"/>
      <c r="M37" s="246"/>
    </row>
    <row r="38" spans="1:13" s="30" customFormat="1" x14ac:dyDescent="0.15">
      <c r="A38" s="228" t="s">
        <v>394</v>
      </c>
      <c r="B38" s="61" t="s">
        <v>138</v>
      </c>
      <c r="C38" s="184" t="s">
        <v>621</v>
      </c>
      <c r="D38" s="1393">
        <v>0</v>
      </c>
      <c r="E38" s="1393">
        <v>0</v>
      </c>
      <c r="F38" s="1393">
        <v>0</v>
      </c>
      <c r="G38" s="1401"/>
      <c r="I38" s="60" t="str">
        <f t="shared" si="1"/>
        <v>5.2</v>
      </c>
      <c r="J38" s="569" t="str">
        <f>B38</f>
        <v>OTHER AGGLOMERATES</v>
      </c>
      <c r="K38" s="1101" t="s">
        <v>621</v>
      </c>
      <c r="L38" s="247"/>
      <c r="M38" s="248"/>
    </row>
    <row r="39" spans="1:13" s="30" customFormat="1" ht="14.25" x14ac:dyDescent="0.15">
      <c r="A39" s="857" t="s">
        <v>395</v>
      </c>
      <c r="B39" s="722" t="s">
        <v>443</v>
      </c>
      <c r="C39" s="719" t="s">
        <v>82</v>
      </c>
      <c r="D39" s="1392">
        <v>58.272290000000005</v>
      </c>
      <c r="E39" s="1392">
        <v>83.715860000000006</v>
      </c>
      <c r="F39" s="1392">
        <v>79.019600000000011</v>
      </c>
      <c r="G39" s="1401"/>
      <c r="I39" s="60" t="str">
        <f t="shared" si="1"/>
        <v>6</v>
      </c>
      <c r="J39" s="576" t="str">
        <f t="shared" si="2"/>
        <v>SAWNWOOD (INCLUDING SLEEPERS)</v>
      </c>
      <c r="K39" s="1084" t="s">
        <v>82</v>
      </c>
      <c r="L39" s="243">
        <f>E39-(E40+E41)</f>
        <v>0</v>
      </c>
      <c r="M39" s="243">
        <f>F39-(F40+F41)</f>
        <v>0</v>
      </c>
    </row>
    <row r="40" spans="1:13" s="30" customFormat="1" ht="14.25" x14ac:dyDescent="0.2">
      <c r="A40" s="858" t="s">
        <v>396</v>
      </c>
      <c r="B40" s="61" t="s">
        <v>3</v>
      </c>
      <c r="C40" s="184" t="s">
        <v>82</v>
      </c>
      <c r="D40" s="1394">
        <v>22.4145</v>
      </c>
      <c r="E40" s="1386">
        <v>47.255880000000005</v>
      </c>
      <c r="F40" s="1387">
        <v>34.039900000000003</v>
      </c>
      <c r="G40" s="1401"/>
      <c r="I40" s="60" t="str">
        <f t="shared" si="1"/>
        <v>6.C</v>
      </c>
      <c r="J40" s="569" t="str">
        <f t="shared" si="2"/>
        <v>Coniferous</v>
      </c>
      <c r="K40" s="1084" t="s">
        <v>82</v>
      </c>
      <c r="L40" s="245"/>
      <c r="M40" s="246"/>
    </row>
    <row r="41" spans="1:13" s="30" customFormat="1" ht="14.25" x14ac:dyDescent="0.2">
      <c r="A41" s="858" t="s">
        <v>397</v>
      </c>
      <c r="B41" s="61" t="s">
        <v>4</v>
      </c>
      <c r="C41" s="184" t="s">
        <v>82</v>
      </c>
      <c r="D41" s="1394">
        <v>35.857790000000008</v>
      </c>
      <c r="E41" s="1386">
        <v>36.459979999999995</v>
      </c>
      <c r="F41" s="1387">
        <v>44.979699999999994</v>
      </c>
      <c r="G41" s="1401"/>
      <c r="I41" s="60" t="str">
        <f t="shared" si="1"/>
        <v>6.NC</v>
      </c>
      <c r="J41" s="569" t="str">
        <f t="shared" si="2"/>
        <v>Non-Coniferous</v>
      </c>
      <c r="K41" s="1084" t="s">
        <v>82</v>
      </c>
      <c r="L41" s="245"/>
      <c r="M41" s="246"/>
    </row>
    <row r="42" spans="1:13" s="30" customFormat="1" ht="14.25" x14ac:dyDescent="0.2">
      <c r="A42" s="228" t="s">
        <v>398</v>
      </c>
      <c r="B42" s="63" t="s">
        <v>74</v>
      </c>
      <c r="C42" s="184" t="s">
        <v>82</v>
      </c>
      <c r="D42" s="1394"/>
      <c r="E42" s="1386">
        <v>1.0332000000000001</v>
      </c>
      <c r="F42" s="1387">
        <v>6.4439099999999998</v>
      </c>
      <c r="G42" s="1401"/>
      <c r="I42" s="60" t="str">
        <f t="shared" si="1"/>
        <v>6.NC.T</v>
      </c>
      <c r="J42" s="572" t="str">
        <f t="shared" si="2"/>
        <v>of which: Tropical</v>
      </c>
      <c r="K42" s="1084" t="s">
        <v>82</v>
      </c>
      <c r="L42" s="247" t="str">
        <f>IF(AND(ISNUMBER(E42/E41),E42&gt;E41),"&gt; 5.NC !!","")</f>
        <v/>
      </c>
      <c r="M42" s="248" t="str">
        <f>IF(AND(ISNUMBER(F42/F41),F42&gt;F41),"&gt; 5.NC !!","")</f>
        <v/>
      </c>
    </row>
    <row r="43" spans="1:13" s="30" customFormat="1" ht="14.25" x14ac:dyDescent="0.15">
      <c r="A43" s="857" t="s">
        <v>399</v>
      </c>
      <c r="B43" s="722" t="s">
        <v>30</v>
      </c>
      <c r="C43" s="719" t="s">
        <v>82</v>
      </c>
      <c r="D43" s="1392">
        <v>0</v>
      </c>
      <c r="E43" s="1392">
        <v>0</v>
      </c>
      <c r="F43" s="1392">
        <v>0</v>
      </c>
      <c r="G43" s="1401"/>
      <c r="I43" s="60" t="str">
        <f t="shared" ref="I43:I46" si="5">A43</f>
        <v>7</v>
      </c>
      <c r="J43" s="576" t="str">
        <f t="shared" ref="J43:J46" si="6">B43</f>
        <v>VENEER SHEETS</v>
      </c>
      <c r="K43" s="1084" t="s">
        <v>82</v>
      </c>
      <c r="L43" s="243">
        <f>E43-(E44+E45)</f>
        <v>0</v>
      </c>
      <c r="M43" s="243">
        <f>F43-(F44+F45)</f>
        <v>0</v>
      </c>
    </row>
    <row r="44" spans="1:13" s="30" customFormat="1" ht="14.25" x14ac:dyDescent="0.15">
      <c r="A44" s="858" t="s">
        <v>400</v>
      </c>
      <c r="B44" s="61" t="s">
        <v>3</v>
      </c>
      <c r="C44" s="184" t="s">
        <v>82</v>
      </c>
      <c r="D44" s="1390">
        <v>0</v>
      </c>
      <c r="E44" s="1390">
        <v>0</v>
      </c>
      <c r="F44" s="1390">
        <v>0</v>
      </c>
      <c r="G44" s="1401"/>
      <c r="I44" s="60" t="str">
        <f t="shared" si="5"/>
        <v>7.C</v>
      </c>
      <c r="J44" s="572" t="str">
        <f t="shared" si="6"/>
        <v>Coniferous</v>
      </c>
      <c r="K44" s="1084" t="s">
        <v>82</v>
      </c>
      <c r="L44" s="245"/>
      <c r="M44" s="246"/>
    </row>
    <row r="45" spans="1:13" s="30" customFormat="1" ht="14.25" x14ac:dyDescent="0.15">
      <c r="A45" s="858" t="s">
        <v>401</v>
      </c>
      <c r="B45" s="61" t="s">
        <v>4</v>
      </c>
      <c r="C45" s="184" t="s">
        <v>82</v>
      </c>
      <c r="D45" s="1390">
        <v>0</v>
      </c>
      <c r="E45" s="1390">
        <v>0</v>
      </c>
      <c r="F45" s="1390">
        <v>0</v>
      </c>
      <c r="G45" s="1401"/>
      <c r="I45" s="60" t="str">
        <f t="shared" si="5"/>
        <v>7.NC</v>
      </c>
      <c r="J45" s="572" t="str">
        <f t="shared" si="6"/>
        <v>Non-Coniferous</v>
      </c>
      <c r="K45" s="1084" t="s">
        <v>82</v>
      </c>
      <c r="L45" s="245"/>
      <c r="M45" s="246"/>
    </row>
    <row r="46" spans="1:13" s="30" customFormat="1" ht="14.25" x14ac:dyDescent="0.15">
      <c r="A46" s="859" t="s">
        <v>402</v>
      </c>
      <c r="B46" s="860" t="s">
        <v>74</v>
      </c>
      <c r="C46" s="184" t="s">
        <v>82</v>
      </c>
      <c r="D46" s="1390">
        <v>0</v>
      </c>
      <c r="E46" s="1390">
        <v>0</v>
      </c>
      <c r="F46" s="1390">
        <v>0</v>
      </c>
      <c r="G46" s="1401"/>
      <c r="I46" s="60" t="str">
        <f t="shared" si="5"/>
        <v>7.NC.T</v>
      </c>
      <c r="J46" s="573" t="str">
        <f t="shared" si="6"/>
        <v>of which: Tropical</v>
      </c>
      <c r="K46" s="1084" t="s">
        <v>82</v>
      </c>
      <c r="L46" s="245"/>
      <c r="M46" s="246"/>
    </row>
    <row r="47" spans="1:13" s="30" customFormat="1" ht="14.25" x14ac:dyDescent="0.15">
      <c r="A47" s="723" t="s">
        <v>403</v>
      </c>
      <c r="B47" s="718" t="s">
        <v>31</v>
      </c>
      <c r="C47" s="721" t="s">
        <v>82</v>
      </c>
      <c r="D47" s="1395">
        <v>0</v>
      </c>
      <c r="E47" s="1395">
        <v>0</v>
      </c>
      <c r="F47" s="1395">
        <v>0</v>
      </c>
      <c r="G47" s="1401"/>
      <c r="I47" s="60" t="str">
        <f t="shared" si="1"/>
        <v>8</v>
      </c>
      <c r="J47" s="576" t="str">
        <f t="shared" si="2"/>
        <v>WOOD-BASED PANELS</v>
      </c>
      <c r="K47" s="1084" t="s">
        <v>82</v>
      </c>
      <c r="L47" s="243">
        <f>E47-(E48++E52+E54)</f>
        <v>0</v>
      </c>
      <c r="M47" s="243">
        <f>F47-(F48++F52+F54)</f>
        <v>0</v>
      </c>
    </row>
    <row r="48" spans="1:13" s="30" customFormat="1" ht="14.25" x14ac:dyDescent="0.15">
      <c r="A48" s="858" t="s">
        <v>287</v>
      </c>
      <c r="B48" s="61" t="s">
        <v>33</v>
      </c>
      <c r="C48" s="184" t="s">
        <v>82</v>
      </c>
      <c r="D48" s="1390">
        <v>0</v>
      </c>
      <c r="E48" s="1390">
        <v>0</v>
      </c>
      <c r="F48" s="1390">
        <v>0</v>
      </c>
      <c r="G48" s="1401"/>
      <c r="I48" s="60" t="str">
        <f t="shared" si="1"/>
        <v>8.1</v>
      </c>
      <c r="J48" s="569" t="str">
        <f t="shared" si="2"/>
        <v xml:space="preserve">PLYWOOD </v>
      </c>
      <c r="K48" s="1084" t="s">
        <v>82</v>
      </c>
      <c r="L48" s="251">
        <f>E48-(E49+E50)</f>
        <v>0</v>
      </c>
      <c r="M48" s="251">
        <f>F48-(F49+F50)</f>
        <v>0</v>
      </c>
    </row>
    <row r="49" spans="1:13" s="30" customFormat="1" ht="14.25" x14ac:dyDescent="0.15">
      <c r="A49" s="858" t="s">
        <v>404</v>
      </c>
      <c r="B49" s="63" t="s">
        <v>3</v>
      </c>
      <c r="C49" s="184" t="s">
        <v>82</v>
      </c>
      <c r="D49" s="1390">
        <v>0</v>
      </c>
      <c r="E49" s="1390">
        <v>0</v>
      </c>
      <c r="F49" s="1390">
        <v>0</v>
      </c>
      <c r="G49" s="1401"/>
      <c r="I49" s="60" t="str">
        <f t="shared" si="1"/>
        <v>8.1.C</v>
      </c>
      <c r="J49" s="572" t="str">
        <f t="shared" si="2"/>
        <v>Coniferous</v>
      </c>
      <c r="K49" s="1084" t="s">
        <v>82</v>
      </c>
      <c r="L49" s="245"/>
      <c r="M49" s="246"/>
    </row>
    <row r="50" spans="1:13" s="30" customFormat="1" ht="14.25" x14ac:dyDescent="0.15">
      <c r="A50" s="858" t="s">
        <v>405</v>
      </c>
      <c r="B50" s="63" t="s">
        <v>4</v>
      </c>
      <c r="C50" s="184" t="s">
        <v>82</v>
      </c>
      <c r="D50" s="1390">
        <v>0</v>
      </c>
      <c r="E50" s="1390">
        <v>0</v>
      </c>
      <c r="F50" s="1390">
        <v>0</v>
      </c>
      <c r="G50" s="1401"/>
      <c r="I50" s="60" t="str">
        <f t="shared" si="1"/>
        <v>8.1.NC</v>
      </c>
      <c r="J50" s="572" t="str">
        <f t="shared" si="2"/>
        <v>Non-Coniferous</v>
      </c>
      <c r="K50" s="1084" t="s">
        <v>82</v>
      </c>
      <c r="L50" s="245" t="s">
        <v>0</v>
      </c>
      <c r="M50" s="246"/>
    </row>
    <row r="51" spans="1:13" s="30" customFormat="1" ht="14.25" x14ac:dyDescent="0.15">
      <c r="A51" s="858" t="s">
        <v>406</v>
      </c>
      <c r="B51" s="65" t="s">
        <v>74</v>
      </c>
      <c r="C51" s="184" t="s">
        <v>82</v>
      </c>
      <c r="D51" s="1390">
        <v>0</v>
      </c>
      <c r="E51" s="1390">
        <v>0</v>
      </c>
      <c r="F51" s="1390">
        <v>0</v>
      </c>
      <c r="G51" s="1401"/>
      <c r="I51" s="60" t="str">
        <f t="shared" si="1"/>
        <v>8.1.NC.T</v>
      </c>
      <c r="J51" s="573" t="str">
        <f t="shared" si="2"/>
        <v>of which: Tropical</v>
      </c>
      <c r="K51" s="1084" t="s">
        <v>82</v>
      </c>
      <c r="L51" s="245" t="str">
        <f>IF(AND(ISNUMBER(E51/E50),E51&gt;E50),"&gt; 6.1.NC !!","")</f>
        <v/>
      </c>
      <c r="M51" s="246" t="str">
        <f>IF(AND(ISNUMBER(F51/F50),F51&gt;F50),"&gt; 6.1.NC !!","")</f>
        <v/>
      </c>
    </row>
    <row r="52" spans="1:13" s="30" customFormat="1" ht="14.25" x14ac:dyDescent="0.15">
      <c r="A52" s="858" t="s">
        <v>288</v>
      </c>
      <c r="B52" s="1087" t="s">
        <v>615</v>
      </c>
      <c r="C52" s="1084" t="s">
        <v>82</v>
      </c>
      <c r="D52" s="1390">
        <v>0</v>
      </c>
      <c r="E52" s="1390">
        <v>0</v>
      </c>
      <c r="F52" s="1390">
        <v>0</v>
      </c>
      <c r="G52" s="1401"/>
      <c r="H52" s="18"/>
      <c r="I52" s="1088" t="str">
        <f t="shared" si="1"/>
        <v>8.2</v>
      </c>
      <c r="J52" s="582" t="str">
        <f t="shared" si="2"/>
        <v>PARTICLE BOARD, ORIENTED STRAND BOARD (OSB) AND SIMILAR BOARD</v>
      </c>
      <c r="K52" s="1084" t="s">
        <v>82</v>
      </c>
      <c r="L52" s="245"/>
      <c r="M52" s="246"/>
    </row>
    <row r="53" spans="1:13" s="30" customFormat="1" ht="14.25" x14ac:dyDescent="0.15">
      <c r="A53" s="858" t="s">
        <v>407</v>
      </c>
      <c r="B53" s="1089" t="s">
        <v>616</v>
      </c>
      <c r="C53" s="1084" t="s">
        <v>82</v>
      </c>
      <c r="D53" s="1390">
        <v>0</v>
      </c>
      <c r="E53" s="1390">
        <v>0</v>
      </c>
      <c r="F53" s="1390">
        <v>0</v>
      </c>
      <c r="G53" s="1401"/>
      <c r="H53" s="18"/>
      <c r="I53" s="1088" t="str">
        <f t="shared" si="1"/>
        <v>8.2.1</v>
      </c>
      <c r="J53" s="583" t="str">
        <f t="shared" si="2"/>
        <v>of which: ORIENTED STRAND BOARD (OSB)</v>
      </c>
      <c r="K53" s="1084" t="s">
        <v>82</v>
      </c>
      <c r="L53" s="245" t="str">
        <f>IF(AND(ISNUMBER(E53/E52),E53&gt;E52),"&gt; 6.3 !!","")</f>
        <v/>
      </c>
      <c r="M53" s="246" t="str">
        <f>IF(AND(ISNUMBER(F53/F52),F53&gt;F52),"&gt; 6.3 !!","")</f>
        <v/>
      </c>
    </row>
    <row r="54" spans="1:13" s="30" customFormat="1" ht="14.25" x14ac:dyDescent="0.15">
      <c r="A54" s="858" t="s">
        <v>408</v>
      </c>
      <c r="B54" s="61" t="s">
        <v>34</v>
      </c>
      <c r="C54" s="184" t="s">
        <v>82</v>
      </c>
      <c r="D54" s="1390">
        <v>0</v>
      </c>
      <c r="E54" s="1390">
        <v>0</v>
      </c>
      <c r="F54" s="1390">
        <v>0</v>
      </c>
      <c r="G54" s="1401"/>
      <c r="I54" s="60" t="str">
        <f t="shared" si="1"/>
        <v>8.3</v>
      </c>
      <c r="J54" s="569" t="str">
        <f t="shared" si="2"/>
        <v xml:space="preserve">FIBREBOARD </v>
      </c>
      <c r="K54" s="1084" t="s">
        <v>82</v>
      </c>
      <c r="L54" s="251">
        <f>E54-(E55+E56+E57)</f>
        <v>0</v>
      </c>
      <c r="M54" s="251">
        <f>F54-(F55+F56+F57)</f>
        <v>0</v>
      </c>
    </row>
    <row r="55" spans="1:13" s="30" customFormat="1" ht="14.25" x14ac:dyDescent="0.15">
      <c r="A55" s="858" t="s">
        <v>409</v>
      </c>
      <c r="B55" s="63" t="s">
        <v>35</v>
      </c>
      <c r="C55" s="184" t="s">
        <v>82</v>
      </c>
      <c r="D55" s="1390">
        <v>0</v>
      </c>
      <c r="E55" s="1390">
        <v>0</v>
      </c>
      <c r="F55" s="1390">
        <v>0</v>
      </c>
      <c r="G55" s="1401"/>
      <c r="I55" s="60" t="str">
        <f t="shared" si="1"/>
        <v>8.3.1</v>
      </c>
      <c r="J55" s="572" t="str">
        <f t="shared" si="2"/>
        <v xml:space="preserve">HARDBOARD </v>
      </c>
      <c r="K55" s="1084" t="s">
        <v>82</v>
      </c>
      <c r="L55" s="245"/>
      <c r="M55" s="246"/>
    </row>
    <row r="56" spans="1:13" s="30" customFormat="1" ht="14.25" x14ac:dyDescent="0.15">
      <c r="A56" s="858" t="s">
        <v>410</v>
      </c>
      <c r="B56" s="63" t="s">
        <v>339</v>
      </c>
      <c r="C56" s="184" t="s">
        <v>82</v>
      </c>
      <c r="D56" s="1390">
        <v>0</v>
      </c>
      <c r="E56" s="1390">
        <v>0</v>
      </c>
      <c r="F56" s="1390">
        <v>0</v>
      </c>
      <c r="G56" s="1401"/>
      <c r="I56" s="60" t="str">
        <f t="shared" si="1"/>
        <v>8.3.2</v>
      </c>
      <c r="J56" s="572" t="str">
        <f t="shared" si="2"/>
        <v>MEDIUM/HIGH DENSITY FIBREBOARD (MDF/HDF)</v>
      </c>
      <c r="K56" s="1084" t="s">
        <v>82</v>
      </c>
      <c r="L56" s="245"/>
      <c r="M56" s="246"/>
    </row>
    <row r="57" spans="1:13" s="30" customFormat="1" ht="14.25" x14ac:dyDescent="0.15">
      <c r="A57" s="859" t="s">
        <v>411</v>
      </c>
      <c r="B57" s="71" t="s">
        <v>114</v>
      </c>
      <c r="C57" s="184" t="s">
        <v>82</v>
      </c>
      <c r="D57" s="1390">
        <v>0</v>
      </c>
      <c r="E57" s="1390">
        <v>0</v>
      </c>
      <c r="F57" s="1390">
        <v>0</v>
      </c>
      <c r="G57" s="1401"/>
      <c r="I57" s="60" t="str">
        <f t="shared" si="1"/>
        <v>8.3.3</v>
      </c>
      <c r="J57" s="577" t="str">
        <f t="shared" si="2"/>
        <v xml:space="preserve">OTHER FIBREBOARD </v>
      </c>
      <c r="K57" s="1084" t="s">
        <v>82</v>
      </c>
      <c r="L57" s="247"/>
      <c r="M57" s="248"/>
    </row>
    <row r="58" spans="1:13" s="30" customFormat="1" ht="12.75" customHeight="1" x14ac:dyDescent="0.15">
      <c r="A58" s="861" t="s">
        <v>289</v>
      </c>
      <c r="B58" s="720" t="s">
        <v>36</v>
      </c>
      <c r="C58" s="719" t="s">
        <v>621</v>
      </c>
      <c r="D58" s="1404">
        <v>0</v>
      </c>
      <c r="E58" s="1404">
        <v>0</v>
      </c>
      <c r="F58" s="1404">
        <v>0</v>
      </c>
      <c r="G58" s="1401"/>
      <c r="I58" s="60" t="str">
        <f t="shared" si="1"/>
        <v>9</v>
      </c>
      <c r="J58" s="576" t="str">
        <f t="shared" si="2"/>
        <v>WOOD PULP</v>
      </c>
      <c r="K58" s="1101" t="s">
        <v>621</v>
      </c>
      <c r="L58" s="243">
        <f>E58-(E59+E60+E64)</f>
        <v>0</v>
      </c>
      <c r="M58" s="243">
        <f>F58-(F59+F60+F64)</f>
        <v>0</v>
      </c>
    </row>
    <row r="59" spans="1:13" s="30" customFormat="1" ht="12.75" customHeight="1" x14ac:dyDescent="0.15">
      <c r="A59" s="862" t="s">
        <v>412</v>
      </c>
      <c r="B59" s="72" t="s">
        <v>413</v>
      </c>
      <c r="C59" s="184" t="s">
        <v>621</v>
      </c>
      <c r="D59" s="1396">
        <v>0</v>
      </c>
      <c r="E59" s="1396">
        <v>0</v>
      </c>
      <c r="F59" s="1396">
        <v>0</v>
      </c>
      <c r="G59" s="1401"/>
      <c r="I59" s="60" t="str">
        <f t="shared" si="1"/>
        <v>9.1</v>
      </c>
      <c r="J59" s="569" t="str">
        <f t="shared" si="2"/>
        <v>MECHANICAL AND SEMI-CHEMICAL WOOD PULP</v>
      </c>
      <c r="K59" s="1101" t="s">
        <v>621</v>
      </c>
      <c r="L59" s="245"/>
      <c r="M59" s="246"/>
    </row>
    <row r="60" spans="1:13" s="30" customFormat="1" ht="12.75" customHeight="1" x14ac:dyDescent="0.15">
      <c r="A60" s="862" t="s">
        <v>414</v>
      </c>
      <c r="B60" s="61" t="s">
        <v>139</v>
      </c>
      <c r="C60" s="184" t="s">
        <v>621</v>
      </c>
      <c r="D60" s="1390">
        <v>0</v>
      </c>
      <c r="E60" s="1390">
        <v>0</v>
      </c>
      <c r="F60" s="1390">
        <v>0</v>
      </c>
      <c r="G60" s="1401"/>
      <c r="I60" s="60" t="str">
        <f t="shared" si="1"/>
        <v>9.2</v>
      </c>
      <c r="J60" s="569" t="str">
        <f t="shared" si="2"/>
        <v>CHEMICAL WOOD PULP</v>
      </c>
      <c r="K60" s="1102" t="s">
        <v>621</v>
      </c>
      <c r="L60" s="251">
        <f>E60-(E61+E63)</f>
        <v>0</v>
      </c>
      <c r="M60" s="251">
        <f>F60-(F61+F63)</f>
        <v>0</v>
      </c>
    </row>
    <row r="61" spans="1:13" s="30" customFormat="1" ht="12.75" customHeight="1" x14ac:dyDescent="0.15">
      <c r="A61" s="862" t="s">
        <v>415</v>
      </c>
      <c r="B61" s="63" t="s">
        <v>417</v>
      </c>
      <c r="C61" s="184" t="s">
        <v>621</v>
      </c>
      <c r="D61" s="1390">
        <v>0</v>
      </c>
      <c r="E61" s="1390">
        <v>0</v>
      </c>
      <c r="F61" s="1390">
        <v>0</v>
      </c>
      <c r="G61" s="1401"/>
      <c r="I61" s="60" t="str">
        <f t="shared" si="1"/>
        <v>9.2.1</v>
      </c>
      <c r="J61" s="572" t="str">
        <f t="shared" si="2"/>
        <v>SULPHATE PULP</v>
      </c>
      <c r="K61" s="1101" t="s">
        <v>621</v>
      </c>
      <c r="L61" s="245"/>
      <c r="M61" s="246"/>
    </row>
    <row r="62" spans="1:13" s="30" customFormat="1" ht="12.75" customHeight="1" x14ac:dyDescent="0.15">
      <c r="A62" s="862" t="s">
        <v>416</v>
      </c>
      <c r="B62" s="64" t="s">
        <v>418</v>
      </c>
      <c r="C62" s="184" t="s">
        <v>621</v>
      </c>
      <c r="D62" s="1390">
        <v>0</v>
      </c>
      <c r="E62" s="1390">
        <v>0</v>
      </c>
      <c r="F62" s="1390">
        <v>0</v>
      </c>
      <c r="G62" s="1401"/>
      <c r="I62" s="60" t="str">
        <f t="shared" si="1"/>
        <v>9.2.1.1</v>
      </c>
      <c r="J62" s="573" t="str">
        <f t="shared" si="2"/>
        <v>of which: BLEACHED</v>
      </c>
      <c r="K62" s="1101" t="s">
        <v>621</v>
      </c>
      <c r="L62" s="245"/>
      <c r="M62" s="246"/>
    </row>
    <row r="63" spans="1:13" s="30" customFormat="1" ht="12.75" customHeight="1" x14ac:dyDescent="0.15">
      <c r="A63" s="862" t="s">
        <v>420</v>
      </c>
      <c r="B63" s="71" t="s">
        <v>419</v>
      </c>
      <c r="C63" s="184" t="s">
        <v>621</v>
      </c>
      <c r="D63" s="1390">
        <v>0</v>
      </c>
      <c r="E63" s="1390">
        <v>0</v>
      </c>
      <c r="F63" s="1390">
        <v>0</v>
      </c>
      <c r="G63" s="1401"/>
      <c r="I63" s="60" t="str">
        <f t="shared" si="1"/>
        <v>9.2.2</v>
      </c>
      <c r="J63" s="572" t="str">
        <f t="shared" si="2"/>
        <v>SULPHITE PULP</v>
      </c>
      <c r="K63" s="1101" t="s">
        <v>621</v>
      </c>
      <c r="L63" s="245"/>
      <c r="M63" s="246"/>
    </row>
    <row r="64" spans="1:13" s="30" customFormat="1" ht="12.75" customHeight="1" x14ac:dyDescent="0.15">
      <c r="A64" s="859" t="s">
        <v>421</v>
      </c>
      <c r="B64" s="61" t="s">
        <v>37</v>
      </c>
      <c r="C64" s="184" t="s">
        <v>621</v>
      </c>
      <c r="D64" s="1390">
        <v>0</v>
      </c>
      <c r="E64" s="1390">
        <v>0</v>
      </c>
      <c r="F64" s="1390">
        <v>0</v>
      </c>
      <c r="G64" s="1401"/>
      <c r="I64" s="60" t="str">
        <f t="shared" si="1"/>
        <v>9.3</v>
      </c>
      <c r="J64" s="569" t="str">
        <f t="shared" si="2"/>
        <v>DISSOLVING GRADES</v>
      </c>
      <c r="K64" s="1101" t="s">
        <v>621</v>
      </c>
      <c r="L64" s="247"/>
      <c r="M64" s="248"/>
    </row>
    <row r="65" spans="1:18" s="30" customFormat="1" ht="12.75" customHeight="1" x14ac:dyDescent="0.15">
      <c r="A65" s="861" t="s">
        <v>422</v>
      </c>
      <c r="B65" s="720" t="s">
        <v>44</v>
      </c>
      <c r="C65" s="719" t="s">
        <v>621</v>
      </c>
      <c r="D65" s="1404"/>
      <c r="E65" s="1407"/>
      <c r="F65" s="1408"/>
      <c r="G65" s="1401"/>
      <c r="I65" s="60" t="str">
        <f t="shared" si="1"/>
        <v>10</v>
      </c>
      <c r="J65" s="576" t="str">
        <f t="shared" si="2"/>
        <v xml:space="preserve">OTHER PULP </v>
      </c>
      <c r="K65" s="1101" t="s">
        <v>621</v>
      </c>
      <c r="L65" s="243">
        <f>E65-(E66+E67)</f>
        <v>0</v>
      </c>
      <c r="M65" s="244">
        <f>F65-(F66+F67)</f>
        <v>0</v>
      </c>
    </row>
    <row r="66" spans="1:18" s="30" customFormat="1" ht="12.75" customHeight="1" x14ac:dyDescent="0.15">
      <c r="A66" s="858" t="s">
        <v>423</v>
      </c>
      <c r="B66" s="68" t="s">
        <v>55</v>
      </c>
      <c r="C66" s="184" t="s">
        <v>621</v>
      </c>
      <c r="D66" s="1396">
        <v>0</v>
      </c>
      <c r="E66" s="1390">
        <v>0</v>
      </c>
      <c r="F66" s="1390">
        <v>0</v>
      </c>
      <c r="G66" s="1401"/>
      <c r="I66" s="60" t="str">
        <f t="shared" si="1"/>
        <v>10.1</v>
      </c>
      <c r="J66" s="578" t="str">
        <f t="shared" si="2"/>
        <v>PULP FROM FIBRES OTHER THAN WOOD</v>
      </c>
      <c r="K66" s="1101" t="s">
        <v>621</v>
      </c>
      <c r="L66" s="245"/>
      <c r="M66" s="246"/>
    </row>
    <row r="67" spans="1:18" s="30" customFormat="1" ht="12.75" customHeight="1" x14ac:dyDescent="0.15">
      <c r="A67" s="858" t="s">
        <v>314</v>
      </c>
      <c r="B67" s="69" t="s">
        <v>45</v>
      </c>
      <c r="C67" s="184" t="s">
        <v>621</v>
      </c>
      <c r="D67" s="1390">
        <v>0</v>
      </c>
      <c r="E67" s="1390">
        <v>0</v>
      </c>
      <c r="F67" s="1390">
        <v>0</v>
      </c>
      <c r="G67" s="1401"/>
      <c r="I67" s="60" t="str">
        <f t="shared" si="1"/>
        <v>10.2</v>
      </c>
      <c r="J67" s="579" t="str">
        <f t="shared" si="2"/>
        <v>RECOVERED FIBRE PULP</v>
      </c>
      <c r="K67" s="1101" t="s">
        <v>621</v>
      </c>
      <c r="L67" s="247"/>
      <c r="M67" s="248"/>
    </row>
    <row r="68" spans="1:18" s="24" customFormat="1" ht="12.75" customHeight="1" x14ac:dyDescent="0.15">
      <c r="A68" s="724" t="s">
        <v>424</v>
      </c>
      <c r="B68" s="720" t="s">
        <v>38</v>
      </c>
      <c r="C68" s="719" t="s">
        <v>621</v>
      </c>
      <c r="D68" s="1404">
        <v>2.62</v>
      </c>
      <c r="E68" s="1405">
        <v>5.2510000000000003</v>
      </c>
      <c r="F68" s="1405">
        <v>4.625</v>
      </c>
      <c r="G68" s="1401"/>
      <c r="I68" s="60" t="str">
        <f t="shared" si="1"/>
        <v>11</v>
      </c>
      <c r="J68" s="580" t="str">
        <f t="shared" si="2"/>
        <v>RECOVERED PAPER</v>
      </c>
      <c r="K68" s="1101" t="s">
        <v>621</v>
      </c>
      <c r="L68" s="256"/>
      <c r="M68" s="257"/>
      <c r="R68" s="30"/>
    </row>
    <row r="69" spans="1:18" s="30" customFormat="1" ht="12.75" customHeight="1" x14ac:dyDescent="0.15">
      <c r="A69" s="861" t="s">
        <v>425</v>
      </c>
      <c r="B69" s="720" t="s">
        <v>39</v>
      </c>
      <c r="C69" s="719" t="s">
        <v>621</v>
      </c>
      <c r="D69" s="1404">
        <v>3.2279480000000005</v>
      </c>
      <c r="E69" s="1405">
        <v>5.1230000000000002</v>
      </c>
      <c r="F69" s="1405">
        <v>9.0190000000000001</v>
      </c>
      <c r="G69" s="1401"/>
      <c r="I69" s="60" t="str">
        <f t="shared" si="1"/>
        <v>12</v>
      </c>
      <c r="J69" s="581" t="str">
        <f t="shared" si="2"/>
        <v>PAPER AND PAPERBOARD</v>
      </c>
      <c r="K69" s="1101" t="s">
        <v>621</v>
      </c>
      <c r="L69" s="243">
        <f>E69-(E70+E75+E76+E81)</f>
        <v>0</v>
      </c>
      <c r="M69" s="243">
        <f>F69-(F70+F75+F76+F81)</f>
        <v>0</v>
      </c>
      <c r="R69" s="24"/>
    </row>
    <row r="70" spans="1:18" s="30" customFormat="1" ht="12.75" customHeight="1" x14ac:dyDescent="0.15">
      <c r="A70" s="862" t="s">
        <v>324</v>
      </c>
      <c r="B70" s="181" t="s">
        <v>47</v>
      </c>
      <c r="C70" s="184" t="s">
        <v>621</v>
      </c>
      <c r="D70" s="1390">
        <v>0</v>
      </c>
      <c r="E70" s="1390">
        <v>0</v>
      </c>
      <c r="F70" s="1390">
        <v>0</v>
      </c>
      <c r="G70" s="1401"/>
      <c r="I70" s="60" t="str">
        <f t="shared" si="1"/>
        <v>12.1</v>
      </c>
      <c r="J70" s="582" t="str">
        <f t="shared" si="2"/>
        <v>GRAPHIC PAPERS</v>
      </c>
      <c r="K70" s="1102" t="s">
        <v>621</v>
      </c>
      <c r="L70" s="251">
        <f>E70-(E71+E72+E73+E74)</f>
        <v>0</v>
      </c>
      <c r="M70" s="252">
        <f>F70-(F71+F72+F73+F74)</f>
        <v>0</v>
      </c>
    </row>
    <row r="71" spans="1:18" s="30" customFormat="1" ht="12.75" customHeight="1" x14ac:dyDescent="0.15">
      <c r="A71" s="862" t="s">
        <v>426</v>
      </c>
      <c r="B71" s="70" t="s">
        <v>40</v>
      </c>
      <c r="C71" s="184" t="s">
        <v>621</v>
      </c>
      <c r="D71" s="1390">
        <v>0</v>
      </c>
      <c r="E71" s="1390">
        <v>0</v>
      </c>
      <c r="F71" s="1390">
        <v>0</v>
      </c>
      <c r="G71" s="1401"/>
      <c r="I71" s="60" t="str">
        <f t="shared" si="1"/>
        <v>12.1.1</v>
      </c>
      <c r="J71" s="583" t="str">
        <f t="shared" si="2"/>
        <v>NEWSPRINT</v>
      </c>
      <c r="K71" s="1101" t="s">
        <v>621</v>
      </c>
      <c r="L71" s="245"/>
      <c r="M71" s="246"/>
    </row>
    <row r="72" spans="1:18" s="30" customFormat="1" ht="12.75" customHeight="1" x14ac:dyDescent="0.15">
      <c r="A72" s="862" t="s">
        <v>427</v>
      </c>
      <c r="B72" s="70" t="s">
        <v>48</v>
      </c>
      <c r="C72" s="184" t="s">
        <v>621</v>
      </c>
      <c r="D72" s="1390">
        <v>0</v>
      </c>
      <c r="E72" s="1390">
        <v>0</v>
      </c>
      <c r="F72" s="1390">
        <v>0</v>
      </c>
      <c r="G72" s="1401"/>
      <c r="I72" s="60" t="str">
        <f t="shared" si="1"/>
        <v>12.1.2</v>
      </c>
      <c r="J72" s="583" t="str">
        <f t="shared" si="2"/>
        <v>UNCOATED MECHANICAL</v>
      </c>
      <c r="K72" s="1101" t="s">
        <v>621</v>
      </c>
      <c r="L72" s="245"/>
      <c r="M72" s="246"/>
    </row>
    <row r="73" spans="1:18" s="30" customFormat="1" ht="12.75" customHeight="1" x14ac:dyDescent="0.15">
      <c r="A73" s="862" t="s">
        <v>428</v>
      </c>
      <c r="B73" s="70" t="s">
        <v>49</v>
      </c>
      <c r="C73" s="184" t="s">
        <v>621</v>
      </c>
      <c r="D73" s="1390">
        <v>0</v>
      </c>
      <c r="E73" s="1390">
        <v>0</v>
      </c>
      <c r="F73" s="1390">
        <v>0</v>
      </c>
      <c r="G73" s="1401"/>
      <c r="I73" s="60" t="str">
        <f t="shared" si="1"/>
        <v>12.1.3</v>
      </c>
      <c r="J73" s="583" t="str">
        <f t="shared" si="2"/>
        <v>UNCOATED WOODFREE</v>
      </c>
      <c r="K73" s="1101" t="s">
        <v>621</v>
      </c>
      <c r="L73" s="245"/>
      <c r="M73" s="246"/>
    </row>
    <row r="74" spans="1:18" s="30" customFormat="1" ht="12.75" customHeight="1" x14ac:dyDescent="0.15">
      <c r="A74" s="862" t="s">
        <v>429</v>
      </c>
      <c r="B74" s="71" t="s">
        <v>50</v>
      </c>
      <c r="C74" s="184" t="s">
        <v>621</v>
      </c>
      <c r="D74" s="1390">
        <v>0</v>
      </c>
      <c r="E74" s="1390">
        <v>0</v>
      </c>
      <c r="F74" s="1390">
        <v>0</v>
      </c>
      <c r="G74" s="1401"/>
      <c r="I74" s="60" t="str">
        <f t="shared" si="1"/>
        <v>12.1.4</v>
      </c>
      <c r="J74" s="583" t="str">
        <f t="shared" si="2"/>
        <v>COATED PAPERS</v>
      </c>
      <c r="K74" s="1101" t="s">
        <v>621</v>
      </c>
      <c r="L74" s="245"/>
      <c r="M74" s="246"/>
    </row>
    <row r="75" spans="1:18" s="30" customFormat="1" ht="12.75" customHeight="1" x14ac:dyDescent="0.15">
      <c r="A75" s="862">
        <v>12.2</v>
      </c>
      <c r="B75" s="72" t="s">
        <v>159</v>
      </c>
      <c r="C75" s="184" t="s">
        <v>621</v>
      </c>
      <c r="D75" s="1434">
        <v>0.443</v>
      </c>
      <c r="E75" s="1493">
        <v>0.35299999999999998</v>
      </c>
      <c r="F75" s="1493">
        <v>3.0019999999999998</v>
      </c>
      <c r="G75" s="1401"/>
      <c r="I75" s="60">
        <f t="shared" si="1"/>
        <v>12.2</v>
      </c>
      <c r="J75" s="582" t="str">
        <f t="shared" si="2"/>
        <v>HOUSEHOLD AND SANITARY PAPERS</v>
      </c>
      <c r="K75" s="1101" t="s">
        <v>621</v>
      </c>
      <c r="L75" s="245"/>
      <c r="M75" s="246"/>
    </row>
    <row r="76" spans="1:18" s="30" customFormat="1" ht="12.75" customHeight="1" x14ac:dyDescent="0.15">
      <c r="A76" s="862">
        <v>12.3</v>
      </c>
      <c r="B76" s="181" t="s">
        <v>51</v>
      </c>
      <c r="C76" s="184" t="s">
        <v>621</v>
      </c>
      <c r="D76" s="1434">
        <v>2.2849480000000004</v>
      </c>
      <c r="E76" s="1493">
        <v>2.9390000000000001</v>
      </c>
      <c r="F76" s="1493">
        <v>3.24</v>
      </c>
      <c r="G76" s="1401"/>
      <c r="I76" s="60">
        <f t="shared" si="1"/>
        <v>12.3</v>
      </c>
      <c r="J76" s="582" t="str">
        <f t="shared" si="2"/>
        <v>PACKAGING MATERIALS</v>
      </c>
      <c r="K76" s="1102" t="s">
        <v>621</v>
      </c>
      <c r="L76" s="251">
        <f>E76-(E77+E78+E79+E80)</f>
        <v>0</v>
      </c>
      <c r="M76" s="251">
        <f>F76-(F77+F78+F79+F80)</f>
        <v>0</v>
      </c>
    </row>
    <row r="77" spans="1:18" s="30" customFormat="1" ht="12.75" customHeight="1" x14ac:dyDescent="0.15">
      <c r="A77" s="862" t="s">
        <v>430</v>
      </c>
      <c r="B77" s="70" t="s">
        <v>52</v>
      </c>
      <c r="C77" s="184" t="s">
        <v>621</v>
      </c>
      <c r="D77" s="1396">
        <v>0</v>
      </c>
      <c r="E77" s="1396">
        <v>0</v>
      </c>
      <c r="F77" s="1396">
        <v>0</v>
      </c>
      <c r="G77" s="1401"/>
      <c r="I77" s="60" t="str">
        <f t="shared" si="1"/>
        <v>12.3.1</v>
      </c>
      <c r="J77" s="583" t="str">
        <f t="shared" si="2"/>
        <v>CASE MATERIALS</v>
      </c>
      <c r="K77" s="1101" t="s">
        <v>621</v>
      </c>
      <c r="L77" s="245"/>
      <c r="M77" s="246"/>
    </row>
    <row r="78" spans="1:18" s="30" customFormat="1" ht="12.75" customHeight="1" x14ac:dyDescent="0.15">
      <c r="A78" s="862" t="s">
        <v>431</v>
      </c>
      <c r="B78" s="70" t="s">
        <v>115</v>
      </c>
      <c r="C78" s="184" t="s">
        <v>621</v>
      </c>
      <c r="D78" s="1434">
        <v>2.2849480000000004</v>
      </c>
      <c r="E78" s="1493">
        <v>2.9390000000000001</v>
      </c>
      <c r="F78" s="1493">
        <v>3.24</v>
      </c>
      <c r="G78" s="1401"/>
      <c r="I78" s="60" t="str">
        <f t="shared" si="1"/>
        <v>12.3.2</v>
      </c>
      <c r="J78" s="583" t="str">
        <f>B78</f>
        <v>CARTONBOARD</v>
      </c>
      <c r="K78" s="1101" t="s">
        <v>621</v>
      </c>
      <c r="L78" s="245"/>
      <c r="M78" s="246"/>
    </row>
    <row r="79" spans="1:18" s="30" customFormat="1" x14ac:dyDescent="0.15">
      <c r="A79" s="862" t="s">
        <v>432</v>
      </c>
      <c r="B79" s="70" t="s">
        <v>53</v>
      </c>
      <c r="C79" s="184" t="s">
        <v>621</v>
      </c>
      <c r="D79" s="1396">
        <v>0</v>
      </c>
      <c r="E79" s="1396">
        <v>0</v>
      </c>
      <c r="F79" s="1396">
        <v>0</v>
      </c>
      <c r="G79" s="1401"/>
      <c r="I79" s="60" t="str">
        <f>A79</f>
        <v>12.3.3</v>
      </c>
      <c r="J79" s="583" t="str">
        <f>B79</f>
        <v>WRAPPING PAPERS</v>
      </c>
      <c r="K79" s="1101" t="s">
        <v>621</v>
      </c>
      <c r="L79" s="245"/>
      <c r="M79" s="246"/>
    </row>
    <row r="80" spans="1:18" s="30" customFormat="1" ht="12.75" customHeight="1" x14ac:dyDescent="0.15">
      <c r="A80" s="862" t="s">
        <v>433</v>
      </c>
      <c r="B80" s="71" t="s">
        <v>54</v>
      </c>
      <c r="C80" s="184" t="s">
        <v>621</v>
      </c>
      <c r="D80" s="1396">
        <v>0</v>
      </c>
      <c r="E80" s="1396">
        <v>0</v>
      </c>
      <c r="F80" s="1396">
        <v>0</v>
      </c>
      <c r="G80" s="1401"/>
      <c r="I80" s="60" t="str">
        <f>A80</f>
        <v>12.3.4</v>
      </c>
      <c r="J80" s="583" t="str">
        <f>B80</f>
        <v>OTHER PAPERS MAINLY FOR PACKAGING</v>
      </c>
      <c r="K80" s="1101" t="s">
        <v>621</v>
      </c>
      <c r="L80" s="245"/>
      <c r="M80" s="246"/>
    </row>
    <row r="81" spans="1:18" s="30" customFormat="1" ht="12.75" customHeight="1" thickBot="1" x14ac:dyDescent="0.2">
      <c r="A81" s="863">
        <v>12.4</v>
      </c>
      <c r="B81" s="73" t="s">
        <v>160</v>
      </c>
      <c r="C81" s="1100" t="s">
        <v>621</v>
      </c>
      <c r="D81" s="1100">
        <v>0.5</v>
      </c>
      <c r="E81" s="1409">
        <v>1.831</v>
      </c>
      <c r="F81" s="1410">
        <v>2.7770000000000001</v>
      </c>
      <c r="G81" s="1401"/>
      <c r="I81" s="258">
        <f>A81</f>
        <v>12.4</v>
      </c>
      <c r="J81" s="584" t="str">
        <f>B81</f>
        <v>OTHER PAPER AND PAPERBOARD N.E.S. (NOT ELSEWHERE SPECIFIED)</v>
      </c>
      <c r="K81" s="1100" t="s">
        <v>621</v>
      </c>
      <c r="L81" s="247"/>
      <c r="M81" s="248"/>
    </row>
    <row r="82" spans="1:18" s="30" customFormat="1" ht="14.25" x14ac:dyDescent="0.15">
      <c r="A82" s="352"/>
      <c r="B82" s="293" t="s">
        <v>622</v>
      </c>
      <c r="C82" s="352"/>
      <c r="D82" s="352"/>
      <c r="E82" s="353"/>
      <c r="F82" s="32"/>
      <c r="I82" s="29" t="s">
        <v>0</v>
      </c>
      <c r="J82" s="293"/>
    </row>
    <row r="83" spans="1:18" s="30" customFormat="1" ht="14.25" x14ac:dyDescent="0.15">
      <c r="A83" s="352"/>
      <c r="B83" s="293" t="s">
        <v>623</v>
      </c>
      <c r="C83" s="352"/>
      <c r="D83" s="352"/>
      <c r="E83" s="353"/>
      <c r="F83" s="32"/>
      <c r="I83" s="29" t="s">
        <v>0</v>
      </c>
    </row>
    <row r="84" spans="1:18" x14ac:dyDescent="0.2">
      <c r="A84" s="354"/>
      <c r="B84" s="293" t="s">
        <v>627</v>
      </c>
      <c r="C84" s="354"/>
      <c r="D84" s="354"/>
      <c r="E84" s="354"/>
      <c r="I84" s="29" t="s">
        <v>0</v>
      </c>
      <c r="R84" s="30"/>
    </row>
    <row r="85" spans="1:18" ht="12.75" customHeight="1" x14ac:dyDescent="0.2">
      <c r="A85" s="354"/>
      <c r="B85" s="354"/>
      <c r="C85" s="354"/>
      <c r="D85" s="354"/>
      <c r="E85" s="354"/>
      <c r="I85" s="29" t="s">
        <v>0</v>
      </c>
    </row>
    <row r="86" spans="1:18" ht="12.75" customHeight="1" x14ac:dyDescent="0.2">
      <c r="A86" s="354"/>
      <c r="B86" s="354"/>
      <c r="C86" s="354"/>
      <c r="D86" s="354"/>
      <c r="E86" s="354"/>
      <c r="I86" s="29" t="s">
        <v>0</v>
      </c>
    </row>
    <row r="87" spans="1:18" ht="12.75" customHeight="1" x14ac:dyDescent="0.2">
      <c r="A87" s="354"/>
      <c r="B87" s="354"/>
      <c r="C87" s="354"/>
      <c r="D87" s="354"/>
      <c r="E87" s="354"/>
    </row>
    <row r="88" spans="1:18" ht="12.75" customHeight="1" x14ac:dyDescent="0.2">
      <c r="A88" s="354"/>
      <c r="B88" s="354"/>
      <c r="C88" s="354"/>
      <c r="D88" s="354"/>
      <c r="E88" s="354"/>
    </row>
    <row r="89" spans="1:18" ht="12.75" customHeight="1" x14ac:dyDescent="0.2">
      <c r="A89" s="354"/>
      <c r="B89" s="354"/>
      <c r="C89" s="354"/>
      <c r="D89" s="354"/>
      <c r="E89" s="354"/>
    </row>
    <row r="90" spans="1:18" ht="12.75" customHeight="1" x14ac:dyDescent="0.2">
      <c r="A90" s="354"/>
      <c r="B90" s="354"/>
      <c r="C90" s="354"/>
      <c r="D90" s="354"/>
      <c r="E90" s="354"/>
    </row>
    <row r="91" spans="1:18" ht="12.75" customHeight="1" x14ac:dyDescent="0.2">
      <c r="A91" s="354"/>
      <c r="B91" s="354"/>
      <c r="C91" s="354"/>
      <c r="D91" s="354"/>
      <c r="E91" s="354"/>
    </row>
    <row r="92" spans="1:18" ht="12.75" customHeight="1" x14ac:dyDescent="0.2">
      <c r="A92" s="354"/>
      <c r="B92" s="354"/>
      <c r="C92" s="354"/>
      <c r="D92" s="354"/>
      <c r="E92" s="354"/>
    </row>
    <row r="93" spans="1:18" ht="12.75" customHeight="1" x14ac:dyDescent="0.2">
      <c r="A93" s="354"/>
      <c r="B93" s="354"/>
      <c r="C93" s="354"/>
      <c r="D93" s="354"/>
      <c r="E93" s="354"/>
    </row>
    <row r="94" spans="1:18" ht="12.75" customHeight="1" x14ac:dyDescent="0.2">
      <c r="A94" s="354"/>
      <c r="B94" s="354"/>
      <c r="C94" s="354"/>
      <c r="D94" s="354"/>
      <c r="E94" s="354"/>
    </row>
    <row r="95" spans="1:18" ht="12.75" customHeight="1" x14ac:dyDescent="0.2">
      <c r="A95" s="354"/>
      <c r="B95" s="354"/>
      <c r="C95" s="354"/>
      <c r="D95" s="354"/>
      <c r="E95" s="354"/>
    </row>
    <row r="96" spans="1:18" ht="12.75" customHeight="1" x14ac:dyDescent="0.2">
      <c r="A96" s="354"/>
      <c r="B96" s="354"/>
      <c r="C96" s="354"/>
      <c r="D96" s="354"/>
      <c r="E96" s="354"/>
    </row>
    <row r="97" spans="1:39" ht="12.75" customHeight="1" x14ac:dyDescent="0.2">
      <c r="A97" s="354"/>
      <c r="B97" s="354"/>
      <c r="C97" s="354"/>
      <c r="D97" s="354"/>
      <c r="E97" s="354"/>
    </row>
    <row r="98" spans="1:39" ht="12.75" customHeight="1" x14ac:dyDescent="0.2">
      <c r="A98" s="354"/>
      <c r="B98" s="354"/>
      <c r="C98" s="354"/>
      <c r="D98" s="354"/>
      <c r="E98" s="354"/>
    </row>
    <row r="99" spans="1:39" ht="12.75" customHeight="1" x14ac:dyDescent="0.2">
      <c r="A99" s="354"/>
      <c r="B99" s="354"/>
      <c r="C99" s="354"/>
      <c r="D99" s="354"/>
      <c r="E99" s="354"/>
    </row>
    <row r="100" spans="1:39" ht="12.75" customHeight="1" x14ac:dyDescent="0.2">
      <c r="A100" s="354"/>
      <c r="B100" s="354"/>
      <c r="C100" s="354"/>
      <c r="D100" s="354"/>
      <c r="E100" s="354"/>
    </row>
    <row r="101" spans="1:39" ht="12.75" customHeight="1" x14ac:dyDescent="0.2">
      <c r="Q101"/>
    </row>
    <row r="102" spans="1:39" ht="12.75" customHeight="1" x14ac:dyDescent="0.2">
      <c r="Q102"/>
      <c r="R102"/>
    </row>
    <row r="103" spans="1:39" ht="12.75" customHeight="1" x14ac:dyDescent="0.2">
      <c r="Q103"/>
      <c r="R103"/>
    </row>
    <row r="104" spans="1:39" ht="12.75" customHeight="1" x14ac:dyDescent="0.2">
      <c r="Q104"/>
      <c r="R104"/>
    </row>
    <row r="105" spans="1:39" ht="12.75" customHeight="1" x14ac:dyDescent="0.2">
      <c r="Q105"/>
      <c r="R105"/>
    </row>
    <row r="106" spans="1:39" ht="12.75" customHeight="1" x14ac:dyDescent="0.2">
      <c r="Q106"/>
      <c r="R106"/>
    </row>
    <row r="107" spans="1:39" ht="12.75" customHeight="1" x14ac:dyDescent="0.2">
      <c r="Q107"/>
      <c r="R107"/>
      <c r="AJ107" s="23" t="s">
        <v>0</v>
      </c>
      <c r="AK107" s="23" t="s">
        <v>0</v>
      </c>
      <c r="AL107" s="23" t="s">
        <v>0</v>
      </c>
      <c r="AM107" s="23" t="s">
        <v>0</v>
      </c>
    </row>
    <row r="108" spans="1:39" ht="12.75" customHeight="1" x14ac:dyDescent="0.2">
      <c r="Q108"/>
      <c r="R108"/>
    </row>
    <row r="109" spans="1:39" ht="12.75" customHeight="1" x14ac:dyDescent="0.2">
      <c r="Q109"/>
      <c r="R109"/>
    </row>
    <row r="110" spans="1:39" ht="12.75" customHeight="1" x14ac:dyDescent="0.2">
      <c r="Q110"/>
      <c r="R110"/>
    </row>
    <row r="111" spans="1:39" ht="12.75" customHeight="1" x14ac:dyDescent="0.2">
      <c r="Q111"/>
      <c r="R111"/>
    </row>
    <row r="112" spans="1:39" ht="12.75" customHeight="1" x14ac:dyDescent="0.2">
      <c r="Q112"/>
      <c r="R112"/>
    </row>
    <row r="113" spans="17:18" ht="12.75" customHeight="1" x14ac:dyDescent="0.2">
      <c r="Q113"/>
      <c r="R113"/>
    </row>
    <row r="114" spans="17:18" ht="12.75" customHeight="1" x14ac:dyDescent="0.2">
      <c r="Q114"/>
      <c r="R114"/>
    </row>
    <row r="115" spans="17:18" ht="12.75" customHeight="1" x14ac:dyDescent="0.2">
      <c r="Q115"/>
      <c r="R115"/>
    </row>
    <row r="116" spans="17:18" ht="12.75" customHeight="1" x14ac:dyDescent="0.2">
      <c r="Q116"/>
      <c r="R116"/>
    </row>
    <row r="117" spans="17:18" ht="12.75" customHeight="1" x14ac:dyDescent="0.2">
      <c r="Q117"/>
      <c r="R117"/>
    </row>
    <row r="118" spans="17:18" ht="12.75" customHeight="1" x14ac:dyDescent="0.2">
      <c r="Q118"/>
      <c r="R118"/>
    </row>
    <row r="119" spans="17:18" ht="12.75" customHeight="1" x14ac:dyDescent="0.2">
      <c r="Q119"/>
      <c r="R119"/>
    </row>
    <row r="120" spans="17:18" ht="12.75" customHeight="1" x14ac:dyDescent="0.2">
      <c r="Q120"/>
      <c r="R120"/>
    </row>
    <row r="121" spans="17:18" ht="12.75" customHeight="1" x14ac:dyDescent="0.2">
      <c r="Q121"/>
      <c r="R121"/>
    </row>
    <row r="122" spans="17:18" ht="12.75" customHeight="1" x14ac:dyDescent="0.2">
      <c r="Q122"/>
      <c r="R122"/>
    </row>
    <row r="123" spans="17:18" ht="12.75" customHeight="1" x14ac:dyDescent="0.2">
      <c r="Q123"/>
      <c r="R123"/>
    </row>
    <row r="124" spans="17:18" ht="12.75" customHeight="1" x14ac:dyDescent="0.2">
      <c r="Q124"/>
      <c r="R124"/>
    </row>
    <row r="125" spans="17:18" ht="12.75" customHeight="1" x14ac:dyDescent="0.2">
      <c r="Q125"/>
      <c r="R125"/>
    </row>
    <row r="126" spans="17:18" ht="12.75" customHeight="1" x14ac:dyDescent="0.2">
      <c r="Q126"/>
      <c r="R126"/>
    </row>
    <row r="127" spans="17:18" ht="12.75" customHeight="1" x14ac:dyDescent="0.2">
      <c r="Q127"/>
      <c r="R127"/>
    </row>
    <row r="128" spans="17:18" ht="12.75" customHeight="1" x14ac:dyDescent="0.2">
      <c r="Q128"/>
      <c r="R128"/>
    </row>
    <row r="129" spans="17:18" ht="12.75" customHeight="1" x14ac:dyDescent="0.2">
      <c r="Q129"/>
      <c r="R129"/>
    </row>
    <row r="130" spans="17:18" ht="12.75" customHeight="1" x14ac:dyDescent="0.2">
      <c r="Q130"/>
      <c r="R130"/>
    </row>
    <row r="131" spans="17:18" ht="12.75" customHeight="1" x14ac:dyDescent="0.2">
      <c r="Q131"/>
      <c r="R131"/>
    </row>
    <row r="132" spans="17:18" ht="12.75" customHeight="1" x14ac:dyDescent="0.2">
      <c r="Q132"/>
      <c r="R132"/>
    </row>
    <row r="133" spans="17:18" ht="12.75" customHeight="1" x14ac:dyDescent="0.2">
      <c r="Q133"/>
      <c r="R133"/>
    </row>
    <row r="134" spans="17:18" ht="12.75" customHeight="1" x14ac:dyDescent="0.2">
      <c r="Q134"/>
      <c r="R134"/>
    </row>
    <row r="135" spans="17:18" ht="12.75" customHeight="1" x14ac:dyDescent="0.2">
      <c r="Q135"/>
      <c r="R135"/>
    </row>
    <row r="136" spans="17:18" ht="12.75" customHeight="1" x14ac:dyDescent="0.2">
      <c r="Q136"/>
      <c r="R136"/>
    </row>
    <row r="137" spans="17:18" ht="12.75" customHeight="1" x14ac:dyDescent="0.2">
      <c r="Q137"/>
      <c r="R137"/>
    </row>
    <row r="138" spans="17:18" ht="12.75" customHeight="1" x14ac:dyDescent="0.2">
      <c r="Q138"/>
      <c r="R138"/>
    </row>
    <row r="139" spans="17:18" ht="12.75" customHeight="1" x14ac:dyDescent="0.2">
      <c r="Q139"/>
      <c r="R139"/>
    </row>
    <row r="140" spans="17:18" ht="12.75" customHeight="1" x14ac:dyDescent="0.2">
      <c r="Q140"/>
      <c r="R140"/>
    </row>
    <row r="141" spans="17:18" ht="12.75" customHeight="1" x14ac:dyDescent="0.2">
      <c r="Q141"/>
      <c r="R141"/>
    </row>
    <row r="142" spans="17:18" ht="12.75" customHeight="1" x14ac:dyDescent="0.2">
      <c r="Q142"/>
      <c r="R142"/>
    </row>
    <row r="143" spans="17:18" ht="12.75" customHeight="1" x14ac:dyDescent="0.2">
      <c r="Q143"/>
      <c r="R143"/>
    </row>
    <row r="144" spans="17:18" ht="12.75" customHeight="1" x14ac:dyDescent="0.2">
      <c r="Q144"/>
      <c r="R144"/>
    </row>
    <row r="145" spans="17:18" ht="12.75" customHeight="1" x14ac:dyDescent="0.2">
      <c r="Q145"/>
      <c r="R145"/>
    </row>
    <row r="146" spans="17:18" ht="12.75" customHeight="1" x14ac:dyDescent="0.2">
      <c r="Q146"/>
      <c r="R146"/>
    </row>
    <row r="147" spans="17:18" ht="12.75" customHeight="1" x14ac:dyDescent="0.2">
      <c r="Q147"/>
      <c r="R147"/>
    </row>
    <row r="148" spans="17:18" ht="12.75" customHeight="1" x14ac:dyDescent="0.2">
      <c r="Q148"/>
      <c r="R148"/>
    </row>
    <row r="149" spans="17:18" ht="12.75" customHeight="1" x14ac:dyDescent="0.2">
      <c r="Q149"/>
      <c r="R149"/>
    </row>
    <row r="150" spans="17:18" ht="12.75" customHeight="1" x14ac:dyDescent="0.2">
      <c r="Q150"/>
      <c r="R150"/>
    </row>
    <row r="151" spans="17:18" ht="12.75" customHeight="1" x14ac:dyDescent="0.2">
      <c r="Q151"/>
      <c r="R151"/>
    </row>
    <row r="152" spans="17:18" ht="12.75" customHeight="1" x14ac:dyDescent="0.2">
      <c r="Q152"/>
      <c r="R152"/>
    </row>
    <row r="153" spans="17:18" ht="12.75" customHeight="1" x14ac:dyDescent="0.2">
      <c r="Q153"/>
      <c r="R153"/>
    </row>
    <row r="154" spans="17:18" ht="12.75" customHeight="1" x14ac:dyDescent="0.2">
      <c r="Q154"/>
      <c r="R154"/>
    </row>
    <row r="155" spans="17:18" ht="12.75" customHeight="1" x14ac:dyDescent="0.2">
      <c r="Q155"/>
      <c r="R155"/>
    </row>
    <row r="156" spans="17:18" ht="12.75" customHeight="1" x14ac:dyDescent="0.2">
      <c r="Q156"/>
      <c r="R156"/>
    </row>
    <row r="157" spans="17:18" ht="12.75" customHeight="1" x14ac:dyDescent="0.2">
      <c r="Q157"/>
      <c r="R157"/>
    </row>
    <row r="158" spans="17:18" ht="12.75" customHeight="1" x14ac:dyDescent="0.2">
      <c r="Q158"/>
      <c r="R158"/>
    </row>
    <row r="159" spans="17:18" ht="12.75" customHeight="1" x14ac:dyDescent="0.2">
      <c r="Q159"/>
      <c r="R159"/>
    </row>
    <row r="160" spans="17:18" ht="12.75" customHeight="1" x14ac:dyDescent="0.2">
      <c r="Q160"/>
      <c r="R160"/>
    </row>
    <row r="161" spans="17:18" ht="12.75" customHeight="1" x14ac:dyDescent="0.2">
      <c r="Q161"/>
      <c r="R161"/>
    </row>
    <row r="162" spans="17:18" ht="12.75" customHeight="1" x14ac:dyDescent="0.2">
      <c r="Q162"/>
      <c r="R162"/>
    </row>
    <row r="163" spans="17:18" ht="12.75" customHeight="1" x14ac:dyDescent="0.2">
      <c r="Q163"/>
      <c r="R163"/>
    </row>
    <row r="164" spans="17:18" ht="12.75" customHeight="1" x14ac:dyDescent="0.2">
      <c r="Q164"/>
      <c r="R164"/>
    </row>
    <row r="165" spans="17:18" ht="12.75" customHeight="1" x14ac:dyDescent="0.2">
      <c r="Q165"/>
      <c r="R165"/>
    </row>
    <row r="166" spans="17:18" ht="12.75" customHeight="1" x14ac:dyDescent="0.2">
      <c r="Q166"/>
      <c r="R166"/>
    </row>
    <row r="167" spans="17:18" ht="12.75" customHeight="1" x14ac:dyDescent="0.2">
      <c r="Q167"/>
      <c r="R167"/>
    </row>
    <row r="168" spans="17:18" ht="12.75" customHeight="1" x14ac:dyDescent="0.2">
      <c r="Q168"/>
      <c r="R168"/>
    </row>
    <row r="169" spans="17:18" ht="12.75" customHeight="1" x14ac:dyDescent="0.2">
      <c r="Q169"/>
      <c r="R169"/>
    </row>
    <row r="170" spans="17:18" ht="12.75" customHeight="1" x14ac:dyDescent="0.2">
      <c r="Q170"/>
      <c r="R170"/>
    </row>
    <row r="171" spans="17:18" ht="12.75" customHeight="1" x14ac:dyDescent="0.2">
      <c r="Q171"/>
      <c r="R171"/>
    </row>
    <row r="172" spans="17:18" ht="12.75" customHeight="1" x14ac:dyDescent="0.2">
      <c r="Q172"/>
      <c r="R172"/>
    </row>
    <row r="173" spans="17:18" ht="12.75" customHeight="1" x14ac:dyDescent="0.2">
      <c r="Q173"/>
      <c r="R173"/>
    </row>
    <row r="174" spans="17:18" ht="12.75" customHeight="1" x14ac:dyDescent="0.2">
      <c r="Q174"/>
      <c r="R174"/>
    </row>
    <row r="175" spans="17:18" ht="12.75" customHeight="1" x14ac:dyDescent="0.2">
      <c r="Q175"/>
      <c r="R175"/>
    </row>
    <row r="176" spans="17:18" ht="12.75" customHeight="1" x14ac:dyDescent="0.2">
      <c r="Q176"/>
      <c r="R176"/>
    </row>
    <row r="177" spans="17:18" ht="12.75" customHeight="1" x14ac:dyDescent="0.2">
      <c r="Q177"/>
      <c r="R177"/>
    </row>
    <row r="178" spans="17:18" ht="12.75" customHeight="1" x14ac:dyDescent="0.2">
      <c r="Q178"/>
      <c r="R178"/>
    </row>
    <row r="179" spans="17:18" ht="12.75" customHeight="1" x14ac:dyDescent="0.2">
      <c r="Q179"/>
      <c r="R179"/>
    </row>
    <row r="180" spans="17:18" ht="12.75" customHeight="1" x14ac:dyDescent="0.2">
      <c r="Q180"/>
      <c r="R180"/>
    </row>
    <row r="181" spans="17:18" ht="12.75" customHeight="1" x14ac:dyDescent="0.2">
      <c r="Q181"/>
      <c r="R181"/>
    </row>
    <row r="182" spans="17:18" ht="12.75" customHeight="1" x14ac:dyDescent="0.2">
      <c r="Q182"/>
      <c r="R182"/>
    </row>
    <row r="183" spans="17:18" ht="12.75" customHeight="1" x14ac:dyDescent="0.2">
      <c r="Q183"/>
      <c r="R183"/>
    </row>
    <row r="184" spans="17:18" ht="12.75" customHeight="1" x14ac:dyDescent="0.2">
      <c r="Q184"/>
      <c r="R184"/>
    </row>
    <row r="185" spans="17:18" ht="12.75" customHeight="1" x14ac:dyDescent="0.2">
      <c r="Q185"/>
      <c r="R185"/>
    </row>
    <row r="186" spans="17:18" ht="12.75" customHeight="1" x14ac:dyDescent="0.2">
      <c r="Q186"/>
      <c r="R186"/>
    </row>
    <row r="187" spans="17:18" ht="12.75" customHeight="1" x14ac:dyDescent="0.2">
      <c r="Q187"/>
      <c r="R187"/>
    </row>
    <row r="188" spans="17:18" ht="12.75" customHeight="1" x14ac:dyDescent="0.2">
      <c r="Q188"/>
      <c r="R188"/>
    </row>
    <row r="189" spans="17:18" ht="12.75" customHeight="1" x14ac:dyDescent="0.2">
      <c r="Q189"/>
      <c r="R189"/>
    </row>
    <row r="190" spans="17:18" ht="12.75" customHeight="1" x14ac:dyDescent="0.2">
      <c r="Q190"/>
      <c r="R190"/>
    </row>
    <row r="191" spans="17:18" ht="12.75" customHeight="1" x14ac:dyDescent="0.2">
      <c r="Q191"/>
      <c r="R191"/>
    </row>
    <row r="192" spans="17:18" ht="12.75" customHeight="1" x14ac:dyDescent="0.2">
      <c r="Q192"/>
      <c r="R192"/>
    </row>
    <row r="193" spans="17:18" ht="12.75" customHeight="1" x14ac:dyDescent="0.2">
      <c r="Q193"/>
      <c r="R193"/>
    </row>
    <row r="194" spans="17:18" ht="12.75" customHeight="1" x14ac:dyDescent="0.2">
      <c r="Q194"/>
      <c r="R194"/>
    </row>
    <row r="195" spans="17:18" ht="12.75" customHeight="1" x14ac:dyDescent="0.2">
      <c r="Q195"/>
      <c r="R195"/>
    </row>
    <row r="196" spans="17:18" ht="12.75" customHeight="1" x14ac:dyDescent="0.2">
      <c r="Q196"/>
      <c r="R196"/>
    </row>
    <row r="197" spans="17:18" ht="12.75" customHeight="1" x14ac:dyDescent="0.2">
      <c r="Q197"/>
      <c r="R197"/>
    </row>
    <row r="198" spans="17:18" ht="12.75" customHeight="1" x14ac:dyDescent="0.2">
      <c r="Q198"/>
      <c r="R198"/>
    </row>
    <row r="199" spans="17:18" ht="12.75" customHeight="1" x14ac:dyDescent="0.2">
      <c r="Q199"/>
      <c r="R199"/>
    </row>
    <row r="200" spans="17:18" ht="12.75" customHeight="1" x14ac:dyDescent="0.2">
      <c r="Q200"/>
      <c r="R200"/>
    </row>
    <row r="201" spans="17:18" ht="12.75" customHeight="1" x14ac:dyDescent="0.2">
      <c r="Q201"/>
      <c r="R201"/>
    </row>
    <row r="202" spans="17:18" ht="12.75" customHeight="1" x14ac:dyDescent="0.2">
      <c r="Q202"/>
      <c r="R202"/>
    </row>
    <row r="203" spans="17:18" ht="12.75" customHeight="1" x14ac:dyDescent="0.2">
      <c r="Q203"/>
      <c r="R203"/>
    </row>
    <row r="204" spans="17:18" ht="12.75" customHeight="1" x14ac:dyDescent="0.2">
      <c r="Q204"/>
      <c r="R204"/>
    </row>
    <row r="205" spans="17:18" ht="12.75" customHeight="1" x14ac:dyDescent="0.2">
      <c r="Q205"/>
      <c r="R205"/>
    </row>
    <row r="206" spans="17:18" ht="12.75" customHeight="1" x14ac:dyDescent="0.2">
      <c r="Q206"/>
      <c r="R206"/>
    </row>
    <row r="207" spans="17:18" ht="12.75" customHeight="1" x14ac:dyDescent="0.2">
      <c r="Q207"/>
      <c r="R207"/>
    </row>
    <row r="208" spans="17:18" ht="12.75" customHeight="1" x14ac:dyDescent="0.2">
      <c r="Q208"/>
      <c r="R208"/>
    </row>
    <row r="209" spans="17:18" ht="12.75" customHeight="1" x14ac:dyDescent="0.2">
      <c r="Q209"/>
      <c r="R209"/>
    </row>
    <row r="210" spans="17:18" ht="12.75" customHeight="1" x14ac:dyDescent="0.2">
      <c r="Q210"/>
      <c r="R210"/>
    </row>
    <row r="211" spans="17:18" ht="12.75" customHeight="1" x14ac:dyDescent="0.2">
      <c r="Q211"/>
      <c r="R211"/>
    </row>
    <row r="212" spans="17:18" ht="12.75" customHeight="1" x14ac:dyDescent="0.2">
      <c r="R212"/>
    </row>
  </sheetData>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4">
    <mergeCell ref="X8:Z9"/>
    <mergeCell ref="R11:R12"/>
    <mergeCell ref="L7:M8"/>
    <mergeCell ref="C3:F3"/>
    <mergeCell ref="C5:F5"/>
    <mergeCell ref="J7:J8"/>
    <mergeCell ref="D8:E8"/>
    <mergeCell ref="C2:E2"/>
    <mergeCell ref="A12:F12"/>
    <mergeCell ref="A30:F30"/>
    <mergeCell ref="C10:C11"/>
    <mergeCell ref="A5:B6"/>
    <mergeCell ref="A7:B7"/>
    <mergeCell ref="A8:B8"/>
  </mergeCells>
  <phoneticPr fontId="0" type="noConversion"/>
  <printOptions horizontalCentered="1" verticalCentered="1"/>
  <pageMargins left="0.39370078740157483" right="0.39370078740157483" top="0.19685039370078741" bottom="0.19685039370078741" header="0.19685039370078741" footer="0.19685039370078741"/>
  <pageSetup paperSize="9" scale="58" fitToHeight="2" orientation="portrait" r:id="rId2"/>
  <headerFooter alignWithMargins="0"/>
  <colBreaks count="1" manualBreakCount="1">
    <brk id="6" max="1048575" man="1"/>
  </col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UX101"/>
  <sheetViews>
    <sheetView showGridLines="0" topLeftCell="D1" zoomScale="85" zoomScaleNormal="85" zoomScaleSheetLayoutView="75" workbookViewId="0">
      <selection activeCell="K6" sqref="K6"/>
    </sheetView>
  </sheetViews>
  <sheetFormatPr defaultColWidth="9.625" defaultRowHeight="12.75" customHeight="1" x14ac:dyDescent="0.2"/>
  <cols>
    <col min="1" max="1" width="8.25" style="9" customWidth="1"/>
    <col min="2" max="2" width="70.25" style="10" customWidth="1"/>
    <col min="3" max="3" width="11" style="10" customWidth="1"/>
    <col min="4" max="4" width="11" style="1370" customWidth="1"/>
    <col min="5" max="5" width="11.625" style="1370" customWidth="1"/>
    <col min="6" max="15" width="17" style="1370" customWidth="1"/>
    <col min="16" max="16" width="9.625" style="152"/>
    <col min="17" max="17" width="9.625" style="152" customWidth="1"/>
    <col min="18" max="18" width="9.375" style="10" customWidth="1"/>
    <col min="19" max="19" width="69.75" style="10" customWidth="1"/>
    <col min="20" max="20" width="9.75" style="10" customWidth="1"/>
    <col min="21" max="30" width="10.75" style="10" customWidth="1"/>
    <col min="31" max="31" width="71" style="10" customWidth="1"/>
    <col min="32" max="32" width="10" style="10" customWidth="1"/>
    <col min="33" max="33" width="14.375" style="10" customWidth="1"/>
    <col min="34" max="34" width="12.875" style="10" customWidth="1"/>
    <col min="35" max="35" width="12.625" style="10" customWidth="1"/>
    <col min="36" max="36" width="10.875" style="10" customWidth="1"/>
    <col min="37" max="37" width="12.625" style="10" customWidth="1"/>
    <col min="38" max="38" width="1.625" style="10" customWidth="1"/>
    <col min="39" max="39" width="12.625" style="10" customWidth="1"/>
    <col min="40" max="40" width="1.625" style="10" customWidth="1"/>
    <col min="41" max="41" width="12.625" style="10" customWidth="1"/>
    <col min="42" max="42" width="1.625" style="10" customWidth="1"/>
    <col min="43" max="43" width="12.625" style="10" customWidth="1"/>
    <col min="44" max="44" width="1.625" style="10" customWidth="1"/>
    <col min="45" max="45" width="12.625" style="10" customWidth="1"/>
    <col min="46" max="46" width="1.625" style="10" customWidth="1"/>
    <col min="47" max="47" width="12.625" style="10" customWidth="1"/>
    <col min="48" max="48" width="1.625" style="10" customWidth="1"/>
    <col min="49" max="49" width="12.625" style="10" customWidth="1"/>
    <col min="50" max="50" width="1.625" style="10" customWidth="1"/>
    <col min="51" max="16384" width="9.625" style="10"/>
  </cols>
  <sheetData>
    <row r="1" spans="1:2598" s="55" customFormat="1" ht="12.75" customHeight="1" thickBot="1" x14ac:dyDescent="0.25">
      <c r="A1" s="153"/>
      <c r="B1" s="154"/>
      <c r="C1" s="154"/>
      <c r="D1" s="1343"/>
      <c r="E1" s="1343"/>
      <c r="F1" s="1343"/>
      <c r="G1" s="1343"/>
      <c r="H1" s="1343"/>
      <c r="I1" s="1343"/>
      <c r="J1" s="1343"/>
      <c r="K1" s="1343"/>
      <c r="L1" s="1343"/>
      <c r="M1" s="1343"/>
      <c r="N1" s="1343"/>
      <c r="O1" s="1343"/>
      <c r="P1" s="261"/>
      <c r="Q1" s="261"/>
      <c r="R1" s="261"/>
      <c r="S1" s="261"/>
      <c r="T1" s="261"/>
      <c r="U1" s="261"/>
      <c r="V1" s="261"/>
      <c r="W1" s="261"/>
      <c r="X1" s="261"/>
      <c r="Y1" s="261"/>
      <c r="Z1" s="261"/>
      <c r="AA1" s="261"/>
      <c r="AB1" s="261"/>
      <c r="AC1" s="261"/>
      <c r="AD1" s="261"/>
      <c r="AE1" s="261"/>
    </row>
    <row r="2" spans="1:2598" ht="17.100000000000001" customHeight="1" thickTop="1" x14ac:dyDescent="0.25">
      <c r="A2" s="216"/>
      <c r="B2" s="217"/>
      <c r="C2" s="1528" t="s">
        <v>556</v>
      </c>
      <c r="D2" s="1528"/>
      <c r="E2" s="1528"/>
      <c r="F2" s="1528"/>
      <c r="G2" s="1528"/>
      <c r="H2" s="1529"/>
      <c r="I2" s="1344" t="s">
        <v>32</v>
      </c>
      <c r="J2" s="1345"/>
      <c r="K2" s="1376"/>
      <c r="L2" s="1547" t="s">
        <v>0</v>
      </c>
      <c r="M2" s="1547"/>
      <c r="N2" s="1344" t="s">
        <v>9</v>
      </c>
      <c r="O2" s="1346"/>
      <c r="Q2" s="20"/>
      <c r="R2" s="152"/>
      <c r="S2" s="152"/>
      <c r="T2" s="152"/>
      <c r="U2" s="152"/>
      <c r="V2" s="152"/>
      <c r="W2" s="152"/>
      <c r="X2" s="152"/>
      <c r="Y2" s="152"/>
      <c r="Z2" s="152"/>
      <c r="AA2" s="152"/>
      <c r="AB2" s="152"/>
      <c r="AC2" s="152"/>
      <c r="AD2" s="152"/>
      <c r="AE2" s="152"/>
    </row>
    <row r="3" spans="1:2598" ht="17.100000000000001" customHeight="1" x14ac:dyDescent="0.25">
      <c r="A3" s="218"/>
      <c r="B3" s="20"/>
      <c r="C3" s="1530"/>
      <c r="D3" s="1530"/>
      <c r="E3" s="1530"/>
      <c r="F3" s="1530"/>
      <c r="G3" s="1530"/>
      <c r="H3" s="1531"/>
      <c r="I3" s="1347" t="s">
        <v>14</v>
      </c>
      <c r="J3" s="1348"/>
      <c r="K3" s="1348"/>
      <c r="L3" s="1348"/>
      <c r="M3" s="1349"/>
      <c r="N3" s="1350"/>
      <c r="O3" s="1351"/>
      <c r="Q3" s="20"/>
      <c r="R3" s="152"/>
      <c r="S3" s="152"/>
      <c r="T3" s="152"/>
      <c r="U3" s="152"/>
      <c r="V3" s="152"/>
      <c r="W3" s="152"/>
      <c r="X3" s="152"/>
      <c r="Y3" s="152"/>
      <c r="Z3" s="152"/>
      <c r="AA3" s="152"/>
      <c r="AB3" s="152"/>
      <c r="AC3" s="152"/>
      <c r="AD3" s="152"/>
      <c r="AE3" s="152"/>
    </row>
    <row r="4" spans="1:2598" ht="17.100000000000001" customHeight="1" x14ac:dyDescent="0.25">
      <c r="A4" s="218"/>
      <c r="B4" s="20"/>
      <c r="C4" s="1532" t="s">
        <v>554</v>
      </c>
      <c r="D4" s="1532"/>
      <c r="E4" s="1532"/>
      <c r="F4" s="1532"/>
      <c r="G4" s="1532"/>
      <c r="H4" s="1506"/>
      <c r="I4" s="1347" t="s">
        <v>10</v>
      </c>
      <c r="J4" s="1348"/>
      <c r="K4" s="1348"/>
      <c r="L4" s="1349"/>
      <c r="M4" s="1349"/>
      <c r="N4" s="1350"/>
      <c r="O4" s="1351"/>
      <c r="Q4" s="20"/>
      <c r="R4" s="152"/>
      <c r="S4" s="152"/>
      <c r="T4" s="152"/>
      <c r="U4" s="152"/>
      <c r="V4" s="152"/>
      <c r="W4" s="152"/>
      <c r="X4" s="152"/>
      <c r="Y4" s="152"/>
      <c r="Z4" s="152"/>
      <c r="AA4" s="152"/>
      <c r="AB4" s="152"/>
      <c r="AC4" s="152"/>
      <c r="AD4" s="1519" t="s">
        <v>583</v>
      </c>
      <c r="AE4" s="1519"/>
      <c r="AF4" s="1519"/>
    </row>
    <row r="5" spans="1:2598" ht="17.100000000000001" customHeight="1" x14ac:dyDescent="0.45">
      <c r="A5" s="218"/>
      <c r="B5" s="78" t="s">
        <v>0</v>
      </c>
      <c r="C5" s="1533" t="s">
        <v>46</v>
      </c>
      <c r="D5" s="1533"/>
      <c r="E5" s="1533"/>
      <c r="F5" s="1533"/>
      <c r="G5" s="1533"/>
      <c r="H5" s="1534"/>
      <c r="I5" s="1347" t="s">
        <v>11</v>
      </c>
      <c r="J5" s="1348"/>
      <c r="K5" s="1348"/>
      <c r="L5" s="1349"/>
      <c r="M5" s="1352"/>
      <c r="N5" s="1353" t="s">
        <v>12</v>
      </c>
      <c r="Q5" s="20"/>
      <c r="R5" s="152"/>
      <c r="S5" s="850" t="s">
        <v>582</v>
      </c>
      <c r="T5" s="152"/>
      <c r="U5" s="152"/>
      <c r="V5" s="152"/>
      <c r="W5" s="152"/>
      <c r="X5" s="152"/>
      <c r="Y5" s="152"/>
      <c r="Z5" s="152"/>
      <c r="AA5" s="152"/>
      <c r="AB5" s="152"/>
      <c r="AC5" s="152"/>
      <c r="AD5" s="1519"/>
      <c r="AE5" s="1519"/>
      <c r="AF5" s="1519"/>
    </row>
    <row r="6" spans="1:2598" ht="17.100000000000001" customHeight="1" thickBot="1" x14ac:dyDescent="0.4">
      <c r="A6" s="218"/>
      <c r="B6" s="260"/>
      <c r="C6" s="259"/>
      <c r="D6" s="1354"/>
      <c r="E6" s="1354"/>
      <c r="F6" s="1355"/>
      <c r="G6" s="1355"/>
      <c r="H6" s="1356"/>
      <c r="I6" s="1357" t="s">
        <v>13</v>
      </c>
      <c r="J6" s="1358"/>
      <c r="K6" s="1358"/>
      <c r="L6" s="1349"/>
      <c r="M6" s="1349"/>
      <c r="N6" s="1350"/>
      <c r="O6" s="1351"/>
      <c r="Q6" s="20"/>
      <c r="R6" s="152"/>
      <c r="S6" s="20"/>
      <c r="T6" s="20"/>
      <c r="U6" s="152"/>
      <c r="V6" s="152"/>
      <c r="W6" s="152"/>
      <c r="X6" s="262" t="str">
        <f>I2</f>
        <v xml:space="preserve">Country: </v>
      </c>
      <c r="Y6" s="1535" t="str">
        <f>L2</f>
        <v xml:space="preserve"> </v>
      </c>
      <c r="Z6" s="1535"/>
      <c r="AA6" s="1535"/>
      <c r="AB6" s="1535"/>
      <c r="AC6" s="313"/>
      <c r="AD6" s="313"/>
      <c r="AE6" s="313"/>
      <c r="AG6" s="333" t="str">
        <f>I2</f>
        <v xml:space="preserve">Country: </v>
      </c>
      <c r="AH6" s="312" t="str">
        <f>L2</f>
        <v xml:space="preserve"> </v>
      </c>
    </row>
    <row r="7" spans="1:2598" ht="20.25" x14ac:dyDescent="0.3">
      <c r="A7" s="219"/>
      <c r="B7" s="1538" t="s">
        <v>101</v>
      </c>
      <c r="C7" s="1538"/>
      <c r="D7" s="1538"/>
      <c r="E7" s="1538"/>
      <c r="F7" s="1538"/>
      <c r="G7" s="1359"/>
      <c r="H7" s="1360" t="s">
        <v>828</v>
      </c>
      <c r="I7" s="1361" t="s">
        <v>0</v>
      </c>
      <c r="J7" s="1361"/>
      <c r="K7" s="1361"/>
      <c r="L7" s="1362"/>
      <c r="M7" s="1362"/>
      <c r="N7" s="1363"/>
      <c r="O7" s="1364"/>
      <c r="Q7" s="20"/>
      <c r="R7" s="263"/>
      <c r="S7" s="264" t="s">
        <v>46</v>
      </c>
      <c r="T7" s="265"/>
      <c r="U7" s="1536" t="s">
        <v>81</v>
      </c>
      <c r="V7" s="1536"/>
      <c r="W7" s="1536"/>
      <c r="X7" s="1536"/>
      <c r="Y7" s="1536"/>
      <c r="Z7" s="1536"/>
      <c r="AA7" s="1536"/>
      <c r="AB7" s="1537"/>
      <c r="AC7" s="309"/>
      <c r="AD7" s="316"/>
      <c r="AE7" s="306"/>
      <c r="AF7" s="317"/>
      <c r="AG7" s="318"/>
      <c r="AH7" s="319"/>
    </row>
    <row r="8" spans="1:2598" s="15" customFormat="1" ht="13.5" customHeight="1" x14ac:dyDescent="0.25">
      <c r="A8" s="220" t="s">
        <v>15</v>
      </c>
      <c r="B8" s="3" t="s">
        <v>0</v>
      </c>
      <c r="C8" s="156" t="s">
        <v>42</v>
      </c>
      <c r="D8" s="1543" t="s">
        <v>2</v>
      </c>
      <c r="E8" s="1544"/>
      <c r="F8" s="1544"/>
      <c r="G8" s="1544"/>
      <c r="H8" s="1544"/>
      <c r="I8" s="1545"/>
      <c r="J8" s="1543" t="s">
        <v>5</v>
      </c>
      <c r="K8" s="1544"/>
      <c r="L8" s="1544"/>
      <c r="M8" s="1544"/>
      <c r="N8" s="1544"/>
      <c r="O8" s="1546"/>
      <c r="P8" s="287"/>
      <c r="Q8" s="288"/>
      <c r="R8" s="266" t="str">
        <f>A8</f>
        <v>Product</v>
      </c>
      <c r="S8" s="58"/>
      <c r="T8" s="176"/>
      <c r="U8" s="1539" t="str">
        <f>D8</f>
        <v>I M P O R T</v>
      </c>
      <c r="V8" s="1539"/>
      <c r="W8" s="1539"/>
      <c r="X8" s="1540"/>
      <c r="Y8" s="1541" t="str">
        <f>J8</f>
        <v>E X P O R T</v>
      </c>
      <c r="Z8" s="1541" t="s">
        <v>0</v>
      </c>
      <c r="AA8" s="1541" t="s">
        <v>0</v>
      </c>
      <c r="AB8" s="1542" t="s">
        <v>0</v>
      </c>
      <c r="AC8" s="307"/>
      <c r="AD8" s="519" t="str">
        <f>A8</f>
        <v>Product</v>
      </c>
      <c r="AE8" s="307"/>
      <c r="AF8" s="320" t="s">
        <v>0</v>
      </c>
      <c r="AG8" s="1526" t="s">
        <v>99</v>
      </c>
      <c r="AH8" s="1527"/>
      <c r="AI8" s="15" t="s">
        <v>0</v>
      </c>
    </row>
    <row r="9" spans="1:2598" ht="12.75" customHeight="1" x14ac:dyDescent="0.25">
      <c r="A9" s="220" t="s">
        <v>25</v>
      </c>
      <c r="B9" s="48" t="s">
        <v>15</v>
      </c>
      <c r="C9" s="1342" t="s">
        <v>43</v>
      </c>
      <c r="D9" s="1525">
        <v>2018</v>
      </c>
      <c r="E9" s="1525"/>
      <c r="F9" s="1525">
        <v>2019</v>
      </c>
      <c r="G9" s="1525"/>
      <c r="H9" s="1525">
        <f>F9+1</f>
        <v>2020</v>
      </c>
      <c r="I9" s="1525"/>
      <c r="J9" s="1525">
        <v>2018</v>
      </c>
      <c r="K9" s="1525"/>
      <c r="L9" s="1525">
        <f>F9</f>
        <v>2019</v>
      </c>
      <c r="M9" s="1525"/>
      <c r="N9" s="1525">
        <f>H9</f>
        <v>2020</v>
      </c>
      <c r="O9" s="1525"/>
      <c r="P9" s="289"/>
      <c r="Q9" s="290"/>
      <c r="R9" s="600" t="str">
        <f>A9</f>
        <v>code</v>
      </c>
      <c r="S9" s="58"/>
      <c r="T9" s="183"/>
      <c r="U9" s="1521">
        <f>F9</f>
        <v>2019</v>
      </c>
      <c r="V9" s="1522" t="s">
        <v>0</v>
      </c>
      <c r="W9" s="1523">
        <f>H9</f>
        <v>2020</v>
      </c>
      <c r="X9" s="1522" t="s">
        <v>0</v>
      </c>
      <c r="Y9" s="1521">
        <f>L9</f>
        <v>2019</v>
      </c>
      <c r="Z9" s="1522" t="s">
        <v>0</v>
      </c>
      <c r="AA9" s="1523">
        <f>N9</f>
        <v>2020</v>
      </c>
      <c r="AB9" s="1524" t="s">
        <v>0</v>
      </c>
      <c r="AC9" s="182"/>
      <c r="AD9" s="520" t="str">
        <f>A9</f>
        <v>code</v>
      </c>
      <c r="AE9" s="182"/>
      <c r="AF9" s="320" t="s">
        <v>0</v>
      </c>
      <c r="AG9" s="311">
        <f>L9</f>
        <v>2019</v>
      </c>
      <c r="AH9" s="321">
        <f>H9</f>
        <v>2020</v>
      </c>
      <c r="AI9" s="10" t="s">
        <v>0</v>
      </c>
    </row>
    <row r="10" spans="1:2598" ht="14.25" customHeight="1" x14ac:dyDescent="0.2">
      <c r="A10" s="221" t="s">
        <v>0</v>
      </c>
      <c r="B10" s="215"/>
      <c r="C10" s="51" t="s">
        <v>0</v>
      </c>
      <c r="D10" s="1365" t="s">
        <v>1</v>
      </c>
      <c r="E10" s="1365" t="s">
        <v>78</v>
      </c>
      <c r="F10" s="1365" t="s">
        <v>1</v>
      </c>
      <c r="G10" s="1365" t="s">
        <v>78</v>
      </c>
      <c r="H10" s="1365" t="s">
        <v>1</v>
      </c>
      <c r="I10" s="1365" t="s">
        <v>78</v>
      </c>
      <c r="J10" s="1365" t="s">
        <v>1</v>
      </c>
      <c r="K10" s="1365" t="s">
        <v>78</v>
      </c>
      <c r="L10" s="1365" t="s">
        <v>1</v>
      </c>
      <c r="M10" s="1365" t="s">
        <v>78</v>
      </c>
      <c r="N10" s="1365" t="s">
        <v>1</v>
      </c>
      <c r="O10" s="1366" t="s">
        <v>78</v>
      </c>
      <c r="P10" s="290"/>
      <c r="Q10" s="290"/>
      <c r="R10" s="599" t="str">
        <f>A10</f>
        <v xml:space="preserve"> </v>
      </c>
      <c r="S10" s="598"/>
      <c r="T10" s="202"/>
      <c r="U10" s="182" t="str">
        <f>F10</f>
        <v xml:space="preserve"> Quantity</v>
      </c>
      <c r="V10" s="156" t="str">
        <f>G10</f>
        <v>Value</v>
      </c>
      <c r="W10" s="48" t="str">
        <f>H10</f>
        <v xml:space="preserve"> Quantity</v>
      </c>
      <c r="X10" s="156" t="str">
        <f>I10</f>
        <v>Value</v>
      </c>
      <c r="Y10" s="49" t="str">
        <f>L10</f>
        <v xml:space="preserve"> Quantity</v>
      </c>
      <c r="Z10" s="156" t="str">
        <f>M10</f>
        <v>Value</v>
      </c>
      <c r="AA10" s="48" t="str">
        <f>N10</f>
        <v xml:space="preserve"> Quantity</v>
      </c>
      <c r="AB10" s="157" t="str">
        <f>O10</f>
        <v>Value</v>
      </c>
      <c r="AC10" s="182"/>
      <c r="AD10" s="521" t="str">
        <f>A10</f>
        <v xml:space="preserve"> </v>
      </c>
      <c r="AE10" s="308"/>
      <c r="AF10" s="315" t="s">
        <v>0</v>
      </c>
      <c r="AG10" s="516"/>
      <c r="AH10" s="517"/>
    </row>
    <row r="11" spans="1:2598" s="191" customFormat="1" ht="15" customHeight="1" x14ac:dyDescent="0.15">
      <c r="A11" s="222">
        <v>1</v>
      </c>
      <c r="B11" s="189" t="s">
        <v>338</v>
      </c>
      <c r="C11" s="190" t="s">
        <v>129</v>
      </c>
      <c r="D11" s="1457">
        <v>23.802380201863354</v>
      </c>
      <c r="E11" s="1457">
        <v>251081.196195</v>
      </c>
      <c r="F11" s="1457">
        <v>18.463014777432711</v>
      </c>
      <c r="G11" s="1457">
        <v>170141.73424899997</v>
      </c>
      <c r="H11" s="1457">
        <v>39.046909294354201</v>
      </c>
      <c r="I11" s="1457">
        <v>413718.41285100003</v>
      </c>
      <c r="J11" s="1457">
        <v>15.356357305797101</v>
      </c>
      <c r="K11" s="1457">
        <v>205988.10700000002</v>
      </c>
      <c r="L11" s="1457">
        <v>14.02820579710145</v>
      </c>
      <c r="M11" s="1457">
        <v>198272.87699999998</v>
      </c>
      <c r="N11" s="1457">
        <v>11.803523913043479</v>
      </c>
      <c r="O11" s="1457">
        <v>183925.799</v>
      </c>
      <c r="P11" s="291"/>
      <c r="Q11" s="292"/>
      <c r="R11" s="192">
        <f>A11</f>
        <v>1</v>
      </c>
      <c r="S11" s="189" t="str">
        <f>B11</f>
        <v>ROUNDWOOD (WOOD IN THE ROUGH)</v>
      </c>
      <c r="T11" s="190" t="s">
        <v>129</v>
      </c>
      <c r="U11" s="267">
        <f>F11-(F12+F15)</f>
        <v>0</v>
      </c>
      <c r="V11" s="268">
        <f>G11-(G12+G15)</f>
        <v>0</v>
      </c>
      <c r="W11" s="268">
        <f>H11-(H12+H15)</f>
        <v>0</v>
      </c>
      <c r="X11" s="268">
        <f>I11-(I12+I15)</f>
        <v>0</v>
      </c>
      <c r="Y11" s="268">
        <f t="shared" ref="Y11:AB11" si="0">L11-(L12+L15)</f>
        <v>0</v>
      </c>
      <c r="Z11" s="268">
        <f t="shared" si="0"/>
        <v>0</v>
      </c>
      <c r="AA11" s="268">
        <f t="shared" si="0"/>
        <v>0</v>
      </c>
      <c r="AB11" s="269">
        <f t="shared" si="0"/>
        <v>0</v>
      </c>
      <c r="AC11" s="314"/>
      <c r="AD11" s="323">
        <f>A11</f>
        <v>1</v>
      </c>
      <c r="AE11" s="189" t="str">
        <f t="shared" ref="AE11:AE20" si="1">B11</f>
        <v>ROUNDWOOD (WOOD IN THE ROUGH)</v>
      </c>
      <c r="AF11" s="190" t="s">
        <v>129</v>
      </c>
      <c r="AG11" s="325">
        <f>IF(ISNUMBER('JQ1|Primary Products|Production'!E13+F11-L11),'JQ1|Primary Products|Production'!E13+F11-L11,IF(ISNUMBER(L11-F11),"NT " &amp; L11-F11,"…"))</f>
        <v>922.27912898033128</v>
      </c>
      <c r="AH11" s="326">
        <f>IF(ISNUMBER('JQ1|Primary Products|Production'!F13+H11-N11),'JQ1|Primary Products|Production'!F13+H11-N11,IF(ISNUMBER(N11-H11),"NT " &amp; N11-H11,"…"))</f>
        <v>901.70042538131077</v>
      </c>
      <c r="AI11" s="849" t="s">
        <v>0</v>
      </c>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c r="BFG11" s="18"/>
      <c r="BFH11" s="18"/>
      <c r="BFI11" s="18"/>
      <c r="BFJ11" s="18"/>
      <c r="BFK11" s="18"/>
      <c r="BFL11" s="18"/>
      <c r="BFM11" s="18"/>
      <c r="BFN11" s="18"/>
      <c r="BFO11" s="18"/>
      <c r="BFP11" s="18"/>
      <c r="BFQ11" s="18"/>
      <c r="BFR11" s="18"/>
      <c r="BFS11" s="18"/>
      <c r="BFT11" s="18"/>
      <c r="BFU11" s="18"/>
      <c r="BFV11" s="18"/>
      <c r="BFW11" s="18"/>
      <c r="BFX11" s="18"/>
      <c r="BFY11" s="18"/>
      <c r="BFZ11" s="18"/>
      <c r="BGA11" s="18"/>
      <c r="BGB11" s="18"/>
      <c r="BGC11" s="18"/>
      <c r="BGD11" s="18"/>
      <c r="BGE11" s="18"/>
      <c r="BGF11" s="18"/>
      <c r="BGG11" s="18"/>
      <c r="BGH11" s="18"/>
      <c r="BGI11" s="18"/>
      <c r="BGJ11" s="18"/>
      <c r="BGK11" s="18"/>
      <c r="BGL11" s="18"/>
      <c r="BGM11" s="18"/>
      <c r="BGN11" s="18"/>
      <c r="BGO11" s="18"/>
      <c r="BGP11" s="18"/>
      <c r="BGQ11" s="18"/>
      <c r="BGR11" s="18"/>
      <c r="BGS11" s="18"/>
      <c r="BGT11" s="18"/>
      <c r="BGU11" s="18"/>
      <c r="BGV11" s="18"/>
      <c r="BGW11" s="18"/>
      <c r="BGX11" s="18"/>
      <c r="BGY11" s="18"/>
      <c r="BGZ11" s="18"/>
      <c r="BHA11" s="18"/>
      <c r="BHB11" s="18"/>
      <c r="BHC11" s="18"/>
      <c r="BHD11" s="18"/>
      <c r="BHE11" s="18"/>
      <c r="BHF11" s="18"/>
      <c r="BHG11" s="18"/>
      <c r="BHH11" s="18"/>
      <c r="BHI11" s="18"/>
      <c r="BHJ11" s="18"/>
      <c r="BHK11" s="18"/>
      <c r="BHL11" s="18"/>
      <c r="BHM11" s="18"/>
      <c r="BHN11" s="18"/>
      <c r="BHO11" s="18"/>
      <c r="BHP11" s="18"/>
      <c r="BHQ11" s="18"/>
      <c r="BHR11" s="18"/>
      <c r="BHS11" s="18"/>
      <c r="BHT11" s="18"/>
      <c r="BHU11" s="18"/>
      <c r="BHV11" s="18"/>
      <c r="BHW11" s="18"/>
      <c r="BHX11" s="18"/>
      <c r="BHY11" s="18"/>
      <c r="BHZ11" s="18"/>
      <c r="BIA11" s="18"/>
      <c r="BIB11" s="18"/>
      <c r="BIC11" s="18"/>
      <c r="BID11" s="18"/>
      <c r="BIE11" s="18"/>
      <c r="BIF11" s="18"/>
      <c r="BIG11" s="18"/>
      <c r="BIH11" s="18"/>
      <c r="BII11" s="18"/>
      <c r="BIJ11" s="18"/>
      <c r="BIK11" s="18"/>
      <c r="BIL11" s="18"/>
      <c r="BIM11" s="18"/>
      <c r="BIN11" s="18"/>
      <c r="BIO11" s="18"/>
      <c r="BIP11" s="18"/>
      <c r="BIQ11" s="18"/>
      <c r="BIR11" s="18"/>
      <c r="BIS11" s="18"/>
      <c r="BIT11" s="18"/>
      <c r="BIU11" s="18"/>
      <c r="BIV11" s="18"/>
      <c r="BIW11" s="18"/>
      <c r="BIX11" s="18"/>
      <c r="BIY11" s="18"/>
      <c r="BIZ11" s="18"/>
      <c r="BJA11" s="18"/>
      <c r="BJB11" s="18"/>
      <c r="BJC11" s="18"/>
      <c r="BJD11" s="18"/>
      <c r="BJE11" s="18"/>
      <c r="BJF11" s="18"/>
      <c r="BJG11" s="18"/>
      <c r="BJH11" s="18"/>
      <c r="BJI11" s="18"/>
      <c r="BJJ11" s="18"/>
      <c r="BJK11" s="18"/>
      <c r="BJL11" s="18"/>
      <c r="BJM11" s="18"/>
      <c r="BJN11" s="18"/>
      <c r="BJO11" s="18"/>
      <c r="BJP11" s="18"/>
      <c r="BJQ11" s="18"/>
      <c r="BJR11" s="18"/>
      <c r="BJS11" s="18"/>
      <c r="BJT11" s="18"/>
      <c r="BJU11" s="18"/>
      <c r="BJV11" s="18"/>
      <c r="BJW11" s="18"/>
      <c r="BJX11" s="18"/>
      <c r="BJY11" s="18"/>
      <c r="BJZ11" s="18"/>
      <c r="BKA11" s="18"/>
      <c r="BKB11" s="18"/>
      <c r="BKC11" s="18"/>
      <c r="BKD11" s="18"/>
      <c r="BKE11" s="18"/>
      <c r="BKF11" s="18"/>
      <c r="BKG11" s="18"/>
      <c r="BKH11" s="18"/>
      <c r="BKI11" s="18"/>
      <c r="BKJ11" s="18"/>
      <c r="BKK11" s="18"/>
      <c r="BKL11" s="18"/>
      <c r="BKM11" s="18"/>
      <c r="BKN11" s="18"/>
      <c r="BKO11" s="18"/>
      <c r="BKP11" s="18"/>
      <c r="BKQ11" s="18"/>
      <c r="BKR11" s="18"/>
      <c r="BKS11" s="18"/>
      <c r="BKT11" s="18"/>
      <c r="BKU11" s="18"/>
      <c r="BKV11" s="18"/>
      <c r="BKW11" s="18"/>
      <c r="BKX11" s="18"/>
      <c r="BKY11" s="18"/>
      <c r="BKZ11" s="18"/>
      <c r="BLA11" s="18"/>
      <c r="BLB11" s="18"/>
      <c r="BLC11" s="18"/>
      <c r="BLD11" s="18"/>
      <c r="BLE11" s="18"/>
      <c r="BLF11" s="18"/>
      <c r="BLG11" s="18"/>
      <c r="BLH11" s="18"/>
      <c r="BLI11" s="18"/>
      <c r="BLJ11" s="18"/>
      <c r="BLK11" s="18"/>
      <c r="BLL11" s="18"/>
      <c r="BLM11" s="18"/>
      <c r="BLN11" s="18"/>
      <c r="BLO11" s="18"/>
      <c r="BLP11" s="18"/>
      <c r="BLQ11" s="18"/>
      <c r="BLR11" s="18"/>
      <c r="BLS11" s="18"/>
      <c r="BLT11" s="18"/>
      <c r="BLU11" s="18"/>
      <c r="BLV11" s="18"/>
      <c r="BLW11" s="18"/>
      <c r="BLX11" s="18"/>
      <c r="BLY11" s="18"/>
      <c r="BLZ11" s="18"/>
      <c r="BMA11" s="18"/>
      <c r="BMB11" s="18"/>
      <c r="BMC11" s="18"/>
      <c r="BMD11" s="18"/>
      <c r="BME11" s="18"/>
      <c r="BMF11" s="18"/>
      <c r="BMG11" s="18"/>
      <c r="BMH11" s="18"/>
      <c r="BMI11" s="18"/>
      <c r="BMJ11" s="18"/>
      <c r="BMK11" s="18"/>
      <c r="BML11" s="18"/>
      <c r="BMM11" s="18"/>
      <c r="BMN11" s="18"/>
      <c r="BMO11" s="18"/>
      <c r="BMP11" s="18"/>
      <c r="BMQ11" s="18"/>
      <c r="BMR11" s="18"/>
      <c r="BMS11" s="18"/>
      <c r="BMT11" s="18"/>
      <c r="BMU11" s="18"/>
      <c r="BMV11" s="18"/>
      <c r="BMW11" s="18"/>
      <c r="BMX11" s="18"/>
      <c r="BMY11" s="18"/>
      <c r="BMZ11" s="18"/>
      <c r="BNA11" s="18"/>
      <c r="BNB11" s="18"/>
      <c r="BNC11" s="18"/>
      <c r="BND11" s="18"/>
      <c r="BNE11" s="18"/>
      <c r="BNF11" s="18"/>
      <c r="BNG11" s="18"/>
      <c r="BNH11" s="18"/>
      <c r="BNI11" s="18"/>
      <c r="BNJ11" s="18"/>
      <c r="BNK11" s="18"/>
      <c r="BNL11" s="18"/>
      <c r="BNM11" s="18"/>
      <c r="BNN11" s="18"/>
      <c r="BNO11" s="18"/>
      <c r="BNP11" s="18"/>
      <c r="BNQ11" s="18"/>
      <c r="BNR11" s="18"/>
      <c r="BNS11" s="18"/>
      <c r="BNT11" s="18"/>
      <c r="BNU11" s="18"/>
      <c r="BNV11" s="18"/>
      <c r="BNW11" s="18"/>
      <c r="BNX11" s="18"/>
      <c r="BNY11" s="18"/>
      <c r="BNZ11" s="18"/>
      <c r="BOA11" s="18"/>
      <c r="BOB11" s="18"/>
      <c r="BOC11" s="18"/>
      <c r="BOD11" s="18"/>
      <c r="BOE11" s="18"/>
      <c r="BOF11" s="18"/>
      <c r="BOG11" s="18"/>
      <c r="BOH11" s="18"/>
      <c r="BOI11" s="18"/>
      <c r="BOJ11" s="18"/>
      <c r="BOK11" s="18"/>
      <c r="BOL11" s="18"/>
      <c r="BOM11" s="18"/>
      <c r="BON11" s="18"/>
      <c r="BOO11" s="18"/>
      <c r="BOP11" s="18"/>
      <c r="BOQ11" s="18"/>
      <c r="BOR11" s="18"/>
      <c r="BOS11" s="18"/>
      <c r="BOT11" s="18"/>
      <c r="BOU11" s="18"/>
      <c r="BOV11" s="18"/>
      <c r="BOW11" s="18"/>
      <c r="BOX11" s="18"/>
      <c r="BOY11" s="18"/>
      <c r="BOZ11" s="18"/>
      <c r="BPA11" s="18"/>
      <c r="BPB11" s="18"/>
      <c r="BPC11" s="18"/>
      <c r="BPD11" s="18"/>
      <c r="BPE11" s="18"/>
      <c r="BPF11" s="18"/>
      <c r="BPG11" s="18"/>
      <c r="BPH11" s="18"/>
      <c r="BPI11" s="18"/>
      <c r="BPJ11" s="18"/>
      <c r="BPK11" s="18"/>
      <c r="BPL11" s="18"/>
      <c r="BPM11" s="18"/>
      <c r="BPN11" s="18"/>
      <c r="BPO11" s="18"/>
      <c r="BPP11" s="18"/>
      <c r="BPQ11" s="18"/>
      <c r="BPR11" s="18"/>
      <c r="BPS11" s="18"/>
      <c r="BPT11" s="18"/>
      <c r="BPU11" s="18"/>
      <c r="BPV11" s="18"/>
      <c r="BPW11" s="18"/>
      <c r="BPX11" s="18"/>
      <c r="BPY11" s="18"/>
      <c r="BPZ11" s="18"/>
      <c r="BQA11" s="18"/>
      <c r="BQB11" s="18"/>
      <c r="BQC11" s="18"/>
      <c r="BQD11" s="18"/>
      <c r="BQE11" s="18"/>
      <c r="BQF11" s="18"/>
      <c r="BQG11" s="18"/>
      <c r="BQH11" s="18"/>
      <c r="BQI11" s="18"/>
      <c r="BQJ11" s="18"/>
      <c r="BQK11" s="18"/>
      <c r="BQL11" s="18"/>
      <c r="BQM11" s="18"/>
      <c r="BQN11" s="18"/>
      <c r="BQO11" s="18"/>
      <c r="BQP11" s="18"/>
      <c r="BQQ11" s="18"/>
      <c r="BQR11" s="18"/>
      <c r="BQS11" s="18"/>
      <c r="BQT11" s="18"/>
      <c r="BQU11" s="18"/>
      <c r="BQV11" s="18"/>
      <c r="BQW11" s="18"/>
      <c r="BQX11" s="18"/>
      <c r="BQY11" s="18"/>
      <c r="BQZ11" s="18"/>
      <c r="BRA11" s="18"/>
      <c r="BRB11" s="18"/>
      <c r="BRC11" s="18"/>
      <c r="BRD11" s="18"/>
      <c r="BRE11" s="18"/>
      <c r="BRF11" s="18"/>
      <c r="BRG11" s="18"/>
      <c r="BRH11" s="18"/>
      <c r="BRI11" s="18"/>
      <c r="BRJ11" s="18"/>
      <c r="BRK11" s="18"/>
      <c r="BRL11" s="18"/>
      <c r="BRM11" s="18"/>
      <c r="BRN11" s="18"/>
      <c r="BRO11" s="18"/>
      <c r="BRP11" s="18"/>
      <c r="BRQ11" s="18"/>
      <c r="BRR11" s="18"/>
      <c r="BRS11" s="18"/>
      <c r="BRT11" s="18"/>
      <c r="BRU11" s="18"/>
      <c r="BRV11" s="18"/>
      <c r="BRW11" s="18"/>
      <c r="BRX11" s="18"/>
      <c r="BRY11" s="18"/>
      <c r="BRZ11" s="18"/>
      <c r="BSA11" s="18"/>
      <c r="BSB11" s="18"/>
      <c r="BSC11" s="18"/>
      <c r="BSD11" s="18"/>
      <c r="BSE11" s="18"/>
      <c r="BSF11" s="18"/>
      <c r="BSG11" s="18"/>
      <c r="BSH11" s="18"/>
      <c r="BSI11" s="18"/>
      <c r="BSJ11" s="18"/>
      <c r="BSK11" s="18"/>
      <c r="BSL11" s="18"/>
      <c r="BSM11" s="18"/>
      <c r="BSN11" s="18"/>
      <c r="BSO11" s="18"/>
      <c r="BSP11" s="18"/>
      <c r="BSQ11" s="18"/>
      <c r="BSR11" s="18"/>
      <c r="BSS11" s="18"/>
      <c r="BST11" s="18"/>
      <c r="BSU11" s="18"/>
      <c r="BSV11" s="18"/>
      <c r="BSW11" s="18"/>
      <c r="BSX11" s="18"/>
      <c r="BSY11" s="18"/>
      <c r="BSZ11" s="18"/>
      <c r="BTA11" s="18"/>
      <c r="BTB11" s="18"/>
      <c r="BTC11" s="18"/>
      <c r="BTD11" s="18"/>
      <c r="BTE11" s="18"/>
      <c r="BTF11" s="18"/>
      <c r="BTG11" s="18"/>
      <c r="BTH11" s="18"/>
      <c r="BTI11" s="18"/>
      <c r="BTJ11" s="18"/>
      <c r="BTK11" s="18"/>
      <c r="BTL11" s="18"/>
      <c r="BTM11" s="18"/>
      <c r="BTN11" s="18"/>
      <c r="BTO11" s="18"/>
      <c r="BTP11" s="18"/>
      <c r="BTQ11" s="18"/>
      <c r="BTR11" s="18"/>
      <c r="BTS11" s="18"/>
      <c r="BTT11" s="18"/>
      <c r="BTU11" s="18"/>
      <c r="BTV11" s="18"/>
      <c r="BTW11" s="18"/>
      <c r="BTX11" s="18"/>
      <c r="BTY11" s="18"/>
      <c r="BTZ11" s="18"/>
      <c r="BUA11" s="18"/>
      <c r="BUB11" s="18"/>
      <c r="BUC11" s="18"/>
      <c r="BUD11" s="18"/>
      <c r="BUE11" s="18"/>
      <c r="BUF11" s="18"/>
      <c r="BUG11" s="18"/>
      <c r="BUH11" s="18"/>
      <c r="BUI11" s="18"/>
      <c r="BUJ11" s="18"/>
      <c r="BUK11" s="18"/>
      <c r="BUL11" s="18"/>
      <c r="BUM11" s="18"/>
      <c r="BUN11" s="18"/>
      <c r="BUO11" s="18"/>
      <c r="BUP11" s="18"/>
      <c r="BUQ11" s="18"/>
      <c r="BUR11" s="18"/>
      <c r="BUS11" s="18"/>
      <c r="BUT11" s="18"/>
      <c r="BUU11" s="18"/>
      <c r="BUV11" s="18"/>
      <c r="BUW11" s="18"/>
      <c r="BUX11" s="18"/>
      <c r="BUY11" s="18"/>
      <c r="BUZ11" s="18"/>
      <c r="BVA11" s="18"/>
      <c r="BVB11" s="18"/>
      <c r="BVC11" s="18"/>
      <c r="BVD11" s="18"/>
      <c r="BVE11" s="18"/>
      <c r="BVF11" s="18"/>
      <c r="BVG11" s="18"/>
      <c r="BVH11" s="18"/>
      <c r="BVI11" s="18"/>
      <c r="BVJ11" s="18"/>
      <c r="BVK11" s="18"/>
      <c r="BVL11" s="18"/>
      <c r="BVM11" s="18"/>
      <c r="BVN11" s="18"/>
      <c r="BVO11" s="18"/>
      <c r="BVP11" s="18"/>
      <c r="BVQ11" s="18"/>
      <c r="BVR11" s="18"/>
      <c r="BVS11" s="18"/>
      <c r="BVT11" s="18"/>
      <c r="BVU11" s="18"/>
      <c r="BVV11" s="18"/>
      <c r="BVW11" s="18"/>
      <c r="BVX11" s="18"/>
      <c r="BVY11" s="18"/>
      <c r="BVZ11" s="18"/>
      <c r="BWA11" s="18"/>
      <c r="BWB11" s="18"/>
      <c r="BWC11" s="18"/>
      <c r="BWD11" s="18"/>
      <c r="BWE11" s="18"/>
      <c r="BWF11" s="18"/>
      <c r="BWG11" s="18"/>
      <c r="BWH11" s="18"/>
      <c r="BWI11" s="18"/>
      <c r="BWJ11" s="18"/>
      <c r="BWK11" s="18"/>
      <c r="BWL11" s="18"/>
      <c r="BWM11" s="18"/>
      <c r="BWN11" s="18"/>
      <c r="BWO11" s="18"/>
      <c r="BWP11" s="18"/>
      <c r="BWQ11" s="18"/>
      <c r="BWR11" s="18"/>
      <c r="BWS11" s="18"/>
      <c r="BWT11" s="18"/>
      <c r="BWU11" s="18"/>
      <c r="BWV11" s="18"/>
      <c r="BWW11" s="18"/>
      <c r="BWX11" s="18"/>
      <c r="BWY11" s="18"/>
      <c r="BWZ11" s="18"/>
      <c r="BXA11" s="18"/>
      <c r="BXB11" s="18"/>
      <c r="BXC11" s="18"/>
      <c r="BXD11" s="18"/>
      <c r="BXE11" s="18"/>
      <c r="BXF11" s="18"/>
      <c r="BXG11" s="18"/>
      <c r="BXH11" s="18"/>
      <c r="BXI11" s="18"/>
      <c r="BXJ11" s="18"/>
      <c r="BXK11" s="18"/>
      <c r="BXL11" s="18"/>
      <c r="BXM11" s="18"/>
      <c r="BXN11" s="18"/>
      <c r="BXO11" s="18"/>
      <c r="BXP11" s="18"/>
      <c r="BXQ11" s="18"/>
      <c r="BXR11" s="18"/>
      <c r="BXS11" s="18"/>
      <c r="BXT11" s="18"/>
      <c r="BXU11" s="18"/>
      <c r="BXV11" s="18"/>
      <c r="BXW11" s="18"/>
      <c r="BXX11" s="18"/>
      <c r="BXY11" s="18"/>
      <c r="BXZ11" s="18"/>
      <c r="BYA11" s="18"/>
      <c r="BYB11" s="18"/>
      <c r="BYC11" s="18"/>
      <c r="BYD11" s="18"/>
      <c r="BYE11" s="18"/>
      <c r="BYF11" s="18"/>
      <c r="BYG11" s="18"/>
      <c r="BYH11" s="18"/>
      <c r="BYI11" s="18"/>
      <c r="BYJ11" s="18"/>
      <c r="BYK11" s="18"/>
      <c r="BYL11" s="18"/>
      <c r="BYM11" s="18"/>
      <c r="BYN11" s="18"/>
      <c r="BYO11" s="18"/>
      <c r="BYP11" s="18"/>
      <c r="BYQ11" s="18"/>
      <c r="BYR11" s="18"/>
      <c r="BYS11" s="18"/>
      <c r="BYT11" s="18"/>
      <c r="BYU11" s="18"/>
      <c r="BYV11" s="18"/>
      <c r="BYW11" s="18"/>
      <c r="BYX11" s="18"/>
      <c r="BYY11" s="18"/>
      <c r="BYZ11" s="18"/>
      <c r="BZA11" s="18"/>
      <c r="BZB11" s="18"/>
      <c r="BZC11" s="18"/>
      <c r="BZD11" s="18"/>
      <c r="BZE11" s="18"/>
      <c r="BZF11" s="18"/>
      <c r="BZG11" s="18"/>
      <c r="BZH11" s="18"/>
      <c r="BZI11" s="18"/>
      <c r="BZJ11" s="18"/>
      <c r="BZK11" s="18"/>
      <c r="BZL11" s="18"/>
      <c r="BZM11" s="18"/>
      <c r="BZN11" s="18"/>
      <c r="BZO11" s="18"/>
      <c r="BZP11" s="18"/>
      <c r="BZQ11" s="18"/>
      <c r="BZR11" s="18"/>
      <c r="BZS11" s="18"/>
      <c r="BZT11" s="18"/>
      <c r="BZU11" s="18"/>
      <c r="BZV11" s="18"/>
      <c r="BZW11" s="18"/>
      <c r="BZX11" s="18"/>
      <c r="BZY11" s="18"/>
      <c r="BZZ11" s="18"/>
      <c r="CAA11" s="18"/>
      <c r="CAB11" s="18"/>
      <c r="CAC11" s="18"/>
      <c r="CAD11" s="18"/>
      <c r="CAE11" s="18"/>
      <c r="CAF11" s="18"/>
      <c r="CAG11" s="18"/>
      <c r="CAH11" s="18"/>
      <c r="CAI11" s="18"/>
      <c r="CAJ11" s="18"/>
      <c r="CAK11" s="18"/>
      <c r="CAL11" s="18"/>
      <c r="CAM11" s="18"/>
      <c r="CAN11" s="18"/>
      <c r="CAO11" s="18"/>
      <c r="CAP11" s="18"/>
      <c r="CAQ11" s="18"/>
      <c r="CAR11" s="18"/>
      <c r="CAS11" s="18"/>
      <c r="CAT11" s="18"/>
      <c r="CAU11" s="18"/>
      <c r="CAV11" s="18"/>
      <c r="CAW11" s="18"/>
      <c r="CAX11" s="18"/>
      <c r="CAY11" s="18"/>
      <c r="CAZ11" s="18"/>
      <c r="CBA11" s="18"/>
      <c r="CBB11" s="18"/>
      <c r="CBC11" s="18"/>
      <c r="CBD11" s="18"/>
      <c r="CBE11" s="18"/>
      <c r="CBF11" s="18"/>
      <c r="CBG11" s="18"/>
      <c r="CBH11" s="18"/>
      <c r="CBI11" s="18"/>
      <c r="CBJ11" s="18"/>
      <c r="CBK11" s="18"/>
      <c r="CBL11" s="18"/>
      <c r="CBM11" s="18"/>
      <c r="CBN11" s="18"/>
      <c r="CBO11" s="18"/>
      <c r="CBP11" s="18"/>
      <c r="CBQ11" s="18"/>
      <c r="CBR11" s="18"/>
      <c r="CBS11" s="18"/>
      <c r="CBT11" s="18"/>
      <c r="CBU11" s="18"/>
      <c r="CBV11" s="18"/>
      <c r="CBW11" s="18"/>
      <c r="CBX11" s="18"/>
      <c r="CBY11" s="18"/>
      <c r="CBZ11" s="18"/>
      <c r="CCA11" s="18"/>
      <c r="CCB11" s="18"/>
      <c r="CCC11" s="18"/>
      <c r="CCD11" s="18"/>
      <c r="CCE11" s="18"/>
      <c r="CCF11" s="18"/>
      <c r="CCG11" s="18"/>
      <c r="CCH11" s="18"/>
      <c r="CCI11" s="18"/>
      <c r="CCJ11" s="18"/>
      <c r="CCK11" s="18"/>
      <c r="CCL11" s="18"/>
      <c r="CCM11" s="18"/>
      <c r="CCN11" s="18"/>
      <c r="CCO11" s="18"/>
      <c r="CCP11" s="18"/>
      <c r="CCQ11" s="18"/>
      <c r="CCR11" s="18"/>
      <c r="CCS11" s="18"/>
      <c r="CCT11" s="18"/>
      <c r="CCU11" s="18"/>
      <c r="CCV11" s="18"/>
      <c r="CCW11" s="18"/>
      <c r="CCX11" s="18"/>
      <c r="CCY11" s="18"/>
      <c r="CCZ11" s="18"/>
      <c r="CDA11" s="18"/>
      <c r="CDB11" s="18"/>
      <c r="CDC11" s="18"/>
      <c r="CDD11" s="18"/>
      <c r="CDE11" s="18"/>
      <c r="CDF11" s="18"/>
      <c r="CDG11" s="18"/>
      <c r="CDH11" s="18"/>
      <c r="CDI11" s="18"/>
      <c r="CDJ11" s="18"/>
      <c r="CDK11" s="18"/>
      <c r="CDL11" s="18"/>
      <c r="CDM11" s="18"/>
      <c r="CDN11" s="18"/>
      <c r="CDO11" s="18"/>
      <c r="CDP11" s="18"/>
      <c r="CDQ11" s="18"/>
      <c r="CDR11" s="18"/>
      <c r="CDS11" s="18"/>
      <c r="CDT11" s="18"/>
      <c r="CDU11" s="18"/>
      <c r="CDV11" s="18"/>
      <c r="CDW11" s="18"/>
      <c r="CDX11" s="18"/>
      <c r="CDY11" s="18"/>
      <c r="CDZ11" s="18"/>
      <c r="CEA11" s="18"/>
      <c r="CEB11" s="18"/>
      <c r="CEC11" s="18"/>
      <c r="CED11" s="18"/>
      <c r="CEE11" s="18"/>
      <c r="CEF11" s="18"/>
      <c r="CEG11" s="18"/>
      <c r="CEH11" s="18"/>
      <c r="CEI11" s="18"/>
      <c r="CEJ11" s="18"/>
      <c r="CEK11" s="18"/>
      <c r="CEL11" s="18"/>
      <c r="CEM11" s="18"/>
      <c r="CEN11" s="18"/>
      <c r="CEO11" s="18"/>
      <c r="CEP11" s="18"/>
      <c r="CEQ11" s="18"/>
      <c r="CER11" s="18"/>
      <c r="CES11" s="18"/>
      <c r="CET11" s="18"/>
      <c r="CEU11" s="18"/>
      <c r="CEV11" s="18"/>
      <c r="CEW11" s="18"/>
      <c r="CEX11" s="18"/>
      <c r="CEY11" s="18"/>
      <c r="CEZ11" s="18"/>
      <c r="CFA11" s="18"/>
      <c r="CFB11" s="18"/>
      <c r="CFC11" s="18"/>
      <c r="CFD11" s="18"/>
      <c r="CFE11" s="18"/>
      <c r="CFF11" s="18"/>
      <c r="CFG11" s="18"/>
      <c r="CFH11" s="18"/>
      <c r="CFI11" s="18"/>
      <c r="CFJ11" s="18"/>
      <c r="CFK11" s="18"/>
      <c r="CFL11" s="18"/>
      <c r="CFM11" s="18"/>
      <c r="CFN11" s="18"/>
      <c r="CFO11" s="18"/>
      <c r="CFP11" s="18"/>
      <c r="CFQ11" s="18"/>
      <c r="CFR11" s="18"/>
      <c r="CFS11" s="18"/>
      <c r="CFT11" s="18"/>
      <c r="CFU11" s="18"/>
      <c r="CFV11" s="18"/>
      <c r="CFW11" s="18"/>
      <c r="CFX11" s="18"/>
      <c r="CFY11" s="18"/>
      <c r="CFZ11" s="18"/>
      <c r="CGA11" s="18"/>
      <c r="CGB11" s="18"/>
      <c r="CGC11" s="18"/>
      <c r="CGD11" s="18"/>
      <c r="CGE11" s="18"/>
      <c r="CGF11" s="18"/>
      <c r="CGG11" s="18"/>
      <c r="CGH11" s="18"/>
      <c r="CGI11" s="18"/>
      <c r="CGJ11" s="18"/>
      <c r="CGK11" s="18"/>
      <c r="CGL11" s="18"/>
      <c r="CGM11" s="18"/>
      <c r="CGN11" s="18"/>
      <c r="CGO11" s="18"/>
      <c r="CGP11" s="18"/>
      <c r="CGQ11" s="18"/>
      <c r="CGR11" s="18"/>
      <c r="CGS11" s="18"/>
      <c r="CGT11" s="18"/>
      <c r="CGU11" s="18"/>
      <c r="CGV11" s="18"/>
      <c r="CGW11" s="18"/>
      <c r="CGX11" s="18"/>
      <c r="CGY11" s="18"/>
      <c r="CGZ11" s="18"/>
      <c r="CHA11" s="18"/>
      <c r="CHB11" s="18"/>
      <c r="CHC11" s="18"/>
      <c r="CHD11" s="18"/>
      <c r="CHE11" s="18"/>
      <c r="CHF11" s="18"/>
      <c r="CHG11" s="18"/>
      <c r="CHH11" s="18"/>
      <c r="CHI11" s="18"/>
      <c r="CHJ11" s="18"/>
      <c r="CHK11" s="18"/>
      <c r="CHL11" s="18"/>
      <c r="CHM11" s="18"/>
      <c r="CHN11" s="18"/>
      <c r="CHO11" s="18"/>
      <c r="CHP11" s="18"/>
      <c r="CHQ11" s="18"/>
      <c r="CHR11" s="18"/>
      <c r="CHS11" s="18"/>
      <c r="CHT11" s="18"/>
      <c r="CHU11" s="18"/>
      <c r="CHV11" s="18"/>
      <c r="CHW11" s="18"/>
      <c r="CHX11" s="18"/>
      <c r="CHY11" s="18"/>
      <c r="CHZ11" s="18"/>
      <c r="CIA11" s="18"/>
      <c r="CIB11" s="18"/>
      <c r="CIC11" s="18"/>
      <c r="CID11" s="18"/>
      <c r="CIE11" s="18"/>
      <c r="CIF11" s="18"/>
      <c r="CIG11" s="18"/>
      <c r="CIH11" s="18"/>
      <c r="CII11" s="18"/>
      <c r="CIJ11" s="18"/>
      <c r="CIK11" s="18"/>
      <c r="CIL11" s="18"/>
      <c r="CIM11" s="18"/>
      <c r="CIN11" s="18"/>
      <c r="CIO11" s="18"/>
      <c r="CIP11" s="18"/>
      <c r="CIQ11" s="18"/>
      <c r="CIR11" s="18"/>
      <c r="CIS11" s="18"/>
      <c r="CIT11" s="18"/>
      <c r="CIU11" s="18"/>
      <c r="CIV11" s="18"/>
      <c r="CIW11" s="18"/>
      <c r="CIX11" s="18"/>
      <c r="CIY11" s="18"/>
      <c r="CIZ11" s="18"/>
      <c r="CJA11" s="18"/>
      <c r="CJB11" s="18"/>
      <c r="CJC11" s="18"/>
      <c r="CJD11" s="18"/>
      <c r="CJE11" s="18"/>
      <c r="CJF11" s="18"/>
      <c r="CJG11" s="18"/>
      <c r="CJH11" s="18"/>
      <c r="CJI11" s="18"/>
      <c r="CJJ11" s="18"/>
      <c r="CJK11" s="18"/>
      <c r="CJL11" s="18"/>
      <c r="CJM11" s="18"/>
      <c r="CJN11" s="18"/>
      <c r="CJO11" s="18"/>
      <c r="CJP11" s="18"/>
      <c r="CJQ11" s="18"/>
      <c r="CJR11" s="18"/>
      <c r="CJS11" s="18"/>
      <c r="CJT11" s="18"/>
      <c r="CJU11" s="18"/>
      <c r="CJV11" s="18"/>
      <c r="CJW11" s="18"/>
      <c r="CJX11" s="18"/>
      <c r="CJY11" s="18"/>
      <c r="CJZ11" s="18"/>
      <c r="CKA11" s="18"/>
      <c r="CKB11" s="18"/>
      <c r="CKC11" s="18"/>
      <c r="CKD11" s="18"/>
      <c r="CKE11" s="18"/>
      <c r="CKF11" s="18"/>
      <c r="CKG11" s="18"/>
      <c r="CKH11" s="18"/>
      <c r="CKI11" s="18"/>
      <c r="CKJ11" s="18"/>
      <c r="CKK11" s="18"/>
      <c r="CKL11" s="18"/>
      <c r="CKM11" s="18"/>
      <c r="CKN11" s="18"/>
      <c r="CKO11" s="18"/>
      <c r="CKP11" s="18"/>
      <c r="CKQ11" s="18"/>
      <c r="CKR11" s="18"/>
      <c r="CKS11" s="18"/>
      <c r="CKT11" s="18"/>
      <c r="CKU11" s="18"/>
      <c r="CKV11" s="18"/>
      <c r="CKW11" s="18"/>
      <c r="CKX11" s="18"/>
      <c r="CKY11" s="18"/>
      <c r="CKZ11" s="18"/>
      <c r="CLA11" s="18"/>
      <c r="CLB11" s="18"/>
      <c r="CLC11" s="18"/>
      <c r="CLD11" s="18"/>
      <c r="CLE11" s="18"/>
      <c r="CLF11" s="18"/>
      <c r="CLG11" s="18"/>
      <c r="CLH11" s="18"/>
      <c r="CLI11" s="18"/>
      <c r="CLJ11" s="18"/>
      <c r="CLK11" s="18"/>
      <c r="CLL11" s="18"/>
      <c r="CLM11" s="18"/>
      <c r="CLN11" s="18"/>
      <c r="CLO11" s="18"/>
      <c r="CLP11" s="18"/>
      <c r="CLQ11" s="18"/>
      <c r="CLR11" s="18"/>
      <c r="CLS11" s="18"/>
      <c r="CLT11" s="18"/>
      <c r="CLU11" s="18"/>
      <c r="CLV11" s="18"/>
      <c r="CLW11" s="18"/>
      <c r="CLX11" s="18"/>
      <c r="CLY11" s="18"/>
      <c r="CLZ11" s="18"/>
      <c r="CMA11" s="18"/>
      <c r="CMB11" s="18"/>
      <c r="CMC11" s="18"/>
      <c r="CMD11" s="18"/>
      <c r="CME11" s="18"/>
      <c r="CMF11" s="18"/>
      <c r="CMG11" s="18"/>
      <c r="CMH11" s="18"/>
      <c r="CMI11" s="18"/>
      <c r="CMJ11" s="18"/>
      <c r="CMK11" s="18"/>
      <c r="CML11" s="18"/>
      <c r="CMM11" s="18"/>
      <c r="CMN11" s="18"/>
      <c r="CMO11" s="18"/>
      <c r="CMP11" s="18"/>
      <c r="CMQ11" s="18"/>
      <c r="CMR11" s="18"/>
      <c r="CMS11" s="18"/>
      <c r="CMT11" s="18"/>
      <c r="CMU11" s="18"/>
      <c r="CMV11" s="18"/>
      <c r="CMW11" s="18"/>
      <c r="CMX11" s="18"/>
      <c r="CMY11" s="18"/>
      <c r="CMZ11" s="18"/>
      <c r="CNA11" s="18"/>
      <c r="CNB11" s="18"/>
      <c r="CNC11" s="18"/>
      <c r="CND11" s="18"/>
      <c r="CNE11" s="18"/>
      <c r="CNF11" s="18"/>
      <c r="CNG11" s="18"/>
      <c r="CNH11" s="18"/>
      <c r="CNI11" s="18"/>
      <c r="CNJ11" s="18"/>
      <c r="CNK11" s="18"/>
      <c r="CNL11" s="18"/>
      <c r="CNM11" s="18"/>
      <c r="CNN11" s="18"/>
      <c r="CNO11" s="18"/>
      <c r="CNP11" s="18"/>
      <c r="CNQ11" s="18"/>
      <c r="CNR11" s="18"/>
      <c r="CNS11" s="18"/>
      <c r="CNT11" s="18"/>
      <c r="CNU11" s="18"/>
      <c r="CNV11" s="18"/>
      <c r="CNW11" s="18"/>
      <c r="CNX11" s="18"/>
      <c r="CNY11" s="18"/>
      <c r="CNZ11" s="18"/>
      <c r="COA11" s="18"/>
      <c r="COB11" s="18"/>
      <c r="COC11" s="18"/>
      <c r="COD11" s="18"/>
      <c r="COE11" s="18"/>
      <c r="COF11" s="18"/>
      <c r="COG11" s="18"/>
      <c r="COH11" s="18"/>
      <c r="COI11" s="18"/>
      <c r="COJ11" s="18"/>
      <c r="COK11" s="18"/>
      <c r="COL11" s="18"/>
      <c r="COM11" s="18"/>
      <c r="CON11" s="18"/>
      <c r="COO11" s="18"/>
      <c r="COP11" s="18"/>
      <c r="COQ11" s="18"/>
      <c r="COR11" s="18"/>
      <c r="COS11" s="18"/>
      <c r="COT11" s="18"/>
      <c r="COU11" s="18"/>
      <c r="COV11" s="18"/>
      <c r="COW11" s="18"/>
      <c r="COX11" s="18"/>
      <c r="COY11" s="18"/>
      <c r="COZ11" s="18"/>
      <c r="CPA11" s="18"/>
      <c r="CPB11" s="18"/>
      <c r="CPC11" s="18"/>
      <c r="CPD11" s="18"/>
      <c r="CPE11" s="18"/>
      <c r="CPF11" s="18"/>
      <c r="CPG11" s="18"/>
      <c r="CPH11" s="18"/>
      <c r="CPI11" s="18"/>
      <c r="CPJ11" s="18"/>
      <c r="CPK11" s="18"/>
      <c r="CPL11" s="18"/>
      <c r="CPM11" s="18"/>
      <c r="CPN11" s="18"/>
      <c r="CPO11" s="18"/>
      <c r="CPP11" s="18"/>
      <c r="CPQ11" s="18"/>
      <c r="CPR11" s="18"/>
      <c r="CPS11" s="18"/>
      <c r="CPT11" s="18"/>
      <c r="CPU11" s="18"/>
      <c r="CPV11" s="18"/>
      <c r="CPW11" s="18"/>
      <c r="CPX11" s="18"/>
      <c r="CPY11" s="18"/>
      <c r="CPZ11" s="18"/>
      <c r="CQA11" s="18"/>
      <c r="CQB11" s="18"/>
      <c r="CQC11" s="18"/>
      <c r="CQD11" s="18"/>
      <c r="CQE11" s="18"/>
      <c r="CQF11" s="18"/>
      <c r="CQG11" s="18"/>
      <c r="CQH11" s="18"/>
      <c r="CQI11" s="18"/>
      <c r="CQJ11" s="18"/>
      <c r="CQK11" s="18"/>
      <c r="CQL11" s="18"/>
      <c r="CQM11" s="18"/>
      <c r="CQN11" s="18"/>
      <c r="CQO11" s="18"/>
      <c r="CQP11" s="18"/>
      <c r="CQQ11" s="18"/>
      <c r="CQR11" s="18"/>
      <c r="CQS11" s="18"/>
      <c r="CQT11" s="18"/>
      <c r="CQU11" s="18"/>
      <c r="CQV11" s="18"/>
      <c r="CQW11" s="18"/>
      <c r="CQX11" s="18"/>
      <c r="CQY11" s="18"/>
      <c r="CQZ11" s="18"/>
      <c r="CRA11" s="18"/>
      <c r="CRB11" s="18"/>
      <c r="CRC11" s="18"/>
      <c r="CRD11" s="18"/>
      <c r="CRE11" s="18"/>
      <c r="CRF11" s="18"/>
      <c r="CRG11" s="18"/>
      <c r="CRH11" s="18"/>
      <c r="CRI11" s="18"/>
      <c r="CRJ11" s="18"/>
      <c r="CRK11" s="18"/>
      <c r="CRL11" s="18"/>
      <c r="CRM11" s="18"/>
      <c r="CRN11" s="18"/>
      <c r="CRO11" s="18"/>
      <c r="CRP11" s="18"/>
      <c r="CRQ11" s="18"/>
      <c r="CRR11" s="18"/>
      <c r="CRS11" s="18"/>
      <c r="CRT11" s="18"/>
      <c r="CRU11" s="18"/>
      <c r="CRV11" s="18"/>
      <c r="CRW11" s="18"/>
      <c r="CRX11" s="18"/>
      <c r="CRY11" s="18"/>
      <c r="CRZ11" s="18"/>
      <c r="CSA11" s="18"/>
      <c r="CSB11" s="18"/>
      <c r="CSC11" s="18"/>
      <c r="CSD11" s="18"/>
      <c r="CSE11" s="18"/>
      <c r="CSF11" s="18"/>
      <c r="CSG11" s="18"/>
      <c r="CSH11" s="18"/>
      <c r="CSI11" s="18"/>
      <c r="CSJ11" s="18"/>
      <c r="CSK11" s="18"/>
      <c r="CSL11" s="18"/>
      <c r="CSM11" s="18"/>
      <c r="CSN11" s="18"/>
      <c r="CSO11" s="18"/>
      <c r="CSP11" s="18"/>
      <c r="CSQ11" s="18"/>
      <c r="CSR11" s="18"/>
      <c r="CSS11" s="18"/>
      <c r="CST11" s="18"/>
      <c r="CSU11" s="18"/>
      <c r="CSV11" s="18"/>
      <c r="CSW11" s="18"/>
      <c r="CSX11" s="18"/>
      <c r="CSY11" s="18"/>
      <c r="CSZ11" s="18"/>
      <c r="CTA11" s="18"/>
      <c r="CTB11" s="18"/>
      <c r="CTC11" s="18"/>
      <c r="CTD11" s="18"/>
      <c r="CTE11" s="18"/>
      <c r="CTF11" s="18"/>
      <c r="CTG11" s="18"/>
      <c r="CTH11" s="18"/>
      <c r="CTI11" s="18"/>
      <c r="CTJ11" s="18"/>
      <c r="CTK11" s="18"/>
      <c r="CTL11" s="18"/>
      <c r="CTM11" s="18"/>
      <c r="CTN11" s="18"/>
      <c r="CTO11" s="18"/>
      <c r="CTP11" s="18"/>
      <c r="CTQ11" s="18"/>
      <c r="CTR11" s="18"/>
      <c r="CTS11" s="18"/>
      <c r="CTT11" s="18"/>
      <c r="CTU11" s="18"/>
      <c r="CTV11" s="18"/>
      <c r="CTW11" s="18"/>
      <c r="CTX11" s="18"/>
      <c r="CTY11" s="18"/>
      <c r="CTZ11" s="18"/>
      <c r="CUA11" s="18"/>
      <c r="CUB11" s="18"/>
      <c r="CUC11" s="18"/>
      <c r="CUD11" s="18"/>
      <c r="CUE11" s="18"/>
      <c r="CUF11" s="18"/>
      <c r="CUG11" s="18"/>
      <c r="CUH11" s="18"/>
      <c r="CUI11" s="18"/>
      <c r="CUJ11" s="18"/>
      <c r="CUK11" s="18"/>
      <c r="CUL11" s="18"/>
      <c r="CUM11" s="18"/>
      <c r="CUN11" s="18"/>
      <c r="CUO11" s="18"/>
      <c r="CUP11" s="18"/>
      <c r="CUQ11" s="18"/>
      <c r="CUR11" s="18"/>
      <c r="CUS11" s="18"/>
      <c r="CUT11" s="18"/>
      <c r="CUU11" s="18"/>
      <c r="CUV11" s="18"/>
      <c r="CUW11" s="18"/>
      <c r="CUX11" s="18"/>
    </row>
    <row r="12" spans="1:2598" s="18" customFormat="1" ht="15" customHeight="1" x14ac:dyDescent="0.15">
      <c r="A12" s="223">
        <v>1.1000000000000001</v>
      </c>
      <c r="B12" s="690" t="s">
        <v>131</v>
      </c>
      <c r="C12" s="50" t="s">
        <v>129</v>
      </c>
      <c r="D12" s="1458">
        <v>8.0086891304347834</v>
      </c>
      <c r="E12" s="1458">
        <v>122451.52843599999</v>
      </c>
      <c r="F12" s="1458">
        <v>3.5298094202898556</v>
      </c>
      <c r="G12" s="1458">
        <v>36443.557031999997</v>
      </c>
      <c r="H12" s="1458">
        <v>13.598075297101452</v>
      </c>
      <c r="I12" s="1458">
        <v>130682.16298499999</v>
      </c>
      <c r="J12" s="1458">
        <v>15.356357305797101</v>
      </c>
      <c r="K12" s="1458">
        <v>205988.10700000002</v>
      </c>
      <c r="L12" s="1458">
        <v>14.02820579710145</v>
      </c>
      <c r="M12" s="1458">
        <v>198272.87699999998</v>
      </c>
      <c r="N12" s="1458">
        <v>11.803523913043479</v>
      </c>
      <c r="O12" s="1458">
        <v>183925.799</v>
      </c>
      <c r="P12" s="291"/>
      <c r="Q12" s="292"/>
      <c r="R12" s="4">
        <f>A12</f>
        <v>1.1000000000000001</v>
      </c>
      <c r="S12" s="38" t="str">
        <f>B12</f>
        <v>WOOD FUEL (INCLUDING WOOD FOR CHARCOAL)</v>
      </c>
      <c r="T12" s="50" t="s">
        <v>129</v>
      </c>
      <c r="U12" s="846">
        <f>F12-(F13+F14)</f>
        <v>0</v>
      </c>
      <c r="V12" s="270">
        <f>G12-(G13+G14)</f>
        <v>0</v>
      </c>
      <c r="W12" s="270">
        <f>H12-(H13+H14)</f>
        <v>0</v>
      </c>
      <c r="X12" s="270">
        <f>I12-(I13+I14)</f>
        <v>0</v>
      </c>
      <c r="Y12" s="270">
        <f t="shared" ref="Y12:AB12" si="2">L12-(L13+L14)</f>
        <v>0</v>
      </c>
      <c r="Z12" s="270">
        <f t="shared" si="2"/>
        <v>0</v>
      </c>
      <c r="AA12" s="270">
        <f t="shared" si="2"/>
        <v>0</v>
      </c>
      <c r="AB12" s="271">
        <f t="shared" si="2"/>
        <v>0</v>
      </c>
      <c r="AC12" s="293"/>
      <c r="AD12" s="522">
        <f>A12</f>
        <v>1.1000000000000001</v>
      </c>
      <c r="AE12" s="38" t="str">
        <f t="shared" si="1"/>
        <v>WOOD FUEL (INCLUDING WOOD FOR CHARCOAL)</v>
      </c>
      <c r="AF12" s="50" t="s">
        <v>129</v>
      </c>
      <c r="AG12" s="518">
        <f>IF(ISNUMBER('JQ1|Primary Products|Production'!E14+F12-L12),'JQ1|Primary Products|Production'!E14+F12-L12,IF(ISNUMBER(L12-F12),"NT " &amp; L12-F12,"…"))</f>
        <v>775.74160362318844</v>
      </c>
      <c r="AH12" s="345">
        <f>IF(ISNUMBER('JQ1|Primary Products|Production'!F14+H12-N12),'JQ1|Primary Products|Production'!F14+H12-N12,IF(ISNUMBER(N12-H12),"NT " &amp; N12-H12,"…"))</f>
        <v>763.47655138405798</v>
      </c>
    </row>
    <row r="13" spans="1:2598" s="18" customFormat="1" ht="15" customHeight="1" x14ac:dyDescent="0.15">
      <c r="A13" s="886" t="s">
        <v>19</v>
      </c>
      <c r="B13" s="39" t="s">
        <v>3</v>
      </c>
      <c r="C13" s="47" t="s">
        <v>129</v>
      </c>
      <c r="D13" s="1459">
        <v>5.324202898550725</v>
      </c>
      <c r="E13" s="1459">
        <v>81511.094435999999</v>
      </c>
      <c r="F13" s="1459">
        <v>2.5770565217391308</v>
      </c>
      <c r="G13" s="1459">
        <v>27010.317788</v>
      </c>
      <c r="H13" s="1445">
        <v>0.87248761594202917</v>
      </c>
      <c r="I13" s="1438">
        <v>14825.049000000001</v>
      </c>
      <c r="J13" s="1459">
        <v>9.0501485507246375</v>
      </c>
      <c r="K13" s="1459">
        <v>140331.87100000001</v>
      </c>
      <c r="L13" s="1459">
        <v>9.620670289855072</v>
      </c>
      <c r="M13" s="1460">
        <v>136631.05799999999</v>
      </c>
      <c r="N13" s="1445">
        <v>7.3277442028985513</v>
      </c>
      <c r="O13" s="1461">
        <v>113416.62699999999</v>
      </c>
      <c r="P13" s="291"/>
      <c r="Q13" s="292"/>
      <c r="R13" s="4" t="str">
        <f t="shared" ref="R13:R14" si="3">A13</f>
        <v>1.1.C</v>
      </c>
      <c r="S13" s="39" t="str">
        <f t="shared" ref="S13:S14" si="4">B13</f>
        <v>Coniferous</v>
      </c>
      <c r="T13" s="47" t="s">
        <v>129</v>
      </c>
      <c r="U13" s="270"/>
      <c r="V13" s="270"/>
      <c r="W13" s="270"/>
      <c r="X13" s="270"/>
      <c r="Y13" s="270"/>
      <c r="Z13" s="270"/>
      <c r="AA13" s="270"/>
      <c r="AB13" s="271"/>
      <c r="AC13" s="293"/>
      <c r="AD13" s="522" t="str">
        <f t="shared" ref="AD13:AD14" si="5">A13</f>
        <v>1.1.C</v>
      </c>
      <c r="AE13" s="39" t="str">
        <f t="shared" ref="AE13:AE14" si="6">B13</f>
        <v>Coniferous</v>
      </c>
      <c r="AF13" s="47" t="s">
        <v>129</v>
      </c>
      <c r="AG13" s="518">
        <f>IF(ISNUMBER('JQ1|Primary Products|Production'!E15+F13-L13),'JQ1|Primary Products|Production'!E15+F13-L13,IF(ISNUMBER(L13-F13),"NT " &amp; L13-F13,"…"))</f>
        <v>-5.7986137681159411</v>
      </c>
      <c r="AH13" s="345">
        <f>IF(ISNUMBER('JQ1|Primary Products|Production'!F15+H13-N13),'JQ1|Primary Products|Production'!F15+H13-N13,IF(ISNUMBER(N13-H13),"NT " &amp; N13-H13,"…"))</f>
        <v>-5.7752565869565222</v>
      </c>
    </row>
    <row r="14" spans="1:2598" s="18" customFormat="1" ht="15" customHeight="1" x14ac:dyDescent="0.15">
      <c r="A14" s="886" t="s">
        <v>56</v>
      </c>
      <c r="B14" s="42" t="s">
        <v>4</v>
      </c>
      <c r="C14" s="50" t="s">
        <v>129</v>
      </c>
      <c r="D14" s="1459">
        <v>2.6844862318840583</v>
      </c>
      <c r="E14" s="1459">
        <v>40940.434000000001</v>
      </c>
      <c r="F14" s="1459">
        <v>0.95275289855072465</v>
      </c>
      <c r="G14" s="1459">
        <v>9433.2392439999985</v>
      </c>
      <c r="H14" s="1445">
        <v>12.725587681159423</v>
      </c>
      <c r="I14" s="1438">
        <v>115857.11398499999</v>
      </c>
      <c r="J14" s="1459">
        <v>6.3062087550724639</v>
      </c>
      <c r="K14" s="1459">
        <v>65656.236000000004</v>
      </c>
      <c r="L14" s="1459">
        <v>4.4075355072463775</v>
      </c>
      <c r="M14" s="1460">
        <v>61641.819000000003</v>
      </c>
      <c r="N14" s="1462">
        <v>4.4757797101449279</v>
      </c>
      <c r="O14" s="1462">
        <v>70509.172000000006</v>
      </c>
      <c r="P14" s="291"/>
      <c r="Q14" s="292"/>
      <c r="R14" s="4" t="str">
        <f t="shared" si="3"/>
        <v>1.1.NC</v>
      </c>
      <c r="S14" s="39" t="str">
        <f t="shared" si="4"/>
        <v>Non-Coniferous</v>
      </c>
      <c r="T14" s="50" t="s">
        <v>129</v>
      </c>
      <c r="U14" s="270"/>
      <c r="V14" s="270"/>
      <c r="W14" s="270"/>
      <c r="X14" s="270"/>
      <c r="Y14" s="270"/>
      <c r="Z14" s="270"/>
      <c r="AA14" s="270"/>
      <c r="AB14" s="271"/>
      <c r="AC14" s="293"/>
      <c r="AD14" s="522" t="str">
        <f t="shared" si="5"/>
        <v>1.1.NC</v>
      </c>
      <c r="AE14" s="39" t="str">
        <f t="shared" si="6"/>
        <v>Non-Coniferous</v>
      </c>
      <c r="AF14" s="47" t="s">
        <v>129</v>
      </c>
      <c r="AG14" s="518">
        <f>IF(ISNUMBER('JQ1|Primary Products|Production'!E16+F14-L14),'JQ1|Primary Products|Production'!E16+F14-L14,IF(ISNUMBER(L14-F14),"NT " &amp; L14-F14,"…"))</f>
        <v>781.54021739130428</v>
      </c>
      <c r="AH14" s="345">
        <f>IF(ISNUMBER('JQ1|Primary Products|Production'!F16+H14-N14),'JQ1|Primary Products|Production'!F16+H14-N14,IF(ISNUMBER(N14-H14),"NT " &amp; N14-H14,"…"))</f>
        <v>769.25180797101439</v>
      </c>
    </row>
    <row r="15" spans="1:2598" s="18" customFormat="1" ht="15" customHeight="1" x14ac:dyDescent="0.15">
      <c r="A15" s="223">
        <v>1.2</v>
      </c>
      <c r="B15" s="38" t="s">
        <v>337</v>
      </c>
      <c r="C15" s="52" t="s">
        <v>129</v>
      </c>
      <c r="D15" s="1458">
        <v>15.793691071428571</v>
      </c>
      <c r="E15" s="1458">
        <v>128629.667759</v>
      </c>
      <c r="F15" s="1458">
        <v>14.933205357142855</v>
      </c>
      <c r="G15" s="1458">
        <v>133698.17721699999</v>
      </c>
      <c r="H15" s="1458">
        <v>25.448833997252748</v>
      </c>
      <c r="I15" s="1458">
        <v>283036.24986600003</v>
      </c>
      <c r="J15" s="1458">
        <v>0</v>
      </c>
      <c r="K15" s="1458">
        <v>0</v>
      </c>
      <c r="L15" s="1458">
        <v>0</v>
      </c>
      <c r="M15" s="1458">
        <v>0</v>
      </c>
      <c r="N15" s="1458">
        <v>0</v>
      </c>
      <c r="O15" s="1458">
        <v>0</v>
      </c>
      <c r="P15" s="291"/>
      <c r="Q15" s="292"/>
      <c r="R15" s="4">
        <f t="shared" ref="R15:S18" si="7">A15</f>
        <v>1.2</v>
      </c>
      <c r="S15" s="38" t="str">
        <f t="shared" si="7"/>
        <v>INDUSTRIAL ROUNDWOOD</v>
      </c>
      <c r="T15" s="52" t="s">
        <v>129</v>
      </c>
      <c r="U15" s="847">
        <f>F15-(F16+F17)</f>
        <v>0</v>
      </c>
      <c r="V15" s="272">
        <f>G15-(G16+G17)</f>
        <v>0</v>
      </c>
      <c r="W15" s="272">
        <f>H15-(H16+H17)</f>
        <v>0</v>
      </c>
      <c r="X15" s="272">
        <f>I15-(I16+I17)</f>
        <v>0</v>
      </c>
      <c r="Y15" s="272">
        <f t="shared" ref="Y15:AB15" si="8">L15-(L16+L17)</f>
        <v>0</v>
      </c>
      <c r="Z15" s="272">
        <f t="shared" si="8"/>
        <v>0</v>
      </c>
      <c r="AA15" s="272">
        <f t="shared" si="8"/>
        <v>0</v>
      </c>
      <c r="AB15" s="273">
        <f t="shared" si="8"/>
        <v>0</v>
      </c>
      <c r="AC15" s="314"/>
      <c r="AD15" s="522">
        <f t="shared" ref="AD15:AD22" si="9">A15</f>
        <v>1.2</v>
      </c>
      <c r="AE15" s="38" t="str">
        <f t="shared" si="1"/>
        <v>INDUSTRIAL ROUNDWOOD</v>
      </c>
      <c r="AF15" s="52" t="s">
        <v>129</v>
      </c>
      <c r="AG15" s="518">
        <f>IF(ISNUMBER('JQ1|Primary Products|Production'!E17+F15-L15),'JQ1|Primary Products|Production'!E17+F15-L15,IF(ISNUMBER(L15-F15),"NT " &amp; L15-F15,"…"))</f>
        <v>146.53752535714287</v>
      </c>
      <c r="AH15" s="345">
        <f>IF(ISNUMBER('JQ1|Primary Products|Production'!F17+H15-N15),'JQ1|Primary Products|Production'!F17+H15-N15,IF(ISNUMBER(N15-H15),"NT " &amp; N15-H15,"…"))</f>
        <v>138.22387399725275</v>
      </c>
    </row>
    <row r="16" spans="1:2598" s="18" customFormat="1" ht="15" customHeight="1" x14ac:dyDescent="0.15">
      <c r="A16" s="223" t="s">
        <v>20</v>
      </c>
      <c r="B16" s="39" t="s">
        <v>3</v>
      </c>
      <c r="C16" s="47" t="s">
        <v>129</v>
      </c>
      <c r="D16" s="1459">
        <v>1.7144107142857141</v>
      </c>
      <c r="E16" s="1459">
        <v>17978.005714999999</v>
      </c>
      <c r="F16" s="1459">
        <v>5.6676651785714274</v>
      </c>
      <c r="G16" s="1459">
        <v>49612.134556000005</v>
      </c>
      <c r="H16" s="1445">
        <v>9.8416812499999988</v>
      </c>
      <c r="I16" s="1438">
        <v>109877.82785700001</v>
      </c>
      <c r="J16" s="1459"/>
      <c r="K16" s="1459"/>
      <c r="L16" s="1459"/>
      <c r="M16" s="1460"/>
      <c r="N16" s="1445"/>
      <c r="O16" s="1461"/>
      <c r="P16" s="291"/>
      <c r="Q16" s="292"/>
      <c r="R16" s="4" t="str">
        <f t="shared" si="7"/>
        <v>1.2.C</v>
      </c>
      <c r="S16" s="39" t="str">
        <f t="shared" si="7"/>
        <v>Coniferous</v>
      </c>
      <c r="T16" s="47" t="s">
        <v>129</v>
      </c>
      <c r="U16" s="270"/>
      <c r="V16" s="270"/>
      <c r="W16" s="270"/>
      <c r="X16" s="270"/>
      <c r="Y16" s="270"/>
      <c r="Z16" s="270"/>
      <c r="AA16" s="270"/>
      <c r="AB16" s="271"/>
      <c r="AC16" s="293"/>
      <c r="AD16" s="522" t="str">
        <f t="shared" si="9"/>
        <v>1.2.C</v>
      </c>
      <c r="AE16" s="39" t="str">
        <f t="shared" si="1"/>
        <v>Coniferous</v>
      </c>
      <c r="AF16" s="47" t="s">
        <v>129</v>
      </c>
      <c r="AG16" s="518">
        <f>IF(ISNUMBER('JQ1|Primary Products|Production'!E18+F16-L16),'JQ1|Primary Products|Production'!E18+F16-L16,IF(ISNUMBER(L16-F16),"NT " &amp; L16-F16,"…"))</f>
        <v>77.726085178571438</v>
      </c>
      <c r="AH16" s="345">
        <f>IF(ISNUMBER('JQ1|Primary Products|Production'!F18+H16-N16),'JQ1|Primary Products|Production'!F18+H16-N16,IF(ISNUMBER(N16-H16),"NT " &amp; N16-H16,"…"))</f>
        <v>57.215421249999999</v>
      </c>
    </row>
    <row r="17" spans="1:2598" s="18" customFormat="1" ht="15" customHeight="1" x14ac:dyDescent="0.15">
      <c r="A17" s="223" t="s">
        <v>57</v>
      </c>
      <c r="B17" s="39" t="s">
        <v>4</v>
      </c>
      <c r="C17" s="47" t="s">
        <v>129</v>
      </c>
      <c r="D17" s="1459">
        <v>14.079280357142856</v>
      </c>
      <c r="E17" s="1459">
        <v>110651.662044</v>
      </c>
      <c r="F17" s="1459">
        <v>9.2655401785714275</v>
      </c>
      <c r="G17" s="1459">
        <v>84086.042660999999</v>
      </c>
      <c r="H17" s="1445">
        <v>15.607152747252748</v>
      </c>
      <c r="I17" s="1438">
        <v>173158.422009</v>
      </c>
      <c r="J17" s="1459"/>
      <c r="K17" s="1459"/>
      <c r="L17" s="1459"/>
      <c r="M17" s="1460"/>
      <c r="N17" s="1445"/>
      <c r="O17" s="1461"/>
      <c r="P17" s="291"/>
      <c r="Q17" s="292"/>
      <c r="R17" s="4" t="str">
        <f t="shared" si="7"/>
        <v>1.2.NC</v>
      </c>
      <c r="S17" s="39" t="str">
        <f t="shared" si="7"/>
        <v>Non-Coniferous</v>
      </c>
      <c r="T17" s="47" t="s">
        <v>129</v>
      </c>
      <c r="U17" s="270"/>
      <c r="V17" s="270"/>
      <c r="W17" s="270"/>
      <c r="X17" s="270"/>
      <c r="Y17" s="270"/>
      <c r="Z17" s="270"/>
      <c r="AA17" s="270"/>
      <c r="AB17" s="271"/>
      <c r="AC17" s="293"/>
      <c r="AD17" s="522" t="str">
        <f t="shared" si="9"/>
        <v>1.2.NC</v>
      </c>
      <c r="AE17" s="39" t="str">
        <f t="shared" si="1"/>
        <v>Non-Coniferous</v>
      </c>
      <c r="AF17" s="47" t="s">
        <v>129</v>
      </c>
      <c r="AG17" s="518">
        <f>IF(ISNUMBER('JQ1|Primary Products|Production'!E19+F17-L17),'JQ1|Primary Products|Production'!E19+F17-L17,IF(ISNUMBER(L17-F17),"NT " &amp; L17-F17,"…"))</f>
        <v>68.811440178571431</v>
      </c>
      <c r="AH17" s="345">
        <f>IF(ISNUMBER('JQ1|Primary Products|Production'!F19+H17-N17),'JQ1|Primary Products|Production'!F19+H17-N17,IF(ISNUMBER(N17-H17),"NT " &amp; N17-H17,"…"))</f>
        <v>81.008452747252761</v>
      </c>
    </row>
    <row r="18" spans="1:2598" s="18" customFormat="1" ht="15" customHeight="1" x14ac:dyDescent="0.15">
      <c r="A18" s="224" t="s">
        <v>77</v>
      </c>
      <c r="B18" s="54" t="s">
        <v>74</v>
      </c>
      <c r="C18" s="50" t="s">
        <v>129</v>
      </c>
      <c r="D18" s="1459"/>
      <c r="E18" s="1459"/>
      <c r="F18" s="1459"/>
      <c r="G18" s="1459"/>
      <c r="H18" s="1445"/>
      <c r="I18" s="1438"/>
      <c r="J18" s="1459"/>
      <c r="K18" s="1459"/>
      <c r="L18" s="1459"/>
      <c r="M18" s="1460"/>
      <c r="N18" s="1445"/>
      <c r="O18" s="1461"/>
      <c r="P18" s="291"/>
      <c r="Q18" s="292"/>
      <c r="R18" s="4" t="str">
        <f t="shared" si="7"/>
        <v>1.2.NC.T</v>
      </c>
      <c r="S18" s="40" t="str">
        <f t="shared" si="7"/>
        <v>of which: Tropical</v>
      </c>
      <c r="T18" s="50" t="s">
        <v>129</v>
      </c>
      <c r="U18" s="278" t="str">
        <f>IF(AND(ISNUMBER(F18/F17),F18&gt;F17),"&gt; 1.2.NC !!","")</f>
        <v/>
      </c>
      <c r="V18" s="278" t="str">
        <f>IF(AND(ISNUMBER(G18/G17),G18&gt;G17),"&gt; 1.2.NC !!","")</f>
        <v/>
      </c>
      <c r="W18" s="278" t="str">
        <f>IF(AND(ISNUMBER(H18/H17),H18&gt;H17),"&gt; 1.2.NC !!","")</f>
        <v/>
      </c>
      <c r="X18" s="278" t="str">
        <f>IF(AND(ISNUMBER(I18/I17),I18&gt;I17),"&gt; 1.2.NC !!","")</f>
        <v/>
      </c>
      <c r="Y18" s="278" t="str">
        <f t="shared" ref="Y18:AB18" si="10">IF(AND(ISNUMBER(L18/L17),L18&gt;L17),"&gt; 1.2.NC !!","")</f>
        <v/>
      </c>
      <c r="Z18" s="278" t="str">
        <f t="shared" si="10"/>
        <v/>
      </c>
      <c r="AA18" s="278" t="str">
        <f t="shared" si="10"/>
        <v/>
      </c>
      <c r="AB18" s="279" t="str">
        <f t="shared" si="10"/>
        <v/>
      </c>
      <c r="AC18" s="293"/>
      <c r="AD18" s="523" t="str">
        <f t="shared" si="9"/>
        <v>1.2.NC.T</v>
      </c>
      <c r="AE18" s="40" t="str">
        <f t="shared" si="1"/>
        <v>of which: Tropical</v>
      </c>
      <c r="AF18" s="50" t="s">
        <v>129</v>
      </c>
      <c r="AG18" s="518">
        <f>IF(ISNUMBER('JQ1|Primary Products|Production'!E20+F18-L18),'JQ1|Primary Products|Production'!E20+F18-L18,IF(ISNUMBER(L18-F18),"NT " &amp; L18-F18,"…"))</f>
        <v>0.72299999999999998</v>
      </c>
      <c r="AH18" s="345">
        <f>IF(ISNUMBER('JQ1|Primary Products|Production'!F20+H18-N18),'JQ1|Primary Products|Production'!F20+H18-N18,IF(ISNUMBER(N18-H18),"NT " &amp; N18-H18,"…"))</f>
        <v>9.27</v>
      </c>
      <c r="AI18" s="17"/>
    </row>
    <row r="19" spans="1:2598" s="191" customFormat="1" ht="15" customHeight="1" x14ac:dyDescent="0.15">
      <c r="A19" s="225">
        <v>2</v>
      </c>
      <c r="B19" s="199" t="s">
        <v>29</v>
      </c>
      <c r="C19" s="190" t="s">
        <v>621</v>
      </c>
      <c r="D19" s="1463">
        <v>37.067959999999999</v>
      </c>
      <c r="E19" s="1464">
        <v>4258.1819999999998</v>
      </c>
      <c r="F19" s="1463">
        <v>3.8028760000000009E-2</v>
      </c>
      <c r="G19" s="1463">
        <v>3996.6469999999999</v>
      </c>
      <c r="H19" s="1465">
        <v>0.13639669000000001</v>
      </c>
      <c r="I19" s="1466">
        <v>11994.534</v>
      </c>
      <c r="J19" s="1463"/>
      <c r="K19" s="1463"/>
      <c r="L19" s="1463"/>
      <c r="M19" s="1467"/>
      <c r="N19" s="1465"/>
      <c r="O19" s="1468"/>
      <c r="P19" s="291"/>
      <c r="Q19" s="292"/>
      <c r="R19" s="201">
        <f t="shared" ref="R19:R69" si="11">A19</f>
        <v>2</v>
      </c>
      <c r="S19" s="199" t="str">
        <f t="shared" ref="S19:S69" si="12">B19</f>
        <v>WOOD CHARCOAL</v>
      </c>
      <c r="T19" s="190" t="s">
        <v>621</v>
      </c>
      <c r="U19" s="596"/>
      <c r="V19" s="596"/>
      <c r="W19" s="596"/>
      <c r="X19" s="596"/>
      <c r="Y19" s="596"/>
      <c r="Z19" s="596"/>
      <c r="AA19" s="596"/>
      <c r="AB19" s="597"/>
      <c r="AC19" s="293"/>
      <c r="AD19" s="324">
        <f t="shared" si="9"/>
        <v>2</v>
      </c>
      <c r="AE19" s="199" t="str">
        <f t="shared" si="1"/>
        <v>WOOD CHARCOAL</v>
      </c>
      <c r="AF19" s="1090" t="s">
        <v>621</v>
      </c>
      <c r="AG19" s="327">
        <f>IF(ISNUMBER('JQ1|Primary Products|Production'!E31+F19-L19),'JQ1|Primary Products|Production'!E31+F19-L19,IF(ISNUMBER(L19-F19),"NT " &amp; L19-F19,"…"))</f>
        <v>3.8028760000000009E-2</v>
      </c>
      <c r="AH19" s="328">
        <f>IF(ISNUMBER('JQ1|Primary Products|Production'!F31+H19-N19),'JQ1|Primary Products|Production'!F31+H19-N19,IF(ISNUMBER(N19-H19),"NT " &amp; N19-H19,"…"))</f>
        <v>0.13639669000000001</v>
      </c>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row>
    <row r="20" spans="1:2598" s="191" customFormat="1" ht="15" customHeight="1" x14ac:dyDescent="0.15">
      <c r="A20" s="222">
        <v>3</v>
      </c>
      <c r="B20" s="189" t="s">
        <v>134</v>
      </c>
      <c r="C20" s="190" t="s">
        <v>83</v>
      </c>
      <c r="D20" s="1458">
        <v>0.93882999999999994</v>
      </c>
      <c r="E20" s="1458">
        <v>6652.0349999999999</v>
      </c>
      <c r="F20" s="1458">
        <v>0</v>
      </c>
      <c r="G20" s="1458">
        <v>0</v>
      </c>
      <c r="H20" s="1458">
        <v>5.3228000000000004E-2</v>
      </c>
      <c r="I20" s="1458">
        <v>4491.6450000000004</v>
      </c>
      <c r="J20" s="1458">
        <v>1.2132674999999999</v>
      </c>
      <c r="K20" s="1458">
        <v>20745.125</v>
      </c>
      <c r="L20" s="1458">
        <v>1.4573062499999998</v>
      </c>
      <c r="M20" s="1458">
        <v>20439.651999999998</v>
      </c>
      <c r="N20" s="1458">
        <v>1.1754293333333332</v>
      </c>
      <c r="O20" s="1458">
        <v>17796.144</v>
      </c>
      <c r="P20" s="291"/>
      <c r="Q20" s="292"/>
      <c r="R20" s="194">
        <f t="shared" si="11"/>
        <v>3</v>
      </c>
      <c r="S20" s="193" t="str">
        <f t="shared" si="12"/>
        <v>WOOD CHIPS, PARTICLES AND RESIDUES</v>
      </c>
      <c r="T20" s="190" t="s">
        <v>83</v>
      </c>
      <c r="U20" s="595">
        <f>F20-(F21+F22)</f>
        <v>0</v>
      </c>
      <c r="V20" s="276">
        <f>G20-(G21+G22)</f>
        <v>0</v>
      </c>
      <c r="W20" s="276">
        <f>H20-(H21+H22)</f>
        <v>0</v>
      </c>
      <c r="X20" s="276">
        <f>I20-(I21+I22)</f>
        <v>0</v>
      </c>
      <c r="Y20" s="276">
        <f t="shared" ref="Y20:AB20" si="13">L20-(L21+L22)</f>
        <v>0</v>
      </c>
      <c r="Z20" s="276">
        <f t="shared" si="13"/>
        <v>0</v>
      </c>
      <c r="AA20" s="276">
        <f t="shared" si="13"/>
        <v>0</v>
      </c>
      <c r="AB20" s="277">
        <f t="shared" si="13"/>
        <v>0</v>
      </c>
      <c r="AC20" s="293"/>
      <c r="AD20" s="601">
        <f t="shared" si="9"/>
        <v>3</v>
      </c>
      <c r="AE20" s="193" t="str">
        <f t="shared" si="1"/>
        <v>WOOD CHIPS, PARTICLES AND RESIDUES</v>
      </c>
      <c r="AF20" s="190" t="s">
        <v>83</v>
      </c>
      <c r="AG20" s="327">
        <f>IF(ISNUMBER('JQ1|Primary Products|Production'!E32+F20-L20),'JQ1|Primary Products|Production'!E32+F20-L20,IF(ISNUMBER(L20-F20),"NT " &amp; L20-F20,"…"))</f>
        <v>25.970303749999996</v>
      </c>
      <c r="AH20" s="328">
        <f>IF(ISNUMBER('JQ1|Primary Products|Production'!F32+H20-N20),'JQ1|Primary Products|Production'!F32+H20-N20,IF(ISNUMBER(N20-H20),"NT " &amp; N20-H20,"…"))</f>
        <v>29.685018666666682</v>
      </c>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c r="BIF20" s="18"/>
      <c r="BIG20" s="18"/>
      <c r="BIH20" s="18"/>
      <c r="BII20" s="18"/>
      <c r="BIJ20" s="18"/>
      <c r="BIK20" s="18"/>
      <c r="BIL20" s="18"/>
      <c r="BIM20" s="18"/>
      <c r="BIN20" s="18"/>
      <c r="BIO20" s="18"/>
      <c r="BIP20" s="18"/>
      <c r="BIQ20" s="18"/>
      <c r="BIR20" s="18"/>
      <c r="BIS20" s="18"/>
      <c r="BIT20" s="18"/>
      <c r="BIU20" s="18"/>
      <c r="BIV20" s="18"/>
      <c r="BIW20" s="18"/>
      <c r="BIX20" s="18"/>
      <c r="BIY20" s="18"/>
      <c r="BIZ20" s="18"/>
      <c r="BJA20" s="18"/>
      <c r="BJB20" s="18"/>
      <c r="BJC20" s="18"/>
      <c r="BJD20" s="18"/>
      <c r="BJE20" s="18"/>
      <c r="BJF20" s="18"/>
      <c r="BJG20" s="18"/>
      <c r="BJH20" s="18"/>
      <c r="BJI20" s="18"/>
      <c r="BJJ20" s="18"/>
      <c r="BJK20" s="18"/>
      <c r="BJL20" s="18"/>
      <c r="BJM20" s="18"/>
      <c r="BJN20" s="18"/>
      <c r="BJO20" s="18"/>
      <c r="BJP20" s="18"/>
      <c r="BJQ20" s="18"/>
      <c r="BJR20" s="18"/>
      <c r="BJS20" s="18"/>
      <c r="BJT20" s="18"/>
      <c r="BJU20" s="18"/>
      <c r="BJV20" s="18"/>
      <c r="BJW20" s="18"/>
      <c r="BJX20" s="18"/>
      <c r="BJY20" s="18"/>
      <c r="BJZ20" s="18"/>
      <c r="BKA20" s="18"/>
      <c r="BKB20" s="18"/>
      <c r="BKC20" s="18"/>
      <c r="BKD20" s="18"/>
      <c r="BKE20" s="18"/>
      <c r="BKF20" s="18"/>
      <c r="BKG20" s="18"/>
      <c r="BKH20" s="18"/>
      <c r="BKI20" s="18"/>
      <c r="BKJ20" s="18"/>
      <c r="BKK20" s="18"/>
      <c r="BKL20" s="18"/>
      <c r="BKM20" s="18"/>
      <c r="BKN20" s="18"/>
      <c r="BKO20" s="18"/>
      <c r="BKP20" s="18"/>
      <c r="BKQ20" s="18"/>
      <c r="BKR20" s="18"/>
      <c r="BKS20" s="18"/>
      <c r="BKT20" s="18"/>
      <c r="BKU20" s="18"/>
      <c r="BKV20" s="18"/>
      <c r="BKW20" s="18"/>
      <c r="BKX20" s="18"/>
      <c r="BKY20" s="18"/>
      <c r="BKZ20" s="18"/>
      <c r="BLA20" s="18"/>
      <c r="BLB20" s="18"/>
      <c r="BLC20" s="18"/>
      <c r="BLD20" s="18"/>
      <c r="BLE20" s="18"/>
      <c r="BLF20" s="18"/>
      <c r="BLG20" s="18"/>
      <c r="BLH20" s="18"/>
      <c r="BLI20" s="18"/>
      <c r="BLJ20" s="18"/>
      <c r="BLK20" s="18"/>
      <c r="BLL20" s="18"/>
      <c r="BLM20" s="18"/>
      <c r="BLN20" s="18"/>
      <c r="BLO20" s="18"/>
      <c r="BLP20" s="18"/>
      <c r="BLQ20" s="18"/>
      <c r="BLR20" s="18"/>
      <c r="BLS20" s="18"/>
      <c r="BLT20" s="18"/>
      <c r="BLU20" s="18"/>
      <c r="BLV20" s="18"/>
      <c r="BLW20" s="18"/>
      <c r="BLX20" s="18"/>
      <c r="BLY20" s="18"/>
      <c r="BLZ20" s="18"/>
      <c r="BMA20" s="18"/>
      <c r="BMB20" s="18"/>
      <c r="BMC20" s="18"/>
      <c r="BMD20" s="18"/>
      <c r="BME20" s="18"/>
      <c r="BMF20" s="18"/>
      <c r="BMG20" s="18"/>
      <c r="BMH20" s="18"/>
      <c r="BMI20" s="18"/>
      <c r="BMJ20" s="18"/>
      <c r="BMK20" s="18"/>
      <c r="BML20" s="18"/>
      <c r="BMM20" s="18"/>
      <c r="BMN20" s="18"/>
      <c r="BMO20" s="18"/>
      <c r="BMP20" s="18"/>
      <c r="BMQ20" s="18"/>
      <c r="BMR20" s="18"/>
      <c r="BMS20" s="18"/>
      <c r="BMT20" s="18"/>
      <c r="BMU20" s="18"/>
      <c r="BMV20" s="18"/>
      <c r="BMW20" s="18"/>
      <c r="BMX20" s="18"/>
      <c r="BMY20" s="18"/>
      <c r="BMZ20" s="18"/>
      <c r="BNA20" s="18"/>
      <c r="BNB20" s="18"/>
      <c r="BNC20" s="18"/>
      <c r="BND20" s="18"/>
      <c r="BNE20" s="18"/>
      <c r="BNF20" s="18"/>
      <c r="BNG20" s="18"/>
      <c r="BNH20" s="18"/>
      <c r="BNI20" s="18"/>
      <c r="BNJ20" s="18"/>
      <c r="BNK20" s="18"/>
      <c r="BNL20" s="18"/>
      <c r="BNM20" s="18"/>
      <c r="BNN20" s="18"/>
      <c r="BNO20" s="18"/>
      <c r="BNP20" s="18"/>
      <c r="BNQ20" s="18"/>
      <c r="BNR20" s="18"/>
      <c r="BNS20" s="18"/>
      <c r="BNT20" s="18"/>
      <c r="BNU20" s="18"/>
      <c r="BNV20" s="18"/>
      <c r="BNW20" s="18"/>
      <c r="BNX20" s="18"/>
      <c r="BNY20" s="18"/>
      <c r="BNZ20" s="18"/>
      <c r="BOA20" s="18"/>
      <c r="BOB20" s="18"/>
      <c r="BOC20" s="18"/>
      <c r="BOD20" s="18"/>
      <c r="BOE20" s="18"/>
      <c r="BOF20" s="18"/>
      <c r="BOG20" s="18"/>
      <c r="BOH20" s="18"/>
      <c r="BOI20" s="18"/>
      <c r="BOJ20" s="18"/>
      <c r="BOK20" s="18"/>
      <c r="BOL20" s="18"/>
      <c r="BOM20" s="18"/>
      <c r="BON20" s="18"/>
      <c r="BOO20" s="18"/>
      <c r="BOP20" s="18"/>
      <c r="BOQ20" s="18"/>
      <c r="BOR20" s="18"/>
      <c r="BOS20" s="18"/>
      <c r="BOT20" s="18"/>
      <c r="BOU20" s="18"/>
      <c r="BOV20" s="18"/>
      <c r="BOW20" s="18"/>
      <c r="BOX20" s="18"/>
      <c r="BOY20" s="18"/>
      <c r="BOZ20" s="18"/>
      <c r="BPA20" s="18"/>
      <c r="BPB20" s="18"/>
      <c r="BPC20" s="18"/>
      <c r="BPD20" s="18"/>
      <c r="BPE20" s="18"/>
      <c r="BPF20" s="18"/>
      <c r="BPG20" s="18"/>
      <c r="BPH20" s="18"/>
      <c r="BPI20" s="18"/>
      <c r="BPJ20" s="18"/>
      <c r="BPK20" s="18"/>
      <c r="BPL20" s="18"/>
      <c r="BPM20" s="18"/>
      <c r="BPN20" s="18"/>
      <c r="BPO20" s="18"/>
      <c r="BPP20" s="18"/>
      <c r="BPQ20" s="18"/>
      <c r="BPR20" s="18"/>
      <c r="BPS20" s="18"/>
      <c r="BPT20" s="18"/>
      <c r="BPU20" s="18"/>
      <c r="BPV20" s="18"/>
      <c r="BPW20" s="18"/>
      <c r="BPX20" s="18"/>
      <c r="BPY20" s="18"/>
      <c r="BPZ20" s="18"/>
      <c r="BQA20" s="18"/>
      <c r="BQB20" s="18"/>
      <c r="BQC20" s="18"/>
      <c r="BQD20" s="18"/>
      <c r="BQE20" s="18"/>
      <c r="BQF20" s="18"/>
      <c r="BQG20" s="18"/>
      <c r="BQH20" s="18"/>
      <c r="BQI20" s="18"/>
      <c r="BQJ20" s="18"/>
      <c r="BQK20" s="18"/>
      <c r="BQL20" s="18"/>
      <c r="BQM20" s="18"/>
      <c r="BQN20" s="18"/>
      <c r="BQO20" s="18"/>
      <c r="BQP20" s="18"/>
      <c r="BQQ20" s="18"/>
      <c r="BQR20" s="18"/>
      <c r="BQS20" s="18"/>
      <c r="BQT20" s="18"/>
      <c r="BQU20" s="18"/>
      <c r="BQV20" s="18"/>
      <c r="BQW20" s="18"/>
      <c r="BQX20" s="18"/>
      <c r="BQY20" s="18"/>
      <c r="BQZ20" s="18"/>
      <c r="BRA20" s="18"/>
      <c r="BRB20" s="18"/>
      <c r="BRC20" s="18"/>
      <c r="BRD20" s="18"/>
      <c r="BRE20" s="18"/>
      <c r="BRF20" s="18"/>
      <c r="BRG20" s="18"/>
      <c r="BRH20" s="18"/>
      <c r="BRI20" s="18"/>
      <c r="BRJ20" s="18"/>
      <c r="BRK20" s="18"/>
      <c r="BRL20" s="18"/>
      <c r="BRM20" s="18"/>
      <c r="BRN20" s="18"/>
      <c r="BRO20" s="18"/>
      <c r="BRP20" s="18"/>
      <c r="BRQ20" s="18"/>
      <c r="BRR20" s="18"/>
      <c r="BRS20" s="18"/>
      <c r="BRT20" s="18"/>
      <c r="BRU20" s="18"/>
      <c r="BRV20" s="18"/>
      <c r="BRW20" s="18"/>
      <c r="BRX20" s="18"/>
      <c r="BRY20" s="18"/>
      <c r="BRZ20" s="18"/>
      <c r="BSA20" s="18"/>
      <c r="BSB20" s="18"/>
      <c r="BSC20" s="18"/>
      <c r="BSD20" s="18"/>
      <c r="BSE20" s="18"/>
      <c r="BSF20" s="18"/>
      <c r="BSG20" s="18"/>
      <c r="BSH20" s="18"/>
      <c r="BSI20" s="18"/>
      <c r="BSJ20" s="18"/>
      <c r="BSK20" s="18"/>
      <c r="BSL20" s="18"/>
      <c r="BSM20" s="18"/>
      <c r="BSN20" s="18"/>
      <c r="BSO20" s="18"/>
      <c r="BSP20" s="18"/>
      <c r="BSQ20" s="18"/>
      <c r="BSR20" s="18"/>
      <c r="BSS20" s="18"/>
      <c r="BST20" s="18"/>
      <c r="BSU20" s="18"/>
      <c r="BSV20" s="18"/>
      <c r="BSW20" s="18"/>
      <c r="BSX20" s="18"/>
      <c r="BSY20" s="18"/>
      <c r="BSZ20" s="18"/>
      <c r="BTA20" s="18"/>
      <c r="BTB20" s="18"/>
      <c r="BTC20" s="18"/>
      <c r="BTD20" s="18"/>
      <c r="BTE20" s="18"/>
      <c r="BTF20" s="18"/>
      <c r="BTG20" s="18"/>
      <c r="BTH20" s="18"/>
      <c r="BTI20" s="18"/>
      <c r="BTJ20" s="18"/>
      <c r="BTK20" s="18"/>
      <c r="BTL20" s="18"/>
      <c r="BTM20" s="18"/>
      <c r="BTN20" s="18"/>
      <c r="BTO20" s="18"/>
      <c r="BTP20" s="18"/>
      <c r="BTQ20" s="18"/>
      <c r="BTR20" s="18"/>
      <c r="BTS20" s="18"/>
      <c r="BTT20" s="18"/>
      <c r="BTU20" s="18"/>
      <c r="BTV20" s="18"/>
      <c r="BTW20" s="18"/>
      <c r="BTX20" s="18"/>
      <c r="BTY20" s="18"/>
      <c r="BTZ20" s="18"/>
      <c r="BUA20" s="18"/>
      <c r="BUB20" s="18"/>
      <c r="BUC20" s="18"/>
      <c r="BUD20" s="18"/>
      <c r="BUE20" s="18"/>
      <c r="BUF20" s="18"/>
      <c r="BUG20" s="18"/>
      <c r="BUH20" s="18"/>
      <c r="BUI20" s="18"/>
      <c r="BUJ20" s="18"/>
      <c r="BUK20" s="18"/>
      <c r="BUL20" s="18"/>
      <c r="BUM20" s="18"/>
      <c r="BUN20" s="18"/>
      <c r="BUO20" s="18"/>
      <c r="BUP20" s="18"/>
      <c r="BUQ20" s="18"/>
      <c r="BUR20" s="18"/>
      <c r="BUS20" s="18"/>
      <c r="BUT20" s="18"/>
      <c r="BUU20" s="18"/>
      <c r="BUV20" s="18"/>
      <c r="BUW20" s="18"/>
      <c r="BUX20" s="18"/>
      <c r="BUY20" s="18"/>
      <c r="BUZ20" s="18"/>
      <c r="BVA20" s="18"/>
      <c r="BVB20" s="18"/>
      <c r="BVC20" s="18"/>
      <c r="BVD20" s="18"/>
      <c r="BVE20" s="18"/>
      <c r="BVF20" s="18"/>
      <c r="BVG20" s="18"/>
      <c r="BVH20" s="18"/>
      <c r="BVI20" s="18"/>
      <c r="BVJ20" s="18"/>
      <c r="BVK20" s="18"/>
      <c r="BVL20" s="18"/>
      <c r="BVM20" s="18"/>
      <c r="BVN20" s="18"/>
      <c r="BVO20" s="18"/>
      <c r="BVP20" s="18"/>
      <c r="BVQ20" s="18"/>
      <c r="BVR20" s="18"/>
      <c r="BVS20" s="18"/>
      <c r="BVT20" s="18"/>
      <c r="BVU20" s="18"/>
      <c r="BVV20" s="18"/>
      <c r="BVW20" s="18"/>
      <c r="BVX20" s="18"/>
      <c r="BVY20" s="18"/>
      <c r="BVZ20" s="18"/>
      <c r="BWA20" s="18"/>
      <c r="BWB20" s="18"/>
      <c r="BWC20" s="18"/>
      <c r="BWD20" s="18"/>
      <c r="BWE20" s="18"/>
      <c r="BWF20" s="18"/>
      <c r="BWG20" s="18"/>
      <c r="BWH20" s="18"/>
      <c r="BWI20" s="18"/>
      <c r="BWJ20" s="18"/>
      <c r="BWK20" s="18"/>
      <c r="BWL20" s="18"/>
      <c r="BWM20" s="18"/>
      <c r="BWN20" s="18"/>
      <c r="BWO20" s="18"/>
      <c r="BWP20" s="18"/>
      <c r="BWQ20" s="18"/>
      <c r="BWR20" s="18"/>
      <c r="BWS20" s="18"/>
      <c r="BWT20" s="18"/>
      <c r="BWU20" s="18"/>
      <c r="BWV20" s="18"/>
      <c r="BWW20" s="18"/>
      <c r="BWX20" s="18"/>
      <c r="BWY20" s="18"/>
      <c r="BWZ20" s="18"/>
      <c r="BXA20" s="18"/>
      <c r="BXB20" s="18"/>
      <c r="BXC20" s="18"/>
      <c r="BXD20" s="18"/>
      <c r="BXE20" s="18"/>
      <c r="BXF20" s="18"/>
      <c r="BXG20" s="18"/>
      <c r="BXH20" s="18"/>
      <c r="BXI20" s="18"/>
      <c r="BXJ20" s="18"/>
      <c r="BXK20" s="18"/>
      <c r="BXL20" s="18"/>
      <c r="BXM20" s="18"/>
      <c r="BXN20" s="18"/>
      <c r="BXO20" s="18"/>
      <c r="BXP20" s="18"/>
      <c r="BXQ20" s="18"/>
      <c r="BXR20" s="18"/>
      <c r="BXS20" s="18"/>
      <c r="BXT20" s="18"/>
      <c r="BXU20" s="18"/>
      <c r="BXV20" s="18"/>
      <c r="BXW20" s="18"/>
      <c r="BXX20" s="18"/>
      <c r="BXY20" s="18"/>
      <c r="BXZ20" s="18"/>
      <c r="BYA20" s="18"/>
      <c r="BYB20" s="18"/>
      <c r="BYC20" s="18"/>
      <c r="BYD20" s="18"/>
      <c r="BYE20" s="18"/>
      <c r="BYF20" s="18"/>
      <c r="BYG20" s="18"/>
      <c r="BYH20" s="18"/>
      <c r="BYI20" s="18"/>
      <c r="BYJ20" s="18"/>
      <c r="BYK20" s="18"/>
      <c r="BYL20" s="18"/>
      <c r="BYM20" s="18"/>
      <c r="BYN20" s="18"/>
      <c r="BYO20" s="18"/>
      <c r="BYP20" s="18"/>
      <c r="BYQ20" s="18"/>
      <c r="BYR20" s="18"/>
      <c r="BYS20" s="18"/>
      <c r="BYT20" s="18"/>
      <c r="BYU20" s="18"/>
      <c r="BYV20" s="18"/>
      <c r="BYW20" s="18"/>
      <c r="BYX20" s="18"/>
      <c r="BYY20" s="18"/>
      <c r="BYZ20" s="18"/>
      <c r="BZA20" s="18"/>
      <c r="BZB20" s="18"/>
      <c r="BZC20" s="18"/>
      <c r="BZD20" s="18"/>
      <c r="BZE20" s="18"/>
      <c r="BZF20" s="18"/>
      <c r="BZG20" s="18"/>
      <c r="BZH20" s="18"/>
      <c r="BZI20" s="18"/>
      <c r="BZJ20" s="18"/>
      <c r="BZK20" s="18"/>
      <c r="BZL20" s="18"/>
      <c r="BZM20" s="18"/>
      <c r="BZN20" s="18"/>
      <c r="BZO20" s="18"/>
      <c r="BZP20" s="18"/>
      <c r="BZQ20" s="18"/>
      <c r="BZR20" s="18"/>
      <c r="BZS20" s="18"/>
      <c r="BZT20" s="18"/>
      <c r="BZU20" s="18"/>
      <c r="BZV20" s="18"/>
      <c r="BZW20" s="18"/>
      <c r="BZX20" s="18"/>
      <c r="BZY20" s="18"/>
      <c r="BZZ20" s="18"/>
      <c r="CAA20" s="18"/>
      <c r="CAB20" s="18"/>
      <c r="CAC20" s="18"/>
      <c r="CAD20" s="18"/>
      <c r="CAE20" s="18"/>
      <c r="CAF20" s="18"/>
      <c r="CAG20" s="18"/>
      <c r="CAH20" s="18"/>
      <c r="CAI20" s="18"/>
      <c r="CAJ20" s="18"/>
      <c r="CAK20" s="18"/>
      <c r="CAL20" s="18"/>
      <c r="CAM20" s="18"/>
      <c r="CAN20" s="18"/>
      <c r="CAO20" s="18"/>
      <c r="CAP20" s="18"/>
      <c r="CAQ20" s="18"/>
      <c r="CAR20" s="18"/>
      <c r="CAS20" s="18"/>
      <c r="CAT20" s="18"/>
      <c r="CAU20" s="18"/>
      <c r="CAV20" s="18"/>
      <c r="CAW20" s="18"/>
      <c r="CAX20" s="18"/>
      <c r="CAY20" s="18"/>
      <c r="CAZ20" s="18"/>
      <c r="CBA20" s="18"/>
      <c r="CBB20" s="18"/>
      <c r="CBC20" s="18"/>
      <c r="CBD20" s="18"/>
      <c r="CBE20" s="18"/>
      <c r="CBF20" s="18"/>
      <c r="CBG20" s="18"/>
      <c r="CBH20" s="18"/>
      <c r="CBI20" s="18"/>
      <c r="CBJ20" s="18"/>
      <c r="CBK20" s="18"/>
      <c r="CBL20" s="18"/>
      <c r="CBM20" s="18"/>
      <c r="CBN20" s="18"/>
      <c r="CBO20" s="18"/>
      <c r="CBP20" s="18"/>
      <c r="CBQ20" s="18"/>
      <c r="CBR20" s="18"/>
      <c r="CBS20" s="18"/>
      <c r="CBT20" s="18"/>
      <c r="CBU20" s="18"/>
      <c r="CBV20" s="18"/>
      <c r="CBW20" s="18"/>
      <c r="CBX20" s="18"/>
      <c r="CBY20" s="18"/>
      <c r="CBZ20" s="18"/>
      <c r="CCA20" s="18"/>
      <c r="CCB20" s="18"/>
      <c r="CCC20" s="18"/>
      <c r="CCD20" s="18"/>
      <c r="CCE20" s="18"/>
      <c r="CCF20" s="18"/>
      <c r="CCG20" s="18"/>
      <c r="CCH20" s="18"/>
      <c r="CCI20" s="18"/>
      <c r="CCJ20" s="18"/>
      <c r="CCK20" s="18"/>
      <c r="CCL20" s="18"/>
      <c r="CCM20" s="18"/>
      <c r="CCN20" s="18"/>
      <c r="CCO20" s="18"/>
      <c r="CCP20" s="18"/>
      <c r="CCQ20" s="18"/>
      <c r="CCR20" s="18"/>
      <c r="CCS20" s="18"/>
      <c r="CCT20" s="18"/>
      <c r="CCU20" s="18"/>
      <c r="CCV20" s="18"/>
      <c r="CCW20" s="18"/>
      <c r="CCX20" s="18"/>
      <c r="CCY20" s="18"/>
      <c r="CCZ20" s="18"/>
      <c r="CDA20" s="18"/>
      <c r="CDB20" s="18"/>
      <c r="CDC20" s="18"/>
      <c r="CDD20" s="18"/>
      <c r="CDE20" s="18"/>
      <c r="CDF20" s="18"/>
      <c r="CDG20" s="18"/>
      <c r="CDH20" s="18"/>
      <c r="CDI20" s="18"/>
      <c r="CDJ20" s="18"/>
      <c r="CDK20" s="18"/>
      <c r="CDL20" s="18"/>
      <c r="CDM20" s="18"/>
      <c r="CDN20" s="18"/>
      <c r="CDO20" s="18"/>
      <c r="CDP20" s="18"/>
      <c r="CDQ20" s="18"/>
      <c r="CDR20" s="18"/>
      <c r="CDS20" s="18"/>
      <c r="CDT20" s="18"/>
      <c r="CDU20" s="18"/>
      <c r="CDV20" s="18"/>
      <c r="CDW20" s="18"/>
      <c r="CDX20" s="18"/>
      <c r="CDY20" s="18"/>
      <c r="CDZ20" s="18"/>
      <c r="CEA20" s="18"/>
      <c r="CEB20" s="18"/>
      <c r="CEC20" s="18"/>
      <c r="CED20" s="18"/>
      <c r="CEE20" s="18"/>
      <c r="CEF20" s="18"/>
      <c r="CEG20" s="18"/>
      <c r="CEH20" s="18"/>
      <c r="CEI20" s="18"/>
      <c r="CEJ20" s="18"/>
      <c r="CEK20" s="18"/>
      <c r="CEL20" s="18"/>
      <c r="CEM20" s="18"/>
      <c r="CEN20" s="18"/>
      <c r="CEO20" s="18"/>
      <c r="CEP20" s="18"/>
      <c r="CEQ20" s="18"/>
      <c r="CER20" s="18"/>
      <c r="CES20" s="18"/>
      <c r="CET20" s="18"/>
      <c r="CEU20" s="18"/>
      <c r="CEV20" s="18"/>
      <c r="CEW20" s="18"/>
      <c r="CEX20" s="18"/>
      <c r="CEY20" s="18"/>
      <c r="CEZ20" s="18"/>
      <c r="CFA20" s="18"/>
      <c r="CFB20" s="18"/>
      <c r="CFC20" s="18"/>
      <c r="CFD20" s="18"/>
      <c r="CFE20" s="18"/>
      <c r="CFF20" s="18"/>
      <c r="CFG20" s="18"/>
      <c r="CFH20" s="18"/>
      <c r="CFI20" s="18"/>
      <c r="CFJ20" s="18"/>
      <c r="CFK20" s="18"/>
      <c r="CFL20" s="18"/>
      <c r="CFM20" s="18"/>
      <c r="CFN20" s="18"/>
      <c r="CFO20" s="18"/>
      <c r="CFP20" s="18"/>
      <c r="CFQ20" s="18"/>
      <c r="CFR20" s="18"/>
      <c r="CFS20" s="18"/>
      <c r="CFT20" s="18"/>
      <c r="CFU20" s="18"/>
      <c r="CFV20" s="18"/>
      <c r="CFW20" s="18"/>
      <c r="CFX20" s="18"/>
      <c r="CFY20" s="18"/>
      <c r="CFZ20" s="18"/>
      <c r="CGA20" s="18"/>
      <c r="CGB20" s="18"/>
      <c r="CGC20" s="18"/>
      <c r="CGD20" s="18"/>
      <c r="CGE20" s="18"/>
      <c r="CGF20" s="18"/>
      <c r="CGG20" s="18"/>
      <c r="CGH20" s="18"/>
      <c r="CGI20" s="18"/>
      <c r="CGJ20" s="18"/>
      <c r="CGK20" s="18"/>
      <c r="CGL20" s="18"/>
      <c r="CGM20" s="18"/>
      <c r="CGN20" s="18"/>
      <c r="CGO20" s="18"/>
      <c r="CGP20" s="18"/>
      <c r="CGQ20" s="18"/>
      <c r="CGR20" s="18"/>
      <c r="CGS20" s="18"/>
      <c r="CGT20" s="18"/>
      <c r="CGU20" s="18"/>
      <c r="CGV20" s="18"/>
      <c r="CGW20" s="18"/>
      <c r="CGX20" s="18"/>
      <c r="CGY20" s="18"/>
      <c r="CGZ20" s="18"/>
      <c r="CHA20" s="18"/>
      <c r="CHB20" s="18"/>
      <c r="CHC20" s="18"/>
      <c r="CHD20" s="18"/>
      <c r="CHE20" s="18"/>
      <c r="CHF20" s="18"/>
      <c r="CHG20" s="18"/>
      <c r="CHH20" s="18"/>
      <c r="CHI20" s="18"/>
      <c r="CHJ20" s="18"/>
      <c r="CHK20" s="18"/>
      <c r="CHL20" s="18"/>
      <c r="CHM20" s="18"/>
      <c r="CHN20" s="18"/>
      <c r="CHO20" s="18"/>
      <c r="CHP20" s="18"/>
      <c r="CHQ20" s="18"/>
      <c r="CHR20" s="18"/>
      <c r="CHS20" s="18"/>
      <c r="CHT20" s="18"/>
      <c r="CHU20" s="18"/>
      <c r="CHV20" s="18"/>
      <c r="CHW20" s="18"/>
      <c r="CHX20" s="18"/>
      <c r="CHY20" s="18"/>
      <c r="CHZ20" s="18"/>
      <c r="CIA20" s="18"/>
      <c r="CIB20" s="18"/>
      <c r="CIC20" s="18"/>
      <c r="CID20" s="18"/>
      <c r="CIE20" s="18"/>
      <c r="CIF20" s="18"/>
      <c r="CIG20" s="18"/>
      <c r="CIH20" s="18"/>
      <c r="CII20" s="18"/>
      <c r="CIJ20" s="18"/>
      <c r="CIK20" s="18"/>
      <c r="CIL20" s="18"/>
      <c r="CIM20" s="18"/>
      <c r="CIN20" s="18"/>
      <c r="CIO20" s="18"/>
      <c r="CIP20" s="18"/>
      <c r="CIQ20" s="18"/>
      <c r="CIR20" s="18"/>
      <c r="CIS20" s="18"/>
      <c r="CIT20" s="18"/>
      <c r="CIU20" s="18"/>
      <c r="CIV20" s="18"/>
      <c r="CIW20" s="18"/>
      <c r="CIX20" s="18"/>
      <c r="CIY20" s="18"/>
      <c r="CIZ20" s="18"/>
      <c r="CJA20" s="18"/>
      <c r="CJB20" s="18"/>
      <c r="CJC20" s="18"/>
      <c r="CJD20" s="18"/>
      <c r="CJE20" s="18"/>
      <c r="CJF20" s="18"/>
      <c r="CJG20" s="18"/>
      <c r="CJH20" s="18"/>
      <c r="CJI20" s="18"/>
      <c r="CJJ20" s="18"/>
      <c r="CJK20" s="18"/>
      <c r="CJL20" s="18"/>
      <c r="CJM20" s="18"/>
      <c r="CJN20" s="18"/>
      <c r="CJO20" s="18"/>
      <c r="CJP20" s="18"/>
      <c r="CJQ20" s="18"/>
      <c r="CJR20" s="18"/>
      <c r="CJS20" s="18"/>
      <c r="CJT20" s="18"/>
      <c r="CJU20" s="18"/>
      <c r="CJV20" s="18"/>
      <c r="CJW20" s="18"/>
      <c r="CJX20" s="18"/>
      <c r="CJY20" s="18"/>
      <c r="CJZ20" s="18"/>
      <c r="CKA20" s="18"/>
      <c r="CKB20" s="18"/>
      <c r="CKC20" s="18"/>
      <c r="CKD20" s="18"/>
      <c r="CKE20" s="18"/>
      <c r="CKF20" s="18"/>
      <c r="CKG20" s="18"/>
      <c r="CKH20" s="18"/>
      <c r="CKI20" s="18"/>
      <c r="CKJ20" s="18"/>
      <c r="CKK20" s="18"/>
      <c r="CKL20" s="18"/>
      <c r="CKM20" s="18"/>
      <c r="CKN20" s="18"/>
      <c r="CKO20" s="18"/>
      <c r="CKP20" s="18"/>
      <c r="CKQ20" s="18"/>
      <c r="CKR20" s="18"/>
      <c r="CKS20" s="18"/>
      <c r="CKT20" s="18"/>
      <c r="CKU20" s="18"/>
      <c r="CKV20" s="18"/>
      <c r="CKW20" s="18"/>
      <c r="CKX20" s="18"/>
      <c r="CKY20" s="18"/>
      <c r="CKZ20" s="18"/>
      <c r="CLA20" s="18"/>
      <c r="CLB20" s="18"/>
      <c r="CLC20" s="18"/>
      <c r="CLD20" s="18"/>
      <c r="CLE20" s="18"/>
      <c r="CLF20" s="18"/>
      <c r="CLG20" s="18"/>
      <c r="CLH20" s="18"/>
      <c r="CLI20" s="18"/>
      <c r="CLJ20" s="18"/>
      <c r="CLK20" s="18"/>
      <c r="CLL20" s="18"/>
      <c r="CLM20" s="18"/>
      <c r="CLN20" s="18"/>
      <c r="CLO20" s="18"/>
      <c r="CLP20" s="18"/>
      <c r="CLQ20" s="18"/>
      <c r="CLR20" s="18"/>
      <c r="CLS20" s="18"/>
      <c r="CLT20" s="18"/>
      <c r="CLU20" s="18"/>
      <c r="CLV20" s="18"/>
      <c r="CLW20" s="18"/>
      <c r="CLX20" s="18"/>
      <c r="CLY20" s="18"/>
      <c r="CLZ20" s="18"/>
      <c r="CMA20" s="18"/>
      <c r="CMB20" s="18"/>
      <c r="CMC20" s="18"/>
      <c r="CMD20" s="18"/>
      <c r="CME20" s="18"/>
      <c r="CMF20" s="18"/>
      <c r="CMG20" s="18"/>
      <c r="CMH20" s="18"/>
      <c r="CMI20" s="18"/>
      <c r="CMJ20" s="18"/>
      <c r="CMK20" s="18"/>
      <c r="CML20" s="18"/>
      <c r="CMM20" s="18"/>
      <c r="CMN20" s="18"/>
      <c r="CMO20" s="18"/>
      <c r="CMP20" s="18"/>
      <c r="CMQ20" s="18"/>
      <c r="CMR20" s="18"/>
      <c r="CMS20" s="18"/>
      <c r="CMT20" s="18"/>
      <c r="CMU20" s="18"/>
      <c r="CMV20" s="18"/>
      <c r="CMW20" s="18"/>
      <c r="CMX20" s="18"/>
      <c r="CMY20" s="18"/>
      <c r="CMZ20" s="18"/>
      <c r="CNA20" s="18"/>
      <c r="CNB20" s="18"/>
      <c r="CNC20" s="18"/>
      <c r="CND20" s="18"/>
      <c r="CNE20" s="18"/>
      <c r="CNF20" s="18"/>
      <c r="CNG20" s="18"/>
      <c r="CNH20" s="18"/>
      <c r="CNI20" s="18"/>
      <c r="CNJ20" s="18"/>
      <c r="CNK20" s="18"/>
      <c r="CNL20" s="18"/>
      <c r="CNM20" s="18"/>
      <c r="CNN20" s="18"/>
      <c r="CNO20" s="18"/>
      <c r="CNP20" s="18"/>
      <c r="CNQ20" s="18"/>
      <c r="CNR20" s="18"/>
      <c r="CNS20" s="18"/>
      <c r="CNT20" s="18"/>
      <c r="CNU20" s="18"/>
      <c r="CNV20" s="18"/>
      <c r="CNW20" s="18"/>
      <c r="CNX20" s="18"/>
      <c r="CNY20" s="18"/>
      <c r="CNZ20" s="18"/>
      <c r="COA20" s="18"/>
      <c r="COB20" s="18"/>
      <c r="COC20" s="18"/>
      <c r="COD20" s="18"/>
      <c r="COE20" s="18"/>
      <c r="COF20" s="18"/>
      <c r="COG20" s="18"/>
      <c r="COH20" s="18"/>
      <c r="COI20" s="18"/>
      <c r="COJ20" s="18"/>
      <c r="COK20" s="18"/>
      <c r="COL20" s="18"/>
      <c r="COM20" s="18"/>
      <c r="CON20" s="18"/>
      <c r="COO20" s="18"/>
      <c r="COP20" s="18"/>
      <c r="COQ20" s="18"/>
      <c r="COR20" s="18"/>
      <c r="COS20" s="18"/>
      <c r="COT20" s="18"/>
      <c r="COU20" s="18"/>
      <c r="COV20" s="18"/>
      <c r="COW20" s="18"/>
      <c r="COX20" s="18"/>
      <c r="COY20" s="18"/>
      <c r="COZ20" s="18"/>
      <c r="CPA20" s="18"/>
      <c r="CPB20" s="18"/>
      <c r="CPC20" s="18"/>
      <c r="CPD20" s="18"/>
      <c r="CPE20" s="18"/>
      <c r="CPF20" s="18"/>
      <c r="CPG20" s="18"/>
      <c r="CPH20" s="18"/>
      <c r="CPI20" s="18"/>
      <c r="CPJ20" s="18"/>
      <c r="CPK20" s="18"/>
      <c r="CPL20" s="18"/>
      <c r="CPM20" s="18"/>
      <c r="CPN20" s="18"/>
      <c r="CPO20" s="18"/>
      <c r="CPP20" s="18"/>
      <c r="CPQ20" s="18"/>
      <c r="CPR20" s="18"/>
      <c r="CPS20" s="18"/>
      <c r="CPT20" s="18"/>
      <c r="CPU20" s="18"/>
      <c r="CPV20" s="18"/>
      <c r="CPW20" s="18"/>
      <c r="CPX20" s="18"/>
      <c r="CPY20" s="18"/>
      <c r="CPZ20" s="18"/>
      <c r="CQA20" s="18"/>
      <c r="CQB20" s="18"/>
      <c r="CQC20" s="18"/>
      <c r="CQD20" s="18"/>
      <c r="CQE20" s="18"/>
      <c r="CQF20" s="18"/>
      <c r="CQG20" s="18"/>
      <c r="CQH20" s="18"/>
      <c r="CQI20" s="18"/>
      <c r="CQJ20" s="18"/>
      <c r="CQK20" s="18"/>
      <c r="CQL20" s="18"/>
      <c r="CQM20" s="18"/>
      <c r="CQN20" s="18"/>
      <c r="CQO20" s="18"/>
      <c r="CQP20" s="18"/>
      <c r="CQQ20" s="18"/>
      <c r="CQR20" s="18"/>
      <c r="CQS20" s="18"/>
      <c r="CQT20" s="18"/>
      <c r="CQU20" s="18"/>
      <c r="CQV20" s="18"/>
      <c r="CQW20" s="18"/>
      <c r="CQX20" s="18"/>
      <c r="CQY20" s="18"/>
      <c r="CQZ20" s="18"/>
      <c r="CRA20" s="18"/>
      <c r="CRB20" s="18"/>
      <c r="CRC20" s="18"/>
      <c r="CRD20" s="18"/>
      <c r="CRE20" s="18"/>
      <c r="CRF20" s="18"/>
      <c r="CRG20" s="18"/>
      <c r="CRH20" s="18"/>
      <c r="CRI20" s="18"/>
      <c r="CRJ20" s="18"/>
      <c r="CRK20" s="18"/>
      <c r="CRL20" s="18"/>
      <c r="CRM20" s="18"/>
      <c r="CRN20" s="18"/>
      <c r="CRO20" s="18"/>
      <c r="CRP20" s="18"/>
      <c r="CRQ20" s="18"/>
      <c r="CRR20" s="18"/>
      <c r="CRS20" s="18"/>
      <c r="CRT20" s="18"/>
      <c r="CRU20" s="18"/>
      <c r="CRV20" s="18"/>
      <c r="CRW20" s="18"/>
      <c r="CRX20" s="18"/>
      <c r="CRY20" s="18"/>
      <c r="CRZ20" s="18"/>
      <c r="CSA20" s="18"/>
      <c r="CSB20" s="18"/>
      <c r="CSC20" s="18"/>
      <c r="CSD20" s="18"/>
      <c r="CSE20" s="18"/>
      <c r="CSF20" s="18"/>
      <c r="CSG20" s="18"/>
      <c r="CSH20" s="18"/>
      <c r="CSI20" s="18"/>
      <c r="CSJ20" s="18"/>
      <c r="CSK20" s="18"/>
      <c r="CSL20" s="18"/>
      <c r="CSM20" s="18"/>
      <c r="CSN20" s="18"/>
      <c r="CSO20" s="18"/>
      <c r="CSP20" s="18"/>
      <c r="CSQ20" s="18"/>
      <c r="CSR20" s="18"/>
      <c r="CSS20" s="18"/>
      <c r="CST20" s="18"/>
      <c r="CSU20" s="18"/>
      <c r="CSV20" s="18"/>
      <c r="CSW20" s="18"/>
      <c r="CSX20" s="18"/>
      <c r="CSY20" s="18"/>
      <c r="CSZ20" s="18"/>
      <c r="CTA20" s="18"/>
      <c r="CTB20" s="18"/>
      <c r="CTC20" s="18"/>
      <c r="CTD20" s="18"/>
      <c r="CTE20" s="18"/>
      <c r="CTF20" s="18"/>
      <c r="CTG20" s="18"/>
      <c r="CTH20" s="18"/>
      <c r="CTI20" s="18"/>
      <c r="CTJ20" s="18"/>
      <c r="CTK20" s="18"/>
      <c r="CTL20" s="18"/>
      <c r="CTM20" s="18"/>
      <c r="CTN20" s="18"/>
      <c r="CTO20" s="18"/>
      <c r="CTP20" s="18"/>
      <c r="CTQ20" s="18"/>
      <c r="CTR20" s="18"/>
      <c r="CTS20" s="18"/>
      <c r="CTT20" s="18"/>
      <c r="CTU20" s="18"/>
      <c r="CTV20" s="18"/>
      <c r="CTW20" s="18"/>
      <c r="CTX20" s="18"/>
      <c r="CTY20" s="18"/>
      <c r="CTZ20" s="18"/>
      <c r="CUA20" s="18"/>
      <c r="CUB20" s="18"/>
      <c r="CUC20" s="18"/>
      <c r="CUD20" s="18"/>
      <c r="CUE20" s="18"/>
      <c r="CUF20" s="18"/>
      <c r="CUG20" s="18"/>
      <c r="CUH20" s="18"/>
      <c r="CUI20" s="18"/>
      <c r="CUJ20" s="18"/>
      <c r="CUK20" s="18"/>
      <c r="CUL20" s="18"/>
      <c r="CUM20" s="18"/>
      <c r="CUN20" s="18"/>
      <c r="CUO20" s="18"/>
      <c r="CUP20" s="18"/>
      <c r="CUQ20" s="18"/>
      <c r="CUR20" s="18"/>
      <c r="CUS20" s="18"/>
      <c r="CUT20" s="18"/>
      <c r="CUU20" s="18"/>
      <c r="CUV20" s="18"/>
      <c r="CUW20" s="18"/>
      <c r="CUX20" s="18"/>
    </row>
    <row r="21" spans="1:2598" s="18" customFormat="1" ht="15" customHeight="1" x14ac:dyDescent="0.25">
      <c r="A21" s="223" t="s">
        <v>132</v>
      </c>
      <c r="B21" s="41" t="s">
        <v>61</v>
      </c>
      <c r="C21" s="47" t="s">
        <v>83</v>
      </c>
      <c r="D21" s="1459">
        <v>0.93882999999999994</v>
      </c>
      <c r="E21" s="1459">
        <v>6652.0349999999999</v>
      </c>
      <c r="F21" s="1459"/>
      <c r="G21" s="1459"/>
      <c r="H21" s="1469">
        <v>5.3228000000000004E-2</v>
      </c>
      <c r="I21" s="1470">
        <v>4491.6450000000004</v>
      </c>
      <c r="J21" s="1459">
        <v>1.2132674999999999</v>
      </c>
      <c r="K21" s="1459">
        <v>20745.125</v>
      </c>
      <c r="L21" s="1459">
        <v>1.4573062499999998</v>
      </c>
      <c r="M21" s="1460">
        <v>20439.651999999998</v>
      </c>
      <c r="N21" s="1445">
        <v>1.1754293333333332</v>
      </c>
      <c r="O21" s="1461">
        <v>17796.144</v>
      </c>
      <c r="P21" s="291"/>
      <c r="Q21" s="292"/>
      <c r="R21" s="4" t="str">
        <f>A21</f>
        <v>3.1</v>
      </c>
      <c r="S21" s="41" t="str">
        <f>B21</f>
        <v>WOOD CHIPS AND PARTICLES</v>
      </c>
      <c r="T21" s="47" t="s">
        <v>83</v>
      </c>
      <c r="U21" s="270"/>
      <c r="V21" s="270"/>
      <c r="W21" s="270"/>
      <c r="X21" s="270"/>
      <c r="Y21" s="270"/>
      <c r="Z21" s="270"/>
      <c r="AA21" s="270"/>
      <c r="AB21" s="271"/>
      <c r="AC21" s="293" t="s">
        <v>0</v>
      </c>
      <c r="AD21" s="522" t="str">
        <f t="shared" si="9"/>
        <v>3.1</v>
      </c>
      <c r="AE21" s="41" t="str">
        <f>B21</f>
        <v>WOOD CHIPS AND PARTICLES</v>
      </c>
      <c r="AF21" s="47" t="s">
        <v>83</v>
      </c>
      <c r="AG21" s="518">
        <f>IF(ISNUMBER('JQ1|Primary Products|Production'!E33+F21-L21),'JQ1|Primary Products|Production'!E33+F21-L21,IF(ISNUMBER(L21-F21),"NT " &amp; L21-F21,"…"))</f>
        <v>22.928253749999996</v>
      </c>
      <c r="AH21" s="345">
        <f>IF(ISNUMBER('JQ1|Primary Products|Production'!F33+H21-N21),'JQ1|Primary Products|Production'!F33+H21-N21,IF(ISNUMBER(N21-H21),"NT " &amp; N21-H21,"…"))</f>
        <v>15.432018666666682</v>
      </c>
    </row>
    <row r="22" spans="1:2598" s="18" customFormat="1" ht="15" customHeight="1" x14ac:dyDescent="0.15">
      <c r="A22" s="224" t="s">
        <v>133</v>
      </c>
      <c r="B22" s="44" t="s">
        <v>135</v>
      </c>
      <c r="C22" s="47" t="s">
        <v>83</v>
      </c>
      <c r="D22" s="1459"/>
      <c r="E22" s="1459"/>
      <c r="F22" s="1459"/>
      <c r="G22" s="1459"/>
      <c r="H22" s="1445"/>
      <c r="I22" s="1438"/>
      <c r="J22" s="1459"/>
      <c r="K22" s="1459"/>
      <c r="L22" s="1459"/>
      <c r="M22" s="1460"/>
      <c r="N22" s="1445"/>
      <c r="O22" s="1461"/>
      <c r="P22" s="291"/>
      <c r="Q22" s="292"/>
      <c r="R22" s="5" t="str">
        <f>A22</f>
        <v>3.2</v>
      </c>
      <c r="S22" s="41" t="str">
        <f>B22</f>
        <v>WOOD RESIDUES (INCLUDING WOOD FOR AGGLOMERATES)</v>
      </c>
      <c r="T22" s="47" t="s">
        <v>83</v>
      </c>
      <c r="U22" s="278"/>
      <c r="V22" s="278"/>
      <c r="W22" s="278"/>
      <c r="X22" s="278"/>
      <c r="Y22" s="278"/>
      <c r="Z22" s="278"/>
      <c r="AA22" s="278"/>
      <c r="AB22" s="279"/>
      <c r="AC22" s="293"/>
      <c r="AD22" s="522" t="str">
        <f t="shared" si="9"/>
        <v>3.2</v>
      </c>
      <c r="AE22" s="41" t="str">
        <f>B22</f>
        <v>WOOD RESIDUES (INCLUDING WOOD FOR AGGLOMERATES)</v>
      </c>
      <c r="AF22" s="47" t="s">
        <v>83</v>
      </c>
      <c r="AG22" s="331">
        <f>IF(ISNUMBER('JQ1|Primary Products|Production'!E34+F22-L22),'JQ1|Primary Products|Production'!E34+F22-L22,IF(ISNUMBER(L22-F22),"NT " &amp; L22-F22,"…"))</f>
        <v>3.0420500000000006</v>
      </c>
      <c r="AH22" s="345">
        <f>IF(ISNUMBER('JQ1|Primary Products|Production'!F34+H22-N22),'JQ1|Primary Products|Production'!F34+H22-N22,IF(ISNUMBER(N22-H22),"NT " &amp; N22-H22,"…"))</f>
        <v>14.253</v>
      </c>
    </row>
    <row r="23" spans="1:2598" s="191" customFormat="1" ht="15" customHeight="1" x14ac:dyDescent="0.15">
      <c r="A23" s="887" t="s">
        <v>434</v>
      </c>
      <c r="B23" s="199" t="s">
        <v>391</v>
      </c>
      <c r="C23" s="190" t="s">
        <v>621</v>
      </c>
      <c r="D23" s="1459"/>
      <c r="E23" s="1459"/>
      <c r="F23" s="1459"/>
      <c r="G23" s="1459"/>
      <c r="H23" s="1471"/>
      <c r="I23" s="1472"/>
      <c r="J23" s="1459"/>
      <c r="K23" s="1459"/>
      <c r="L23" s="1459"/>
      <c r="M23" s="1460"/>
      <c r="N23" s="1471"/>
      <c r="O23" s="1473"/>
      <c r="P23" s="291"/>
      <c r="Q23" s="292"/>
      <c r="R23" s="197" t="str">
        <f t="shared" ref="R23" si="14">A23</f>
        <v>4</v>
      </c>
      <c r="S23" s="193" t="str">
        <f t="shared" ref="S23" si="15">B23</f>
        <v>RECOVERED POST-CONSUMER WOOD</v>
      </c>
      <c r="T23" s="190" t="s">
        <v>621</v>
      </c>
      <c r="U23" s="595"/>
      <c r="V23" s="276"/>
      <c r="W23" s="276"/>
      <c r="X23" s="276"/>
      <c r="Y23" s="276"/>
      <c r="Z23" s="276"/>
      <c r="AA23" s="276"/>
      <c r="AB23" s="277"/>
      <c r="AC23" s="293"/>
      <c r="AD23" s="601" t="str">
        <f t="shared" ref="AD23" si="16">A23</f>
        <v>4</v>
      </c>
      <c r="AE23" s="193" t="str">
        <f t="shared" ref="AE23" si="17">B23</f>
        <v>RECOVERED POST-CONSUMER WOOD</v>
      </c>
      <c r="AF23" s="1091" t="s">
        <v>621</v>
      </c>
      <c r="AG23" s="327">
        <f>IF(ISNUMBER('JQ1|Primary Products|Production'!E35+F23-L23),'JQ1|Primary Products|Production'!E35+F23-L23,IF(ISNUMBER(L23-F23),"NT " &amp; L23-F23,"…"))</f>
        <v>0</v>
      </c>
      <c r="AH23" s="328">
        <f>IF(ISNUMBER('JQ1|Primary Products|Production'!F35+H23-N23),'JQ1|Primary Products|Production'!F35+H23-N23,IF(ISNUMBER(N23-H23),"NT " &amp; N23-H23,"…"))</f>
        <v>0</v>
      </c>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c r="ADK23" s="18"/>
      <c r="ADL23" s="18"/>
      <c r="ADM23" s="18"/>
      <c r="ADN23" s="18"/>
      <c r="ADO23" s="18"/>
      <c r="ADP23" s="18"/>
      <c r="ADQ23" s="18"/>
      <c r="ADR23" s="18"/>
      <c r="ADS23" s="18"/>
      <c r="ADT23" s="18"/>
      <c r="ADU23" s="18"/>
      <c r="ADV23" s="18"/>
      <c r="ADW23" s="18"/>
      <c r="ADX23" s="18"/>
      <c r="ADY23" s="18"/>
      <c r="ADZ23" s="18"/>
      <c r="AEA23" s="18"/>
      <c r="AEB23" s="18"/>
      <c r="AEC23" s="18"/>
      <c r="AED23" s="18"/>
      <c r="AEE23" s="18"/>
      <c r="AEF23" s="18"/>
      <c r="AEG23" s="18"/>
      <c r="AEH23" s="18"/>
      <c r="AEI23" s="18"/>
      <c r="AEJ23" s="18"/>
      <c r="AEK23" s="18"/>
      <c r="AEL23" s="18"/>
      <c r="AEM23" s="18"/>
      <c r="AEN23" s="18"/>
      <c r="AEO23" s="18"/>
      <c r="AEP23" s="18"/>
      <c r="AEQ23" s="18"/>
      <c r="AER23" s="18"/>
      <c r="AES23" s="18"/>
      <c r="AET23" s="18"/>
      <c r="AEU23" s="18"/>
      <c r="AEV23" s="18"/>
      <c r="AEW23" s="18"/>
      <c r="AEX23" s="18"/>
      <c r="AEY23" s="18"/>
      <c r="AEZ23" s="18"/>
      <c r="AFA23" s="18"/>
      <c r="AFB23" s="18"/>
      <c r="AFC23" s="18"/>
      <c r="AFD23" s="18"/>
      <c r="AFE23" s="18"/>
      <c r="AFF23" s="18"/>
      <c r="AFG23" s="18"/>
      <c r="AFH23" s="18"/>
      <c r="AFI23" s="18"/>
      <c r="AFJ23" s="18"/>
      <c r="AFK23" s="18"/>
      <c r="AFL23" s="18"/>
      <c r="AFM23" s="18"/>
      <c r="AFN23" s="18"/>
      <c r="AFO23" s="18"/>
      <c r="AFP23" s="18"/>
      <c r="AFQ23" s="18"/>
      <c r="AFR23" s="18"/>
      <c r="AFS23" s="18"/>
      <c r="AFT23" s="18"/>
      <c r="AFU23" s="18"/>
      <c r="AFV23" s="18"/>
      <c r="AFW23" s="18"/>
      <c r="AFX23" s="18"/>
      <c r="AFY23" s="18"/>
      <c r="AFZ23" s="18"/>
      <c r="AGA23" s="18"/>
      <c r="AGB23" s="18"/>
      <c r="AGC23" s="18"/>
      <c r="AGD23" s="18"/>
      <c r="AGE23" s="18"/>
      <c r="AGF23" s="18"/>
      <c r="AGG23" s="18"/>
      <c r="AGH23" s="18"/>
      <c r="AGI23" s="18"/>
      <c r="AGJ23" s="18"/>
      <c r="AGK23" s="18"/>
      <c r="AGL23" s="18"/>
      <c r="AGM23" s="18"/>
      <c r="AGN23" s="18"/>
      <c r="AGO23" s="18"/>
      <c r="AGP23" s="18"/>
      <c r="AGQ23" s="18"/>
      <c r="AGR23" s="18"/>
      <c r="AGS23" s="18"/>
      <c r="AGT23" s="18"/>
      <c r="AGU23" s="18"/>
      <c r="AGV23" s="18"/>
      <c r="AGW23" s="18"/>
      <c r="AGX23" s="18"/>
      <c r="AGY23" s="18"/>
      <c r="AGZ23" s="18"/>
      <c r="AHA23" s="18"/>
      <c r="AHB23" s="18"/>
      <c r="AHC23" s="18"/>
      <c r="AHD23" s="18"/>
      <c r="AHE23" s="18"/>
      <c r="AHF23" s="18"/>
      <c r="AHG23" s="18"/>
      <c r="AHH23" s="18"/>
      <c r="AHI23" s="18"/>
      <c r="AHJ23" s="18"/>
      <c r="AHK23" s="18"/>
      <c r="AHL23" s="18"/>
      <c r="AHM23" s="18"/>
      <c r="AHN23" s="18"/>
      <c r="AHO23" s="18"/>
      <c r="AHP23" s="18"/>
      <c r="AHQ23" s="18"/>
      <c r="AHR23" s="18"/>
      <c r="AHS23" s="18"/>
      <c r="AHT23" s="18"/>
      <c r="AHU23" s="18"/>
      <c r="AHV23" s="18"/>
      <c r="AHW23" s="18"/>
      <c r="AHX23" s="18"/>
      <c r="AHY23" s="18"/>
      <c r="AHZ23" s="18"/>
      <c r="AIA23" s="18"/>
      <c r="AIB23" s="18"/>
      <c r="AIC23" s="18"/>
      <c r="AID23" s="18"/>
      <c r="AIE23" s="18"/>
      <c r="AIF23" s="18"/>
      <c r="AIG23" s="18"/>
      <c r="AIH23" s="18"/>
      <c r="AII23" s="18"/>
      <c r="AIJ23" s="18"/>
      <c r="AIK23" s="18"/>
      <c r="AIL23" s="18"/>
      <c r="AIM23" s="18"/>
      <c r="AIN23" s="18"/>
      <c r="AIO23" s="18"/>
      <c r="AIP23" s="18"/>
      <c r="AIQ23" s="18"/>
      <c r="AIR23" s="18"/>
      <c r="AIS23" s="18"/>
      <c r="AIT23" s="18"/>
      <c r="AIU23" s="18"/>
      <c r="AIV23" s="18"/>
      <c r="AIW23" s="18"/>
      <c r="AIX23" s="18"/>
      <c r="AIY23" s="18"/>
      <c r="AIZ23" s="18"/>
      <c r="AJA23" s="18"/>
      <c r="AJB23" s="18"/>
      <c r="AJC23" s="18"/>
      <c r="AJD23" s="18"/>
      <c r="AJE23" s="18"/>
      <c r="AJF23" s="18"/>
      <c r="AJG23" s="18"/>
      <c r="AJH23" s="18"/>
      <c r="AJI23" s="18"/>
      <c r="AJJ23" s="18"/>
      <c r="AJK23" s="18"/>
      <c r="AJL23" s="18"/>
      <c r="AJM23" s="18"/>
      <c r="AJN23" s="18"/>
      <c r="AJO23" s="18"/>
      <c r="AJP23" s="18"/>
      <c r="AJQ23" s="18"/>
      <c r="AJR23" s="18"/>
      <c r="AJS23" s="18"/>
      <c r="AJT23" s="18"/>
      <c r="AJU23" s="18"/>
      <c r="AJV23" s="18"/>
      <c r="AJW23" s="18"/>
      <c r="AJX23" s="18"/>
      <c r="AJY23" s="18"/>
      <c r="AJZ23" s="18"/>
      <c r="AKA23" s="18"/>
      <c r="AKB23" s="18"/>
      <c r="AKC23" s="18"/>
      <c r="AKD23" s="18"/>
      <c r="AKE23" s="18"/>
      <c r="AKF23" s="18"/>
      <c r="AKG23" s="18"/>
      <c r="AKH23" s="18"/>
      <c r="AKI23" s="18"/>
      <c r="AKJ23" s="18"/>
      <c r="AKK23" s="18"/>
      <c r="AKL23" s="18"/>
      <c r="AKM23" s="18"/>
      <c r="AKN23" s="18"/>
      <c r="AKO23" s="18"/>
      <c r="AKP23" s="18"/>
      <c r="AKQ23" s="18"/>
      <c r="AKR23" s="18"/>
      <c r="AKS23" s="18"/>
      <c r="AKT23" s="18"/>
      <c r="AKU23" s="18"/>
      <c r="AKV23" s="18"/>
      <c r="AKW23" s="18"/>
      <c r="AKX23" s="18"/>
      <c r="AKY23" s="18"/>
      <c r="AKZ23" s="18"/>
      <c r="ALA23" s="18"/>
      <c r="ALB23" s="18"/>
      <c r="ALC23" s="18"/>
      <c r="ALD23" s="18"/>
      <c r="ALE23" s="18"/>
      <c r="ALF23" s="18"/>
      <c r="ALG23" s="18"/>
      <c r="ALH23" s="18"/>
      <c r="ALI23" s="18"/>
      <c r="ALJ23" s="18"/>
      <c r="ALK23" s="18"/>
      <c r="ALL23" s="18"/>
      <c r="ALM23" s="18"/>
      <c r="ALN23" s="18"/>
      <c r="ALO23" s="18"/>
      <c r="ALP23" s="18"/>
      <c r="ALQ23" s="18"/>
      <c r="ALR23" s="18"/>
      <c r="ALS23" s="18"/>
      <c r="ALT23" s="18"/>
      <c r="ALU23" s="18"/>
      <c r="ALV23" s="18"/>
      <c r="ALW23" s="18"/>
      <c r="ALX23" s="18"/>
      <c r="ALY23" s="18"/>
      <c r="ALZ23" s="18"/>
      <c r="AMA23" s="18"/>
      <c r="AMB23" s="18"/>
      <c r="AMC23" s="18"/>
      <c r="AMD23" s="18"/>
      <c r="AME23" s="18"/>
      <c r="AMF23" s="18"/>
      <c r="AMG23" s="18"/>
      <c r="AMH23" s="18"/>
      <c r="AMI23" s="18"/>
      <c r="AMJ23" s="18"/>
      <c r="AMK23" s="18"/>
      <c r="AML23" s="18"/>
      <c r="AMM23" s="18"/>
      <c r="AMN23" s="18"/>
      <c r="AMO23" s="18"/>
      <c r="AMP23" s="18"/>
      <c r="AMQ23" s="18"/>
      <c r="AMR23" s="18"/>
      <c r="AMS23" s="18"/>
      <c r="AMT23" s="18"/>
      <c r="AMU23" s="18"/>
      <c r="AMV23" s="18"/>
      <c r="AMW23" s="18"/>
      <c r="AMX23" s="18"/>
      <c r="AMY23" s="18"/>
      <c r="AMZ23" s="18"/>
      <c r="ANA23" s="18"/>
      <c r="ANB23" s="18"/>
      <c r="ANC23" s="18"/>
      <c r="AND23" s="18"/>
      <c r="ANE23" s="18"/>
      <c r="ANF23" s="18"/>
      <c r="ANG23" s="18"/>
      <c r="ANH23" s="18"/>
      <c r="ANI23" s="18"/>
      <c r="ANJ23" s="18"/>
      <c r="ANK23" s="18"/>
      <c r="ANL23" s="18"/>
      <c r="ANM23" s="18"/>
      <c r="ANN23" s="18"/>
      <c r="ANO23" s="18"/>
      <c r="ANP23" s="18"/>
      <c r="ANQ23" s="18"/>
      <c r="ANR23" s="18"/>
      <c r="ANS23" s="18"/>
      <c r="ANT23" s="18"/>
      <c r="ANU23" s="18"/>
      <c r="ANV23" s="18"/>
      <c r="ANW23" s="18"/>
      <c r="ANX23" s="18"/>
      <c r="ANY23" s="18"/>
      <c r="ANZ23" s="18"/>
      <c r="AOA23" s="18"/>
      <c r="AOB23" s="18"/>
      <c r="AOC23" s="18"/>
      <c r="AOD23" s="18"/>
      <c r="AOE23" s="18"/>
      <c r="AOF23" s="18"/>
      <c r="AOG23" s="18"/>
      <c r="AOH23" s="18"/>
      <c r="AOI23" s="18"/>
      <c r="AOJ23" s="18"/>
      <c r="AOK23" s="18"/>
      <c r="AOL23" s="18"/>
      <c r="AOM23" s="18"/>
      <c r="AON23" s="18"/>
      <c r="AOO23" s="18"/>
      <c r="AOP23" s="18"/>
      <c r="AOQ23" s="18"/>
      <c r="AOR23" s="18"/>
      <c r="AOS23" s="18"/>
      <c r="AOT23" s="18"/>
      <c r="AOU23" s="18"/>
      <c r="AOV23" s="18"/>
      <c r="AOW23" s="18"/>
      <c r="AOX23" s="18"/>
      <c r="AOY23" s="18"/>
      <c r="AOZ23" s="18"/>
      <c r="APA23" s="18"/>
      <c r="APB23" s="18"/>
      <c r="APC23" s="18"/>
      <c r="APD23" s="18"/>
      <c r="APE23" s="18"/>
      <c r="APF23" s="18"/>
      <c r="APG23" s="18"/>
      <c r="APH23" s="18"/>
      <c r="API23" s="18"/>
      <c r="APJ23" s="18"/>
      <c r="APK23" s="18"/>
      <c r="APL23" s="18"/>
      <c r="APM23" s="18"/>
      <c r="APN23" s="18"/>
      <c r="APO23" s="18"/>
      <c r="APP23" s="18"/>
      <c r="APQ23" s="18"/>
      <c r="APR23" s="18"/>
      <c r="APS23" s="18"/>
      <c r="APT23" s="18"/>
      <c r="APU23" s="18"/>
      <c r="APV23" s="18"/>
      <c r="APW23" s="18"/>
      <c r="APX23" s="18"/>
      <c r="APY23" s="18"/>
      <c r="APZ23" s="18"/>
      <c r="AQA23" s="18"/>
      <c r="AQB23" s="18"/>
      <c r="AQC23" s="18"/>
      <c r="AQD23" s="18"/>
      <c r="AQE23" s="18"/>
      <c r="AQF23" s="18"/>
      <c r="AQG23" s="18"/>
      <c r="AQH23" s="18"/>
      <c r="AQI23" s="18"/>
      <c r="AQJ23" s="18"/>
      <c r="AQK23" s="18"/>
      <c r="AQL23" s="18"/>
      <c r="AQM23" s="18"/>
      <c r="AQN23" s="18"/>
      <c r="AQO23" s="18"/>
      <c r="AQP23" s="18"/>
      <c r="AQQ23" s="18"/>
      <c r="AQR23" s="18"/>
      <c r="AQS23" s="18"/>
      <c r="AQT23" s="18"/>
      <c r="AQU23" s="18"/>
      <c r="AQV23" s="18"/>
      <c r="AQW23" s="18"/>
      <c r="AQX23" s="18"/>
      <c r="AQY23" s="18"/>
      <c r="AQZ23" s="18"/>
      <c r="ARA23" s="18"/>
      <c r="ARB23" s="18"/>
      <c r="ARC23" s="18"/>
      <c r="ARD23" s="18"/>
      <c r="ARE23" s="18"/>
      <c r="ARF23" s="18"/>
      <c r="ARG23" s="18"/>
      <c r="ARH23" s="18"/>
      <c r="ARI23" s="18"/>
      <c r="ARJ23" s="18"/>
      <c r="ARK23" s="18"/>
      <c r="ARL23" s="18"/>
      <c r="ARM23" s="18"/>
      <c r="ARN23" s="18"/>
      <c r="ARO23" s="18"/>
      <c r="ARP23" s="18"/>
      <c r="ARQ23" s="18"/>
      <c r="ARR23" s="18"/>
      <c r="ARS23" s="18"/>
      <c r="ART23" s="18"/>
      <c r="ARU23" s="18"/>
      <c r="ARV23" s="18"/>
      <c r="ARW23" s="18"/>
      <c r="ARX23" s="18"/>
      <c r="ARY23" s="18"/>
      <c r="ARZ23" s="18"/>
      <c r="ASA23" s="18"/>
      <c r="ASB23" s="18"/>
      <c r="ASC23" s="18"/>
      <c r="ASD23" s="18"/>
      <c r="ASE23" s="18"/>
      <c r="ASF23" s="18"/>
      <c r="ASG23" s="18"/>
      <c r="ASH23" s="18"/>
      <c r="ASI23" s="18"/>
      <c r="ASJ23" s="18"/>
      <c r="ASK23" s="18"/>
      <c r="ASL23" s="18"/>
      <c r="ASM23" s="18"/>
      <c r="ASN23" s="18"/>
      <c r="ASO23" s="18"/>
      <c r="ASP23" s="18"/>
      <c r="ASQ23" s="18"/>
      <c r="ASR23" s="18"/>
      <c r="ASS23" s="18"/>
      <c r="AST23" s="18"/>
      <c r="ASU23" s="18"/>
      <c r="ASV23" s="18"/>
      <c r="ASW23" s="18"/>
      <c r="ASX23" s="18"/>
      <c r="ASY23" s="18"/>
      <c r="ASZ23" s="18"/>
      <c r="ATA23" s="18"/>
      <c r="ATB23" s="18"/>
      <c r="ATC23" s="18"/>
      <c r="ATD23" s="18"/>
      <c r="ATE23" s="18"/>
      <c r="ATF23" s="18"/>
      <c r="ATG23" s="18"/>
      <c r="ATH23" s="18"/>
      <c r="ATI23" s="18"/>
      <c r="ATJ23" s="18"/>
      <c r="ATK23" s="18"/>
      <c r="ATL23" s="18"/>
      <c r="ATM23" s="18"/>
      <c r="ATN23" s="18"/>
      <c r="ATO23" s="18"/>
      <c r="ATP23" s="18"/>
      <c r="ATQ23" s="18"/>
      <c r="ATR23" s="18"/>
      <c r="ATS23" s="18"/>
      <c r="ATT23" s="18"/>
      <c r="ATU23" s="18"/>
      <c r="ATV23" s="18"/>
      <c r="ATW23" s="18"/>
      <c r="ATX23" s="18"/>
      <c r="ATY23" s="18"/>
      <c r="ATZ23" s="18"/>
      <c r="AUA23" s="18"/>
      <c r="AUB23" s="18"/>
      <c r="AUC23" s="18"/>
      <c r="AUD23" s="18"/>
      <c r="AUE23" s="18"/>
      <c r="AUF23" s="18"/>
      <c r="AUG23" s="18"/>
      <c r="AUH23" s="18"/>
      <c r="AUI23" s="18"/>
      <c r="AUJ23" s="18"/>
      <c r="AUK23" s="18"/>
      <c r="AUL23" s="18"/>
      <c r="AUM23" s="18"/>
      <c r="AUN23" s="18"/>
      <c r="AUO23" s="18"/>
      <c r="AUP23" s="18"/>
      <c r="AUQ23" s="18"/>
      <c r="AUR23" s="18"/>
      <c r="AUS23" s="18"/>
      <c r="AUT23" s="18"/>
      <c r="AUU23" s="18"/>
      <c r="AUV23" s="18"/>
      <c r="AUW23" s="18"/>
      <c r="AUX23" s="18"/>
      <c r="AUY23" s="18"/>
      <c r="AUZ23" s="18"/>
      <c r="AVA23" s="18"/>
      <c r="AVB23" s="18"/>
      <c r="AVC23" s="18"/>
      <c r="AVD23" s="18"/>
      <c r="AVE23" s="18"/>
      <c r="AVF23" s="18"/>
      <c r="AVG23" s="18"/>
      <c r="AVH23" s="18"/>
      <c r="AVI23" s="18"/>
      <c r="AVJ23" s="18"/>
      <c r="AVK23" s="18"/>
      <c r="AVL23" s="18"/>
      <c r="AVM23" s="18"/>
      <c r="AVN23" s="18"/>
      <c r="AVO23" s="18"/>
      <c r="AVP23" s="18"/>
      <c r="AVQ23" s="18"/>
      <c r="AVR23" s="18"/>
      <c r="AVS23" s="18"/>
      <c r="AVT23" s="18"/>
      <c r="AVU23" s="18"/>
      <c r="AVV23" s="18"/>
      <c r="AVW23" s="18"/>
      <c r="AVX23" s="18"/>
      <c r="AVY23" s="18"/>
      <c r="AVZ23" s="18"/>
      <c r="AWA23" s="18"/>
      <c r="AWB23" s="18"/>
      <c r="AWC23" s="18"/>
      <c r="AWD23" s="18"/>
      <c r="AWE23" s="18"/>
      <c r="AWF23" s="18"/>
      <c r="AWG23" s="18"/>
      <c r="AWH23" s="18"/>
      <c r="AWI23" s="18"/>
      <c r="AWJ23" s="18"/>
      <c r="AWK23" s="18"/>
      <c r="AWL23" s="18"/>
      <c r="AWM23" s="18"/>
      <c r="AWN23" s="18"/>
      <c r="AWO23" s="18"/>
      <c r="AWP23" s="18"/>
      <c r="AWQ23" s="18"/>
      <c r="AWR23" s="18"/>
      <c r="AWS23" s="18"/>
      <c r="AWT23" s="18"/>
      <c r="AWU23" s="18"/>
      <c r="AWV23" s="18"/>
      <c r="AWW23" s="18"/>
      <c r="AWX23" s="18"/>
      <c r="AWY23" s="18"/>
      <c r="AWZ23" s="18"/>
      <c r="AXA23" s="18"/>
      <c r="AXB23" s="18"/>
      <c r="AXC23" s="18"/>
      <c r="AXD23" s="18"/>
      <c r="AXE23" s="18"/>
      <c r="AXF23" s="18"/>
      <c r="AXG23" s="18"/>
      <c r="AXH23" s="18"/>
      <c r="AXI23" s="18"/>
      <c r="AXJ23" s="18"/>
      <c r="AXK23" s="18"/>
      <c r="AXL23" s="18"/>
      <c r="AXM23" s="18"/>
      <c r="AXN23" s="18"/>
      <c r="AXO23" s="18"/>
      <c r="AXP23" s="18"/>
      <c r="AXQ23" s="18"/>
      <c r="AXR23" s="18"/>
      <c r="AXS23" s="18"/>
      <c r="AXT23" s="18"/>
      <c r="AXU23" s="18"/>
      <c r="AXV23" s="18"/>
      <c r="AXW23" s="18"/>
      <c r="AXX23" s="18"/>
      <c r="AXY23" s="18"/>
      <c r="AXZ23" s="18"/>
      <c r="AYA23" s="18"/>
      <c r="AYB23" s="18"/>
      <c r="AYC23" s="18"/>
      <c r="AYD23" s="18"/>
      <c r="AYE23" s="18"/>
      <c r="AYF23" s="18"/>
      <c r="AYG23" s="18"/>
      <c r="AYH23" s="18"/>
      <c r="AYI23" s="18"/>
      <c r="AYJ23" s="18"/>
      <c r="AYK23" s="18"/>
      <c r="AYL23" s="18"/>
      <c r="AYM23" s="18"/>
      <c r="AYN23" s="18"/>
      <c r="AYO23" s="18"/>
      <c r="AYP23" s="18"/>
      <c r="AYQ23" s="18"/>
      <c r="AYR23" s="18"/>
      <c r="AYS23" s="18"/>
      <c r="AYT23" s="18"/>
      <c r="AYU23" s="18"/>
      <c r="AYV23" s="18"/>
      <c r="AYW23" s="18"/>
      <c r="AYX23" s="18"/>
      <c r="AYY23" s="18"/>
      <c r="AYZ23" s="18"/>
      <c r="AZA23" s="18"/>
      <c r="AZB23" s="18"/>
      <c r="AZC23" s="18"/>
      <c r="AZD23" s="18"/>
      <c r="AZE23" s="18"/>
      <c r="AZF23" s="18"/>
      <c r="AZG23" s="18"/>
      <c r="AZH23" s="18"/>
      <c r="AZI23" s="18"/>
      <c r="AZJ23" s="18"/>
      <c r="AZK23" s="18"/>
      <c r="AZL23" s="18"/>
      <c r="AZM23" s="18"/>
      <c r="AZN23" s="18"/>
      <c r="AZO23" s="18"/>
      <c r="AZP23" s="18"/>
      <c r="AZQ23" s="18"/>
      <c r="AZR23" s="18"/>
      <c r="AZS23" s="18"/>
      <c r="AZT23" s="18"/>
      <c r="AZU23" s="18"/>
      <c r="AZV23" s="18"/>
      <c r="AZW23" s="18"/>
      <c r="AZX23" s="18"/>
      <c r="AZY23" s="18"/>
      <c r="AZZ23" s="18"/>
      <c r="BAA23" s="18"/>
      <c r="BAB23" s="18"/>
      <c r="BAC23" s="18"/>
      <c r="BAD23" s="18"/>
      <c r="BAE23" s="18"/>
      <c r="BAF23" s="18"/>
      <c r="BAG23" s="18"/>
      <c r="BAH23" s="18"/>
      <c r="BAI23" s="18"/>
      <c r="BAJ23" s="18"/>
      <c r="BAK23" s="18"/>
      <c r="BAL23" s="18"/>
      <c r="BAM23" s="18"/>
      <c r="BAN23" s="18"/>
      <c r="BAO23" s="18"/>
      <c r="BAP23" s="18"/>
      <c r="BAQ23" s="18"/>
      <c r="BAR23" s="18"/>
      <c r="BAS23" s="18"/>
      <c r="BAT23" s="18"/>
      <c r="BAU23" s="18"/>
      <c r="BAV23" s="18"/>
      <c r="BAW23" s="18"/>
      <c r="BAX23" s="18"/>
      <c r="BAY23" s="18"/>
      <c r="BAZ23" s="18"/>
      <c r="BBA23" s="18"/>
      <c r="BBB23" s="18"/>
      <c r="BBC23" s="18"/>
      <c r="BBD23" s="18"/>
      <c r="BBE23" s="18"/>
      <c r="BBF23" s="18"/>
      <c r="BBG23" s="18"/>
      <c r="BBH23" s="18"/>
      <c r="BBI23" s="18"/>
      <c r="BBJ23" s="18"/>
      <c r="BBK23" s="18"/>
      <c r="BBL23" s="18"/>
      <c r="BBM23" s="18"/>
      <c r="BBN23" s="18"/>
      <c r="BBO23" s="18"/>
      <c r="BBP23" s="18"/>
      <c r="BBQ23" s="18"/>
      <c r="BBR23" s="18"/>
      <c r="BBS23" s="18"/>
      <c r="BBT23" s="18"/>
      <c r="BBU23" s="18"/>
      <c r="BBV23" s="18"/>
      <c r="BBW23" s="18"/>
      <c r="BBX23" s="18"/>
      <c r="BBY23" s="18"/>
      <c r="BBZ23" s="18"/>
      <c r="BCA23" s="18"/>
      <c r="BCB23" s="18"/>
      <c r="BCC23" s="18"/>
      <c r="BCD23" s="18"/>
      <c r="BCE23" s="18"/>
      <c r="BCF23" s="18"/>
      <c r="BCG23" s="18"/>
      <c r="BCH23" s="18"/>
      <c r="BCI23" s="18"/>
      <c r="BCJ23" s="18"/>
      <c r="BCK23" s="18"/>
      <c r="BCL23" s="18"/>
      <c r="BCM23" s="18"/>
      <c r="BCN23" s="18"/>
      <c r="BCO23" s="18"/>
      <c r="BCP23" s="18"/>
      <c r="BCQ23" s="18"/>
      <c r="BCR23" s="18"/>
      <c r="BCS23" s="18"/>
      <c r="BCT23" s="18"/>
      <c r="BCU23" s="18"/>
      <c r="BCV23" s="18"/>
      <c r="BCW23" s="18"/>
      <c r="BCX23" s="18"/>
      <c r="BCY23" s="18"/>
      <c r="BCZ23" s="18"/>
      <c r="BDA23" s="18"/>
      <c r="BDB23" s="18"/>
      <c r="BDC23" s="18"/>
      <c r="BDD23" s="18"/>
      <c r="BDE23" s="18"/>
      <c r="BDF23" s="18"/>
      <c r="BDG23" s="18"/>
      <c r="BDH23" s="18"/>
      <c r="BDI23" s="18"/>
      <c r="BDJ23" s="18"/>
      <c r="BDK23" s="18"/>
      <c r="BDL23" s="18"/>
      <c r="BDM23" s="18"/>
      <c r="BDN23" s="18"/>
      <c r="BDO23" s="18"/>
      <c r="BDP23" s="18"/>
      <c r="BDQ23" s="18"/>
      <c r="BDR23" s="18"/>
      <c r="BDS23" s="18"/>
      <c r="BDT23" s="18"/>
      <c r="BDU23" s="18"/>
      <c r="BDV23" s="18"/>
      <c r="BDW23" s="18"/>
      <c r="BDX23" s="18"/>
      <c r="BDY23" s="18"/>
      <c r="BDZ23" s="18"/>
      <c r="BEA23" s="18"/>
      <c r="BEB23" s="18"/>
      <c r="BEC23" s="18"/>
      <c r="BED23" s="18"/>
      <c r="BEE23" s="18"/>
      <c r="BEF23" s="18"/>
      <c r="BEG23" s="18"/>
      <c r="BEH23" s="18"/>
      <c r="BEI23" s="18"/>
      <c r="BEJ23" s="18"/>
      <c r="BEK23" s="18"/>
      <c r="BEL23" s="18"/>
      <c r="BEM23" s="18"/>
      <c r="BEN23" s="18"/>
      <c r="BEO23" s="18"/>
      <c r="BEP23" s="18"/>
      <c r="BEQ23" s="18"/>
      <c r="BER23" s="18"/>
      <c r="BES23" s="18"/>
      <c r="BET23" s="18"/>
      <c r="BEU23" s="18"/>
      <c r="BEV23" s="18"/>
      <c r="BEW23" s="18"/>
      <c r="BEX23" s="18"/>
      <c r="BEY23" s="18"/>
      <c r="BEZ23" s="18"/>
      <c r="BFA23" s="18"/>
      <c r="BFB23" s="18"/>
      <c r="BFC23" s="18"/>
      <c r="BFD23" s="18"/>
      <c r="BFE23" s="18"/>
      <c r="BFF23" s="18"/>
      <c r="BFG23" s="18"/>
      <c r="BFH23" s="18"/>
      <c r="BFI23" s="18"/>
      <c r="BFJ23" s="18"/>
      <c r="BFK23" s="18"/>
      <c r="BFL23" s="18"/>
      <c r="BFM23" s="18"/>
      <c r="BFN23" s="18"/>
      <c r="BFO23" s="18"/>
      <c r="BFP23" s="18"/>
      <c r="BFQ23" s="18"/>
      <c r="BFR23" s="18"/>
      <c r="BFS23" s="18"/>
      <c r="BFT23" s="18"/>
      <c r="BFU23" s="18"/>
      <c r="BFV23" s="18"/>
      <c r="BFW23" s="18"/>
      <c r="BFX23" s="18"/>
      <c r="BFY23" s="18"/>
      <c r="BFZ23" s="18"/>
      <c r="BGA23" s="18"/>
      <c r="BGB23" s="18"/>
      <c r="BGC23" s="18"/>
      <c r="BGD23" s="18"/>
      <c r="BGE23" s="18"/>
      <c r="BGF23" s="18"/>
      <c r="BGG23" s="18"/>
      <c r="BGH23" s="18"/>
      <c r="BGI23" s="18"/>
      <c r="BGJ23" s="18"/>
      <c r="BGK23" s="18"/>
      <c r="BGL23" s="18"/>
      <c r="BGM23" s="18"/>
      <c r="BGN23" s="18"/>
      <c r="BGO23" s="18"/>
      <c r="BGP23" s="18"/>
      <c r="BGQ23" s="18"/>
      <c r="BGR23" s="18"/>
      <c r="BGS23" s="18"/>
      <c r="BGT23" s="18"/>
      <c r="BGU23" s="18"/>
      <c r="BGV23" s="18"/>
      <c r="BGW23" s="18"/>
      <c r="BGX23" s="18"/>
      <c r="BGY23" s="18"/>
      <c r="BGZ23" s="18"/>
      <c r="BHA23" s="18"/>
      <c r="BHB23" s="18"/>
      <c r="BHC23" s="18"/>
      <c r="BHD23" s="18"/>
      <c r="BHE23" s="18"/>
      <c r="BHF23" s="18"/>
      <c r="BHG23" s="18"/>
      <c r="BHH23" s="18"/>
      <c r="BHI23" s="18"/>
      <c r="BHJ23" s="18"/>
      <c r="BHK23" s="18"/>
      <c r="BHL23" s="18"/>
      <c r="BHM23" s="18"/>
      <c r="BHN23" s="18"/>
      <c r="BHO23" s="18"/>
      <c r="BHP23" s="18"/>
      <c r="BHQ23" s="18"/>
      <c r="BHR23" s="18"/>
      <c r="BHS23" s="18"/>
      <c r="BHT23" s="18"/>
      <c r="BHU23" s="18"/>
      <c r="BHV23" s="18"/>
      <c r="BHW23" s="18"/>
      <c r="BHX23" s="18"/>
      <c r="BHY23" s="18"/>
      <c r="BHZ23" s="18"/>
      <c r="BIA23" s="18"/>
      <c r="BIB23" s="18"/>
      <c r="BIC23" s="18"/>
      <c r="BID23" s="18"/>
      <c r="BIE23" s="18"/>
      <c r="BIF23" s="18"/>
      <c r="BIG23" s="18"/>
      <c r="BIH23" s="18"/>
      <c r="BII23" s="18"/>
      <c r="BIJ23" s="18"/>
      <c r="BIK23" s="18"/>
      <c r="BIL23" s="18"/>
      <c r="BIM23" s="18"/>
      <c r="BIN23" s="18"/>
      <c r="BIO23" s="18"/>
      <c r="BIP23" s="18"/>
      <c r="BIQ23" s="18"/>
      <c r="BIR23" s="18"/>
      <c r="BIS23" s="18"/>
      <c r="BIT23" s="18"/>
      <c r="BIU23" s="18"/>
      <c r="BIV23" s="18"/>
      <c r="BIW23" s="18"/>
      <c r="BIX23" s="18"/>
      <c r="BIY23" s="18"/>
      <c r="BIZ23" s="18"/>
      <c r="BJA23" s="18"/>
      <c r="BJB23" s="18"/>
      <c r="BJC23" s="18"/>
      <c r="BJD23" s="18"/>
      <c r="BJE23" s="18"/>
      <c r="BJF23" s="18"/>
      <c r="BJG23" s="18"/>
      <c r="BJH23" s="18"/>
      <c r="BJI23" s="18"/>
      <c r="BJJ23" s="18"/>
      <c r="BJK23" s="18"/>
      <c r="BJL23" s="18"/>
      <c r="BJM23" s="18"/>
      <c r="BJN23" s="18"/>
      <c r="BJO23" s="18"/>
      <c r="BJP23" s="18"/>
      <c r="BJQ23" s="18"/>
      <c r="BJR23" s="18"/>
      <c r="BJS23" s="18"/>
      <c r="BJT23" s="18"/>
      <c r="BJU23" s="18"/>
      <c r="BJV23" s="18"/>
      <c r="BJW23" s="18"/>
      <c r="BJX23" s="18"/>
      <c r="BJY23" s="18"/>
      <c r="BJZ23" s="18"/>
      <c r="BKA23" s="18"/>
      <c r="BKB23" s="18"/>
      <c r="BKC23" s="18"/>
      <c r="BKD23" s="18"/>
      <c r="BKE23" s="18"/>
      <c r="BKF23" s="18"/>
      <c r="BKG23" s="18"/>
      <c r="BKH23" s="18"/>
      <c r="BKI23" s="18"/>
      <c r="BKJ23" s="18"/>
      <c r="BKK23" s="18"/>
      <c r="BKL23" s="18"/>
      <c r="BKM23" s="18"/>
      <c r="BKN23" s="18"/>
      <c r="BKO23" s="18"/>
      <c r="BKP23" s="18"/>
      <c r="BKQ23" s="18"/>
      <c r="BKR23" s="18"/>
      <c r="BKS23" s="18"/>
      <c r="BKT23" s="18"/>
      <c r="BKU23" s="18"/>
      <c r="BKV23" s="18"/>
      <c r="BKW23" s="18"/>
      <c r="BKX23" s="18"/>
      <c r="BKY23" s="18"/>
      <c r="BKZ23" s="18"/>
      <c r="BLA23" s="18"/>
      <c r="BLB23" s="18"/>
      <c r="BLC23" s="18"/>
      <c r="BLD23" s="18"/>
      <c r="BLE23" s="18"/>
      <c r="BLF23" s="18"/>
      <c r="BLG23" s="18"/>
      <c r="BLH23" s="18"/>
      <c r="BLI23" s="18"/>
      <c r="BLJ23" s="18"/>
      <c r="BLK23" s="18"/>
      <c r="BLL23" s="18"/>
      <c r="BLM23" s="18"/>
      <c r="BLN23" s="18"/>
      <c r="BLO23" s="18"/>
      <c r="BLP23" s="18"/>
      <c r="BLQ23" s="18"/>
      <c r="BLR23" s="18"/>
      <c r="BLS23" s="18"/>
      <c r="BLT23" s="18"/>
      <c r="BLU23" s="18"/>
      <c r="BLV23" s="18"/>
      <c r="BLW23" s="18"/>
      <c r="BLX23" s="18"/>
      <c r="BLY23" s="18"/>
      <c r="BLZ23" s="18"/>
      <c r="BMA23" s="18"/>
      <c r="BMB23" s="18"/>
      <c r="BMC23" s="18"/>
      <c r="BMD23" s="18"/>
      <c r="BME23" s="18"/>
      <c r="BMF23" s="18"/>
      <c r="BMG23" s="18"/>
      <c r="BMH23" s="18"/>
      <c r="BMI23" s="18"/>
      <c r="BMJ23" s="18"/>
      <c r="BMK23" s="18"/>
      <c r="BML23" s="18"/>
      <c r="BMM23" s="18"/>
      <c r="BMN23" s="18"/>
      <c r="BMO23" s="18"/>
      <c r="BMP23" s="18"/>
      <c r="BMQ23" s="18"/>
      <c r="BMR23" s="18"/>
      <c r="BMS23" s="18"/>
      <c r="BMT23" s="18"/>
      <c r="BMU23" s="18"/>
      <c r="BMV23" s="18"/>
      <c r="BMW23" s="18"/>
      <c r="BMX23" s="18"/>
      <c r="BMY23" s="18"/>
      <c r="BMZ23" s="18"/>
      <c r="BNA23" s="18"/>
      <c r="BNB23" s="18"/>
      <c r="BNC23" s="18"/>
      <c r="BND23" s="18"/>
      <c r="BNE23" s="18"/>
      <c r="BNF23" s="18"/>
      <c r="BNG23" s="18"/>
      <c r="BNH23" s="18"/>
      <c r="BNI23" s="18"/>
      <c r="BNJ23" s="18"/>
      <c r="BNK23" s="18"/>
      <c r="BNL23" s="18"/>
      <c r="BNM23" s="18"/>
      <c r="BNN23" s="18"/>
      <c r="BNO23" s="18"/>
      <c r="BNP23" s="18"/>
      <c r="BNQ23" s="18"/>
      <c r="BNR23" s="18"/>
      <c r="BNS23" s="18"/>
      <c r="BNT23" s="18"/>
      <c r="BNU23" s="18"/>
      <c r="BNV23" s="18"/>
      <c r="BNW23" s="18"/>
      <c r="BNX23" s="18"/>
      <c r="BNY23" s="18"/>
      <c r="BNZ23" s="18"/>
      <c r="BOA23" s="18"/>
      <c r="BOB23" s="18"/>
      <c r="BOC23" s="18"/>
      <c r="BOD23" s="18"/>
      <c r="BOE23" s="18"/>
      <c r="BOF23" s="18"/>
      <c r="BOG23" s="18"/>
      <c r="BOH23" s="18"/>
      <c r="BOI23" s="18"/>
      <c r="BOJ23" s="18"/>
      <c r="BOK23" s="18"/>
      <c r="BOL23" s="18"/>
      <c r="BOM23" s="18"/>
      <c r="BON23" s="18"/>
      <c r="BOO23" s="18"/>
      <c r="BOP23" s="18"/>
      <c r="BOQ23" s="18"/>
      <c r="BOR23" s="18"/>
      <c r="BOS23" s="18"/>
      <c r="BOT23" s="18"/>
      <c r="BOU23" s="18"/>
      <c r="BOV23" s="18"/>
      <c r="BOW23" s="18"/>
      <c r="BOX23" s="18"/>
      <c r="BOY23" s="18"/>
      <c r="BOZ23" s="18"/>
      <c r="BPA23" s="18"/>
      <c r="BPB23" s="18"/>
      <c r="BPC23" s="18"/>
      <c r="BPD23" s="18"/>
      <c r="BPE23" s="18"/>
      <c r="BPF23" s="18"/>
      <c r="BPG23" s="18"/>
      <c r="BPH23" s="18"/>
      <c r="BPI23" s="18"/>
      <c r="BPJ23" s="18"/>
      <c r="BPK23" s="18"/>
      <c r="BPL23" s="18"/>
      <c r="BPM23" s="18"/>
      <c r="BPN23" s="18"/>
      <c r="BPO23" s="18"/>
      <c r="BPP23" s="18"/>
      <c r="BPQ23" s="18"/>
      <c r="BPR23" s="18"/>
      <c r="BPS23" s="18"/>
      <c r="BPT23" s="18"/>
      <c r="BPU23" s="18"/>
      <c r="BPV23" s="18"/>
      <c r="BPW23" s="18"/>
      <c r="BPX23" s="18"/>
      <c r="BPY23" s="18"/>
      <c r="BPZ23" s="18"/>
      <c r="BQA23" s="18"/>
      <c r="BQB23" s="18"/>
      <c r="BQC23" s="18"/>
      <c r="BQD23" s="18"/>
      <c r="BQE23" s="18"/>
      <c r="BQF23" s="18"/>
      <c r="BQG23" s="18"/>
      <c r="BQH23" s="18"/>
      <c r="BQI23" s="18"/>
      <c r="BQJ23" s="18"/>
      <c r="BQK23" s="18"/>
      <c r="BQL23" s="18"/>
      <c r="BQM23" s="18"/>
      <c r="BQN23" s="18"/>
      <c r="BQO23" s="18"/>
      <c r="BQP23" s="18"/>
      <c r="BQQ23" s="18"/>
      <c r="BQR23" s="18"/>
      <c r="BQS23" s="18"/>
      <c r="BQT23" s="18"/>
      <c r="BQU23" s="18"/>
      <c r="BQV23" s="18"/>
      <c r="BQW23" s="18"/>
      <c r="BQX23" s="18"/>
      <c r="BQY23" s="18"/>
      <c r="BQZ23" s="18"/>
      <c r="BRA23" s="18"/>
      <c r="BRB23" s="18"/>
      <c r="BRC23" s="18"/>
      <c r="BRD23" s="18"/>
      <c r="BRE23" s="18"/>
      <c r="BRF23" s="18"/>
      <c r="BRG23" s="18"/>
      <c r="BRH23" s="18"/>
      <c r="BRI23" s="18"/>
      <c r="BRJ23" s="18"/>
      <c r="BRK23" s="18"/>
      <c r="BRL23" s="18"/>
      <c r="BRM23" s="18"/>
      <c r="BRN23" s="18"/>
      <c r="BRO23" s="18"/>
      <c r="BRP23" s="18"/>
      <c r="BRQ23" s="18"/>
      <c r="BRR23" s="18"/>
      <c r="BRS23" s="18"/>
      <c r="BRT23" s="18"/>
      <c r="BRU23" s="18"/>
      <c r="BRV23" s="18"/>
      <c r="BRW23" s="18"/>
      <c r="BRX23" s="18"/>
      <c r="BRY23" s="18"/>
      <c r="BRZ23" s="18"/>
      <c r="BSA23" s="18"/>
      <c r="BSB23" s="18"/>
      <c r="BSC23" s="18"/>
      <c r="BSD23" s="18"/>
      <c r="BSE23" s="18"/>
      <c r="BSF23" s="18"/>
      <c r="BSG23" s="18"/>
      <c r="BSH23" s="18"/>
      <c r="BSI23" s="18"/>
      <c r="BSJ23" s="18"/>
      <c r="BSK23" s="18"/>
      <c r="BSL23" s="18"/>
      <c r="BSM23" s="18"/>
      <c r="BSN23" s="18"/>
      <c r="BSO23" s="18"/>
      <c r="BSP23" s="18"/>
      <c r="BSQ23" s="18"/>
      <c r="BSR23" s="18"/>
      <c r="BSS23" s="18"/>
      <c r="BST23" s="18"/>
      <c r="BSU23" s="18"/>
      <c r="BSV23" s="18"/>
      <c r="BSW23" s="18"/>
      <c r="BSX23" s="18"/>
      <c r="BSY23" s="18"/>
      <c r="BSZ23" s="18"/>
      <c r="BTA23" s="18"/>
      <c r="BTB23" s="18"/>
      <c r="BTC23" s="18"/>
      <c r="BTD23" s="18"/>
      <c r="BTE23" s="18"/>
      <c r="BTF23" s="18"/>
      <c r="BTG23" s="18"/>
      <c r="BTH23" s="18"/>
      <c r="BTI23" s="18"/>
      <c r="BTJ23" s="18"/>
      <c r="BTK23" s="18"/>
      <c r="BTL23" s="18"/>
      <c r="BTM23" s="18"/>
      <c r="BTN23" s="18"/>
      <c r="BTO23" s="18"/>
      <c r="BTP23" s="18"/>
      <c r="BTQ23" s="18"/>
      <c r="BTR23" s="18"/>
      <c r="BTS23" s="18"/>
      <c r="BTT23" s="18"/>
      <c r="BTU23" s="18"/>
      <c r="BTV23" s="18"/>
      <c r="BTW23" s="18"/>
      <c r="BTX23" s="18"/>
      <c r="BTY23" s="18"/>
      <c r="BTZ23" s="18"/>
      <c r="BUA23" s="18"/>
      <c r="BUB23" s="18"/>
      <c r="BUC23" s="18"/>
      <c r="BUD23" s="18"/>
      <c r="BUE23" s="18"/>
      <c r="BUF23" s="18"/>
      <c r="BUG23" s="18"/>
      <c r="BUH23" s="18"/>
      <c r="BUI23" s="18"/>
      <c r="BUJ23" s="18"/>
      <c r="BUK23" s="18"/>
      <c r="BUL23" s="18"/>
      <c r="BUM23" s="18"/>
      <c r="BUN23" s="18"/>
      <c r="BUO23" s="18"/>
      <c r="BUP23" s="18"/>
      <c r="BUQ23" s="18"/>
      <c r="BUR23" s="18"/>
      <c r="BUS23" s="18"/>
      <c r="BUT23" s="18"/>
      <c r="BUU23" s="18"/>
      <c r="BUV23" s="18"/>
      <c r="BUW23" s="18"/>
      <c r="BUX23" s="18"/>
      <c r="BUY23" s="18"/>
      <c r="BUZ23" s="18"/>
      <c r="BVA23" s="18"/>
      <c r="BVB23" s="18"/>
      <c r="BVC23" s="18"/>
      <c r="BVD23" s="18"/>
      <c r="BVE23" s="18"/>
      <c r="BVF23" s="18"/>
      <c r="BVG23" s="18"/>
      <c r="BVH23" s="18"/>
      <c r="BVI23" s="18"/>
      <c r="BVJ23" s="18"/>
      <c r="BVK23" s="18"/>
      <c r="BVL23" s="18"/>
      <c r="BVM23" s="18"/>
      <c r="BVN23" s="18"/>
      <c r="BVO23" s="18"/>
      <c r="BVP23" s="18"/>
      <c r="BVQ23" s="18"/>
      <c r="BVR23" s="18"/>
      <c r="BVS23" s="18"/>
      <c r="BVT23" s="18"/>
      <c r="BVU23" s="18"/>
      <c r="BVV23" s="18"/>
      <c r="BVW23" s="18"/>
      <c r="BVX23" s="18"/>
      <c r="BVY23" s="18"/>
      <c r="BVZ23" s="18"/>
      <c r="BWA23" s="18"/>
      <c r="BWB23" s="18"/>
      <c r="BWC23" s="18"/>
      <c r="BWD23" s="18"/>
      <c r="BWE23" s="18"/>
      <c r="BWF23" s="18"/>
      <c r="BWG23" s="18"/>
      <c r="BWH23" s="18"/>
      <c r="BWI23" s="18"/>
      <c r="BWJ23" s="18"/>
      <c r="BWK23" s="18"/>
      <c r="BWL23" s="18"/>
      <c r="BWM23" s="18"/>
      <c r="BWN23" s="18"/>
      <c r="BWO23" s="18"/>
      <c r="BWP23" s="18"/>
      <c r="BWQ23" s="18"/>
      <c r="BWR23" s="18"/>
      <c r="BWS23" s="18"/>
      <c r="BWT23" s="18"/>
      <c r="BWU23" s="18"/>
      <c r="BWV23" s="18"/>
      <c r="BWW23" s="18"/>
      <c r="BWX23" s="18"/>
      <c r="BWY23" s="18"/>
      <c r="BWZ23" s="18"/>
      <c r="BXA23" s="18"/>
      <c r="BXB23" s="18"/>
      <c r="BXC23" s="18"/>
      <c r="BXD23" s="18"/>
      <c r="BXE23" s="18"/>
      <c r="BXF23" s="18"/>
      <c r="BXG23" s="18"/>
      <c r="BXH23" s="18"/>
      <c r="BXI23" s="18"/>
      <c r="BXJ23" s="18"/>
      <c r="BXK23" s="18"/>
      <c r="BXL23" s="18"/>
      <c r="BXM23" s="18"/>
      <c r="BXN23" s="18"/>
      <c r="BXO23" s="18"/>
      <c r="BXP23" s="18"/>
      <c r="BXQ23" s="18"/>
      <c r="BXR23" s="18"/>
      <c r="BXS23" s="18"/>
      <c r="BXT23" s="18"/>
      <c r="BXU23" s="18"/>
      <c r="BXV23" s="18"/>
      <c r="BXW23" s="18"/>
      <c r="BXX23" s="18"/>
      <c r="BXY23" s="18"/>
      <c r="BXZ23" s="18"/>
      <c r="BYA23" s="18"/>
      <c r="BYB23" s="18"/>
      <c r="BYC23" s="18"/>
      <c r="BYD23" s="18"/>
      <c r="BYE23" s="18"/>
      <c r="BYF23" s="18"/>
      <c r="BYG23" s="18"/>
      <c r="BYH23" s="18"/>
      <c r="BYI23" s="18"/>
      <c r="BYJ23" s="18"/>
      <c r="BYK23" s="18"/>
      <c r="BYL23" s="18"/>
      <c r="BYM23" s="18"/>
      <c r="BYN23" s="18"/>
      <c r="BYO23" s="18"/>
      <c r="BYP23" s="18"/>
      <c r="BYQ23" s="18"/>
      <c r="BYR23" s="18"/>
      <c r="BYS23" s="18"/>
      <c r="BYT23" s="18"/>
      <c r="BYU23" s="18"/>
      <c r="BYV23" s="18"/>
      <c r="BYW23" s="18"/>
      <c r="BYX23" s="18"/>
      <c r="BYY23" s="18"/>
      <c r="BYZ23" s="18"/>
      <c r="BZA23" s="18"/>
      <c r="BZB23" s="18"/>
      <c r="BZC23" s="18"/>
      <c r="BZD23" s="18"/>
      <c r="BZE23" s="18"/>
      <c r="BZF23" s="18"/>
      <c r="BZG23" s="18"/>
      <c r="BZH23" s="18"/>
      <c r="BZI23" s="18"/>
      <c r="BZJ23" s="18"/>
      <c r="BZK23" s="18"/>
      <c r="BZL23" s="18"/>
      <c r="BZM23" s="18"/>
      <c r="BZN23" s="18"/>
      <c r="BZO23" s="18"/>
      <c r="BZP23" s="18"/>
      <c r="BZQ23" s="18"/>
      <c r="BZR23" s="18"/>
      <c r="BZS23" s="18"/>
      <c r="BZT23" s="18"/>
      <c r="BZU23" s="18"/>
      <c r="BZV23" s="18"/>
      <c r="BZW23" s="18"/>
      <c r="BZX23" s="18"/>
      <c r="BZY23" s="18"/>
      <c r="BZZ23" s="18"/>
      <c r="CAA23" s="18"/>
      <c r="CAB23" s="18"/>
      <c r="CAC23" s="18"/>
      <c r="CAD23" s="18"/>
      <c r="CAE23" s="18"/>
      <c r="CAF23" s="18"/>
      <c r="CAG23" s="18"/>
      <c r="CAH23" s="18"/>
      <c r="CAI23" s="18"/>
      <c r="CAJ23" s="18"/>
      <c r="CAK23" s="18"/>
      <c r="CAL23" s="18"/>
      <c r="CAM23" s="18"/>
      <c r="CAN23" s="18"/>
      <c r="CAO23" s="18"/>
      <c r="CAP23" s="18"/>
      <c r="CAQ23" s="18"/>
      <c r="CAR23" s="18"/>
      <c r="CAS23" s="18"/>
      <c r="CAT23" s="18"/>
      <c r="CAU23" s="18"/>
      <c r="CAV23" s="18"/>
      <c r="CAW23" s="18"/>
      <c r="CAX23" s="18"/>
      <c r="CAY23" s="18"/>
      <c r="CAZ23" s="18"/>
      <c r="CBA23" s="18"/>
      <c r="CBB23" s="18"/>
      <c r="CBC23" s="18"/>
      <c r="CBD23" s="18"/>
      <c r="CBE23" s="18"/>
      <c r="CBF23" s="18"/>
      <c r="CBG23" s="18"/>
      <c r="CBH23" s="18"/>
      <c r="CBI23" s="18"/>
      <c r="CBJ23" s="18"/>
      <c r="CBK23" s="18"/>
      <c r="CBL23" s="18"/>
      <c r="CBM23" s="18"/>
      <c r="CBN23" s="18"/>
      <c r="CBO23" s="18"/>
      <c r="CBP23" s="18"/>
      <c r="CBQ23" s="18"/>
      <c r="CBR23" s="18"/>
      <c r="CBS23" s="18"/>
      <c r="CBT23" s="18"/>
      <c r="CBU23" s="18"/>
      <c r="CBV23" s="18"/>
      <c r="CBW23" s="18"/>
      <c r="CBX23" s="18"/>
      <c r="CBY23" s="18"/>
      <c r="CBZ23" s="18"/>
      <c r="CCA23" s="18"/>
      <c r="CCB23" s="18"/>
      <c r="CCC23" s="18"/>
      <c r="CCD23" s="18"/>
      <c r="CCE23" s="18"/>
      <c r="CCF23" s="18"/>
      <c r="CCG23" s="18"/>
      <c r="CCH23" s="18"/>
      <c r="CCI23" s="18"/>
      <c r="CCJ23" s="18"/>
      <c r="CCK23" s="18"/>
      <c r="CCL23" s="18"/>
      <c r="CCM23" s="18"/>
      <c r="CCN23" s="18"/>
      <c r="CCO23" s="18"/>
      <c r="CCP23" s="18"/>
      <c r="CCQ23" s="18"/>
      <c r="CCR23" s="18"/>
      <c r="CCS23" s="18"/>
      <c r="CCT23" s="18"/>
      <c r="CCU23" s="18"/>
      <c r="CCV23" s="18"/>
      <c r="CCW23" s="18"/>
      <c r="CCX23" s="18"/>
      <c r="CCY23" s="18"/>
      <c r="CCZ23" s="18"/>
      <c r="CDA23" s="18"/>
      <c r="CDB23" s="18"/>
      <c r="CDC23" s="18"/>
      <c r="CDD23" s="18"/>
      <c r="CDE23" s="18"/>
      <c r="CDF23" s="18"/>
      <c r="CDG23" s="18"/>
      <c r="CDH23" s="18"/>
      <c r="CDI23" s="18"/>
      <c r="CDJ23" s="18"/>
      <c r="CDK23" s="18"/>
      <c r="CDL23" s="18"/>
      <c r="CDM23" s="18"/>
      <c r="CDN23" s="18"/>
      <c r="CDO23" s="18"/>
      <c r="CDP23" s="18"/>
      <c r="CDQ23" s="18"/>
      <c r="CDR23" s="18"/>
      <c r="CDS23" s="18"/>
      <c r="CDT23" s="18"/>
      <c r="CDU23" s="18"/>
      <c r="CDV23" s="18"/>
      <c r="CDW23" s="18"/>
      <c r="CDX23" s="18"/>
      <c r="CDY23" s="18"/>
      <c r="CDZ23" s="18"/>
      <c r="CEA23" s="18"/>
      <c r="CEB23" s="18"/>
      <c r="CEC23" s="18"/>
      <c r="CED23" s="18"/>
      <c r="CEE23" s="18"/>
      <c r="CEF23" s="18"/>
      <c r="CEG23" s="18"/>
      <c r="CEH23" s="18"/>
      <c r="CEI23" s="18"/>
      <c r="CEJ23" s="18"/>
      <c r="CEK23" s="18"/>
      <c r="CEL23" s="18"/>
      <c r="CEM23" s="18"/>
      <c r="CEN23" s="18"/>
      <c r="CEO23" s="18"/>
      <c r="CEP23" s="18"/>
      <c r="CEQ23" s="18"/>
      <c r="CER23" s="18"/>
      <c r="CES23" s="18"/>
      <c r="CET23" s="18"/>
      <c r="CEU23" s="18"/>
      <c r="CEV23" s="18"/>
      <c r="CEW23" s="18"/>
      <c r="CEX23" s="18"/>
      <c r="CEY23" s="18"/>
      <c r="CEZ23" s="18"/>
      <c r="CFA23" s="18"/>
      <c r="CFB23" s="18"/>
      <c r="CFC23" s="18"/>
      <c r="CFD23" s="18"/>
      <c r="CFE23" s="18"/>
      <c r="CFF23" s="18"/>
      <c r="CFG23" s="18"/>
      <c r="CFH23" s="18"/>
      <c r="CFI23" s="18"/>
      <c r="CFJ23" s="18"/>
      <c r="CFK23" s="18"/>
      <c r="CFL23" s="18"/>
      <c r="CFM23" s="18"/>
      <c r="CFN23" s="18"/>
      <c r="CFO23" s="18"/>
      <c r="CFP23" s="18"/>
      <c r="CFQ23" s="18"/>
      <c r="CFR23" s="18"/>
      <c r="CFS23" s="18"/>
      <c r="CFT23" s="18"/>
      <c r="CFU23" s="18"/>
      <c r="CFV23" s="18"/>
      <c r="CFW23" s="18"/>
      <c r="CFX23" s="18"/>
      <c r="CFY23" s="18"/>
      <c r="CFZ23" s="18"/>
      <c r="CGA23" s="18"/>
      <c r="CGB23" s="18"/>
      <c r="CGC23" s="18"/>
      <c r="CGD23" s="18"/>
      <c r="CGE23" s="18"/>
      <c r="CGF23" s="18"/>
      <c r="CGG23" s="18"/>
      <c r="CGH23" s="18"/>
      <c r="CGI23" s="18"/>
      <c r="CGJ23" s="18"/>
      <c r="CGK23" s="18"/>
      <c r="CGL23" s="18"/>
      <c r="CGM23" s="18"/>
      <c r="CGN23" s="18"/>
      <c r="CGO23" s="18"/>
      <c r="CGP23" s="18"/>
      <c r="CGQ23" s="18"/>
      <c r="CGR23" s="18"/>
      <c r="CGS23" s="18"/>
      <c r="CGT23" s="18"/>
      <c r="CGU23" s="18"/>
      <c r="CGV23" s="18"/>
      <c r="CGW23" s="18"/>
      <c r="CGX23" s="18"/>
      <c r="CGY23" s="18"/>
      <c r="CGZ23" s="18"/>
      <c r="CHA23" s="18"/>
      <c r="CHB23" s="18"/>
      <c r="CHC23" s="18"/>
      <c r="CHD23" s="18"/>
      <c r="CHE23" s="18"/>
      <c r="CHF23" s="18"/>
      <c r="CHG23" s="18"/>
      <c r="CHH23" s="18"/>
      <c r="CHI23" s="18"/>
      <c r="CHJ23" s="18"/>
      <c r="CHK23" s="18"/>
      <c r="CHL23" s="18"/>
      <c r="CHM23" s="18"/>
      <c r="CHN23" s="18"/>
      <c r="CHO23" s="18"/>
      <c r="CHP23" s="18"/>
      <c r="CHQ23" s="18"/>
      <c r="CHR23" s="18"/>
      <c r="CHS23" s="18"/>
      <c r="CHT23" s="18"/>
      <c r="CHU23" s="18"/>
      <c r="CHV23" s="18"/>
      <c r="CHW23" s="18"/>
      <c r="CHX23" s="18"/>
      <c r="CHY23" s="18"/>
      <c r="CHZ23" s="18"/>
      <c r="CIA23" s="18"/>
      <c r="CIB23" s="18"/>
      <c r="CIC23" s="18"/>
      <c r="CID23" s="18"/>
      <c r="CIE23" s="18"/>
      <c r="CIF23" s="18"/>
      <c r="CIG23" s="18"/>
      <c r="CIH23" s="18"/>
      <c r="CII23" s="18"/>
      <c r="CIJ23" s="18"/>
      <c r="CIK23" s="18"/>
      <c r="CIL23" s="18"/>
      <c r="CIM23" s="18"/>
      <c r="CIN23" s="18"/>
      <c r="CIO23" s="18"/>
      <c r="CIP23" s="18"/>
      <c r="CIQ23" s="18"/>
      <c r="CIR23" s="18"/>
      <c r="CIS23" s="18"/>
      <c r="CIT23" s="18"/>
      <c r="CIU23" s="18"/>
      <c r="CIV23" s="18"/>
      <c r="CIW23" s="18"/>
      <c r="CIX23" s="18"/>
      <c r="CIY23" s="18"/>
      <c r="CIZ23" s="18"/>
      <c r="CJA23" s="18"/>
      <c r="CJB23" s="18"/>
      <c r="CJC23" s="18"/>
      <c r="CJD23" s="18"/>
      <c r="CJE23" s="18"/>
      <c r="CJF23" s="18"/>
      <c r="CJG23" s="18"/>
      <c r="CJH23" s="18"/>
      <c r="CJI23" s="18"/>
      <c r="CJJ23" s="18"/>
      <c r="CJK23" s="18"/>
      <c r="CJL23" s="18"/>
      <c r="CJM23" s="18"/>
      <c r="CJN23" s="18"/>
      <c r="CJO23" s="18"/>
      <c r="CJP23" s="18"/>
      <c r="CJQ23" s="18"/>
      <c r="CJR23" s="18"/>
      <c r="CJS23" s="18"/>
      <c r="CJT23" s="18"/>
      <c r="CJU23" s="18"/>
      <c r="CJV23" s="18"/>
      <c r="CJW23" s="18"/>
      <c r="CJX23" s="18"/>
      <c r="CJY23" s="18"/>
      <c r="CJZ23" s="18"/>
      <c r="CKA23" s="18"/>
      <c r="CKB23" s="18"/>
      <c r="CKC23" s="18"/>
      <c r="CKD23" s="18"/>
      <c r="CKE23" s="18"/>
      <c r="CKF23" s="18"/>
      <c r="CKG23" s="18"/>
      <c r="CKH23" s="18"/>
      <c r="CKI23" s="18"/>
      <c r="CKJ23" s="18"/>
      <c r="CKK23" s="18"/>
      <c r="CKL23" s="18"/>
      <c r="CKM23" s="18"/>
      <c r="CKN23" s="18"/>
      <c r="CKO23" s="18"/>
      <c r="CKP23" s="18"/>
      <c r="CKQ23" s="18"/>
      <c r="CKR23" s="18"/>
      <c r="CKS23" s="18"/>
      <c r="CKT23" s="18"/>
      <c r="CKU23" s="18"/>
      <c r="CKV23" s="18"/>
      <c r="CKW23" s="18"/>
      <c r="CKX23" s="18"/>
      <c r="CKY23" s="18"/>
      <c r="CKZ23" s="18"/>
      <c r="CLA23" s="18"/>
      <c r="CLB23" s="18"/>
      <c r="CLC23" s="18"/>
      <c r="CLD23" s="18"/>
      <c r="CLE23" s="18"/>
      <c r="CLF23" s="18"/>
      <c r="CLG23" s="18"/>
      <c r="CLH23" s="18"/>
      <c r="CLI23" s="18"/>
      <c r="CLJ23" s="18"/>
      <c r="CLK23" s="18"/>
      <c r="CLL23" s="18"/>
      <c r="CLM23" s="18"/>
      <c r="CLN23" s="18"/>
      <c r="CLO23" s="18"/>
      <c r="CLP23" s="18"/>
      <c r="CLQ23" s="18"/>
      <c r="CLR23" s="18"/>
      <c r="CLS23" s="18"/>
      <c r="CLT23" s="18"/>
      <c r="CLU23" s="18"/>
      <c r="CLV23" s="18"/>
      <c r="CLW23" s="18"/>
      <c r="CLX23" s="18"/>
      <c r="CLY23" s="18"/>
      <c r="CLZ23" s="18"/>
      <c r="CMA23" s="18"/>
      <c r="CMB23" s="18"/>
      <c r="CMC23" s="18"/>
      <c r="CMD23" s="18"/>
      <c r="CME23" s="18"/>
      <c r="CMF23" s="18"/>
      <c r="CMG23" s="18"/>
      <c r="CMH23" s="18"/>
      <c r="CMI23" s="18"/>
      <c r="CMJ23" s="18"/>
      <c r="CMK23" s="18"/>
      <c r="CML23" s="18"/>
      <c r="CMM23" s="18"/>
      <c r="CMN23" s="18"/>
      <c r="CMO23" s="18"/>
      <c r="CMP23" s="18"/>
      <c r="CMQ23" s="18"/>
      <c r="CMR23" s="18"/>
      <c r="CMS23" s="18"/>
      <c r="CMT23" s="18"/>
      <c r="CMU23" s="18"/>
      <c r="CMV23" s="18"/>
      <c r="CMW23" s="18"/>
      <c r="CMX23" s="18"/>
      <c r="CMY23" s="18"/>
      <c r="CMZ23" s="18"/>
      <c r="CNA23" s="18"/>
      <c r="CNB23" s="18"/>
      <c r="CNC23" s="18"/>
      <c r="CND23" s="18"/>
      <c r="CNE23" s="18"/>
      <c r="CNF23" s="18"/>
      <c r="CNG23" s="18"/>
      <c r="CNH23" s="18"/>
      <c r="CNI23" s="18"/>
      <c r="CNJ23" s="18"/>
      <c r="CNK23" s="18"/>
      <c r="CNL23" s="18"/>
      <c r="CNM23" s="18"/>
      <c r="CNN23" s="18"/>
      <c r="CNO23" s="18"/>
      <c r="CNP23" s="18"/>
      <c r="CNQ23" s="18"/>
      <c r="CNR23" s="18"/>
      <c r="CNS23" s="18"/>
      <c r="CNT23" s="18"/>
      <c r="CNU23" s="18"/>
      <c r="CNV23" s="18"/>
      <c r="CNW23" s="18"/>
      <c r="CNX23" s="18"/>
      <c r="CNY23" s="18"/>
      <c r="CNZ23" s="18"/>
      <c r="COA23" s="18"/>
      <c r="COB23" s="18"/>
      <c r="COC23" s="18"/>
      <c r="COD23" s="18"/>
      <c r="COE23" s="18"/>
      <c r="COF23" s="18"/>
      <c r="COG23" s="18"/>
      <c r="COH23" s="18"/>
      <c r="COI23" s="18"/>
      <c r="COJ23" s="18"/>
      <c r="COK23" s="18"/>
      <c r="COL23" s="18"/>
      <c r="COM23" s="18"/>
      <c r="CON23" s="18"/>
      <c r="COO23" s="18"/>
      <c r="COP23" s="18"/>
      <c r="COQ23" s="18"/>
      <c r="COR23" s="18"/>
      <c r="COS23" s="18"/>
      <c r="COT23" s="18"/>
      <c r="COU23" s="18"/>
      <c r="COV23" s="18"/>
      <c r="COW23" s="18"/>
      <c r="COX23" s="18"/>
      <c r="COY23" s="18"/>
      <c r="COZ23" s="18"/>
      <c r="CPA23" s="18"/>
      <c r="CPB23" s="18"/>
      <c r="CPC23" s="18"/>
      <c r="CPD23" s="18"/>
      <c r="CPE23" s="18"/>
      <c r="CPF23" s="18"/>
      <c r="CPG23" s="18"/>
      <c r="CPH23" s="18"/>
      <c r="CPI23" s="18"/>
      <c r="CPJ23" s="18"/>
      <c r="CPK23" s="18"/>
      <c r="CPL23" s="18"/>
      <c r="CPM23" s="18"/>
      <c r="CPN23" s="18"/>
      <c r="CPO23" s="18"/>
      <c r="CPP23" s="18"/>
      <c r="CPQ23" s="18"/>
      <c r="CPR23" s="18"/>
      <c r="CPS23" s="18"/>
      <c r="CPT23" s="18"/>
      <c r="CPU23" s="18"/>
      <c r="CPV23" s="18"/>
      <c r="CPW23" s="18"/>
      <c r="CPX23" s="18"/>
      <c r="CPY23" s="18"/>
      <c r="CPZ23" s="18"/>
      <c r="CQA23" s="18"/>
      <c r="CQB23" s="18"/>
      <c r="CQC23" s="18"/>
      <c r="CQD23" s="18"/>
      <c r="CQE23" s="18"/>
      <c r="CQF23" s="18"/>
      <c r="CQG23" s="18"/>
      <c r="CQH23" s="18"/>
      <c r="CQI23" s="18"/>
      <c r="CQJ23" s="18"/>
      <c r="CQK23" s="18"/>
      <c r="CQL23" s="18"/>
      <c r="CQM23" s="18"/>
      <c r="CQN23" s="18"/>
      <c r="CQO23" s="18"/>
      <c r="CQP23" s="18"/>
      <c r="CQQ23" s="18"/>
      <c r="CQR23" s="18"/>
      <c r="CQS23" s="18"/>
      <c r="CQT23" s="18"/>
      <c r="CQU23" s="18"/>
      <c r="CQV23" s="18"/>
      <c r="CQW23" s="18"/>
      <c r="CQX23" s="18"/>
      <c r="CQY23" s="18"/>
      <c r="CQZ23" s="18"/>
      <c r="CRA23" s="18"/>
      <c r="CRB23" s="18"/>
      <c r="CRC23" s="18"/>
      <c r="CRD23" s="18"/>
      <c r="CRE23" s="18"/>
      <c r="CRF23" s="18"/>
      <c r="CRG23" s="18"/>
      <c r="CRH23" s="18"/>
      <c r="CRI23" s="18"/>
      <c r="CRJ23" s="18"/>
      <c r="CRK23" s="18"/>
      <c r="CRL23" s="18"/>
      <c r="CRM23" s="18"/>
      <c r="CRN23" s="18"/>
      <c r="CRO23" s="18"/>
      <c r="CRP23" s="18"/>
      <c r="CRQ23" s="18"/>
      <c r="CRR23" s="18"/>
      <c r="CRS23" s="18"/>
      <c r="CRT23" s="18"/>
      <c r="CRU23" s="18"/>
      <c r="CRV23" s="18"/>
      <c r="CRW23" s="18"/>
      <c r="CRX23" s="18"/>
      <c r="CRY23" s="18"/>
      <c r="CRZ23" s="18"/>
      <c r="CSA23" s="18"/>
      <c r="CSB23" s="18"/>
      <c r="CSC23" s="18"/>
      <c r="CSD23" s="18"/>
      <c r="CSE23" s="18"/>
      <c r="CSF23" s="18"/>
      <c r="CSG23" s="18"/>
      <c r="CSH23" s="18"/>
      <c r="CSI23" s="18"/>
      <c r="CSJ23" s="18"/>
      <c r="CSK23" s="18"/>
      <c r="CSL23" s="18"/>
      <c r="CSM23" s="18"/>
      <c r="CSN23" s="18"/>
      <c r="CSO23" s="18"/>
      <c r="CSP23" s="18"/>
      <c r="CSQ23" s="18"/>
      <c r="CSR23" s="18"/>
      <c r="CSS23" s="18"/>
      <c r="CST23" s="18"/>
      <c r="CSU23" s="18"/>
      <c r="CSV23" s="18"/>
      <c r="CSW23" s="18"/>
      <c r="CSX23" s="18"/>
      <c r="CSY23" s="18"/>
      <c r="CSZ23" s="18"/>
      <c r="CTA23" s="18"/>
      <c r="CTB23" s="18"/>
      <c r="CTC23" s="18"/>
      <c r="CTD23" s="18"/>
      <c r="CTE23" s="18"/>
      <c r="CTF23" s="18"/>
      <c r="CTG23" s="18"/>
      <c r="CTH23" s="18"/>
      <c r="CTI23" s="18"/>
      <c r="CTJ23" s="18"/>
      <c r="CTK23" s="18"/>
      <c r="CTL23" s="18"/>
      <c r="CTM23" s="18"/>
      <c r="CTN23" s="18"/>
      <c r="CTO23" s="18"/>
      <c r="CTP23" s="18"/>
      <c r="CTQ23" s="18"/>
      <c r="CTR23" s="18"/>
      <c r="CTS23" s="18"/>
      <c r="CTT23" s="18"/>
      <c r="CTU23" s="18"/>
      <c r="CTV23" s="18"/>
      <c r="CTW23" s="18"/>
      <c r="CTX23" s="18"/>
      <c r="CTY23" s="18"/>
      <c r="CTZ23" s="18"/>
      <c r="CUA23" s="18"/>
      <c r="CUB23" s="18"/>
      <c r="CUC23" s="18"/>
      <c r="CUD23" s="18"/>
      <c r="CUE23" s="18"/>
      <c r="CUF23" s="18"/>
      <c r="CUG23" s="18"/>
      <c r="CUH23" s="18"/>
      <c r="CUI23" s="18"/>
      <c r="CUJ23" s="18"/>
      <c r="CUK23" s="18"/>
      <c r="CUL23" s="18"/>
      <c r="CUM23" s="18"/>
      <c r="CUN23" s="18"/>
      <c r="CUO23" s="18"/>
      <c r="CUP23" s="18"/>
      <c r="CUQ23" s="18"/>
      <c r="CUR23" s="18"/>
      <c r="CUS23" s="18"/>
      <c r="CUT23" s="18"/>
      <c r="CUU23" s="18"/>
      <c r="CUV23" s="18"/>
      <c r="CUW23" s="18"/>
      <c r="CUX23" s="18"/>
    </row>
    <row r="24" spans="1:2598" s="191" customFormat="1" ht="15" customHeight="1" x14ac:dyDescent="0.15">
      <c r="A24" s="888" t="s">
        <v>392</v>
      </c>
      <c r="B24" s="189" t="s">
        <v>137</v>
      </c>
      <c r="C24" s="190" t="s">
        <v>621</v>
      </c>
      <c r="D24" s="1474">
        <v>0</v>
      </c>
      <c r="E24" s="1474">
        <v>0</v>
      </c>
      <c r="F24" s="1474" t="e">
        <v>#VALUE!</v>
      </c>
      <c r="G24" s="1474" t="e">
        <v>#VALUE!</v>
      </c>
      <c r="H24" s="1474" t="e">
        <v>#VALUE!</v>
      </c>
      <c r="I24" s="1474" t="e">
        <v>#VALUE!</v>
      </c>
      <c r="J24" s="1474">
        <v>22.934956730666674</v>
      </c>
      <c r="K24" s="1474">
        <v>473205.55499999999</v>
      </c>
      <c r="L24" s="1474">
        <v>20.157157127333331</v>
      </c>
      <c r="M24" s="1474">
        <v>413816.07287000003</v>
      </c>
      <c r="N24" s="1474">
        <v>18.084445806666668</v>
      </c>
      <c r="O24" s="1474">
        <v>401254.08899999998</v>
      </c>
      <c r="P24" s="291"/>
      <c r="Q24" s="292"/>
      <c r="R24" s="197" t="str">
        <f t="shared" si="11"/>
        <v>5</v>
      </c>
      <c r="S24" s="193" t="str">
        <f t="shared" si="12"/>
        <v>WOOD PELLETS AND OTHER AGGLOMERATES</v>
      </c>
      <c r="T24" s="190" t="s">
        <v>621</v>
      </c>
      <c r="U24" s="595" t="e">
        <f>F24-(F25+F26)</f>
        <v>#VALUE!</v>
      </c>
      <c r="V24" s="276" t="e">
        <f>G24-(G25+G26)</f>
        <v>#VALUE!</v>
      </c>
      <c r="W24" s="276" t="e">
        <f>H24-(H25+H26)</f>
        <v>#VALUE!</v>
      </c>
      <c r="X24" s="276" t="e">
        <f>I24-(I25+I26)</f>
        <v>#VALUE!</v>
      </c>
      <c r="Y24" s="276">
        <f t="shared" ref="Y24:AB24" si="18">L24-(L25+L26)</f>
        <v>0</v>
      </c>
      <c r="Z24" s="276">
        <f t="shared" si="18"/>
        <v>0</v>
      </c>
      <c r="AA24" s="276">
        <f t="shared" si="18"/>
        <v>0</v>
      </c>
      <c r="AB24" s="277">
        <f t="shared" si="18"/>
        <v>0</v>
      </c>
      <c r="AC24" s="293"/>
      <c r="AD24" s="601" t="str">
        <f t="shared" ref="AD24:AD69" si="19">A24</f>
        <v>5</v>
      </c>
      <c r="AE24" s="193" t="str">
        <f t="shared" ref="AE24:AE35" si="20">B24</f>
        <v>WOOD PELLETS AND OTHER AGGLOMERATES</v>
      </c>
      <c r="AF24" s="1091" t="s">
        <v>621</v>
      </c>
      <c r="AG24" s="327" t="str">
        <f>IF(ISNUMBER('JQ1|Primary Products|Production'!E36+F24-L24),'JQ1|Primary Products|Production'!E36+F24-L24,IF(ISNUMBER(L24-F24),"NT " &amp; L24-F24,"…"))</f>
        <v>…</v>
      </c>
      <c r="AH24" s="328" t="str">
        <f>IF(ISNUMBER('JQ1|Primary Products|Production'!F36+H24-N24),'JQ1|Primary Products|Production'!F36+H24-N24,IF(ISNUMBER(N24-H24),"NT " &amp; N24-H24,"…"))</f>
        <v>…</v>
      </c>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c r="AMK24" s="18"/>
      <c r="AML24" s="18"/>
      <c r="AMM24" s="18"/>
      <c r="AMN24" s="18"/>
      <c r="AMO24" s="18"/>
      <c r="AMP24" s="18"/>
      <c r="AMQ24" s="18"/>
      <c r="AMR24" s="18"/>
      <c r="AMS24" s="18"/>
      <c r="AMT24" s="18"/>
      <c r="AMU24" s="18"/>
      <c r="AMV24" s="18"/>
      <c r="AMW24" s="18"/>
      <c r="AMX24" s="18"/>
      <c r="AMY24" s="18"/>
      <c r="AMZ24" s="18"/>
      <c r="ANA24" s="18"/>
      <c r="ANB24" s="18"/>
      <c r="ANC24" s="18"/>
      <c r="AND24" s="18"/>
      <c r="ANE24" s="18"/>
      <c r="ANF24" s="18"/>
      <c r="ANG24" s="18"/>
      <c r="ANH24" s="18"/>
      <c r="ANI24" s="18"/>
      <c r="ANJ24" s="18"/>
      <c r="ANK24" s="18"/>
      <c r="ANL24" s="18"/>
      <c r="ANM24" s="18"/>
      <c r="ANN24" s="18"/>
      <c r="ANO24" s="18"/>
      <c r="ANP24" s="18"/>
      <c r="ANQ24" s="18"/>
      <c r="ANR24" s="18"/>
      <c r="ANS24" s="18"/>
      <c r="ANT24" s="18"/>
      <c r="ANU24" s="18"/>
      <c r="ANV24" s="18"/>
      <c r="ANW24" s="18"/>
      <c r="ANX24" s="18"/>
      <c r="ANY24" s="18"/>
      <c r="ANZ24" s="18"/>
      <c r="AOA24" s="18"/>
      <c r="AOB24" s="18"/>
      <c r="AOC24" s="18"/>
      <c r="AOD24" s="18"/>
      <c r="AOE24" s="18"/>
      <c r="AOF24" s="18"/>
      <c r="AOG24" s="18"/>
      <c r="AOH24" s="18"/>
      <c r="AOI24" s="18"/>
      <c r="AOJ24" s="18"/>
      <c r="AOK24" s="18"/>
      <c r="AOL24" s="18"/>
      <c r="AOM24" s="18"/>
      <c r="AON24" s="18"/>
      <c r="AOO24" s="18"/>
      <c r="AOP24" s="18"/>
      <c r="AOQ24" s="18"/>
      <c r="AOR24" s="18"/>
      <c r="AOS24" s="18"/>
      <c r="AOT24" s="18"/>
      <c r="AOU24" s="18"/>
      <c r="AOV24" s="18"/>
      <c r="AOW24" s="18"/>
      <c r="AOX24" s="18"/>
      <c r="AOY24" s="18"/>
      <c r="AOZ24" s="18"/>
      <c r="APA24" s="18"/>
      <c r="APB24" s="18"/>
      <c r="APC24" s="18"/>
      <c r="APD24" s="18"/>
      <c r="APE24" s="18"/>
      <c r="APF24" s="18"/>
      <c r="APG24" s="18"/>
      <c r="APH24" s="18"/>
      <c r="API24" s="18"/>
      <c r="APJ24" s="18"/>
      <c r="APK24" s="18"/>
      <c r="APL24" s="18"/>
      <c r="APM24" s="18"/>
      <c r="APN24" s="18"/>
      <c r="APO24" s="18"/>
      <c r="APP24" s="18"/>
      <c r="APQ24" s="18"/>
      <c r="APR24" s="18"/>
      <c r="APS24" s="18"/>
      <c r="APT24" s="18"/>
      <c r="APU24" s="18"/>
      <c r="APV24" s="18"/>
      <c r="APW24" s="18"/>
      <c r="APX24" s="18"/>
      <c r="APY24" s="18"/>
      <c r="APZ24" s="18"/>
      <c r="AQA24" s="18"/>
      <c r="AQB24" s="18"/>
      <c r="AQC24" s="18"/>
      <c r="AQD24" s="18"/>
      <c r="AQE24" s="18"/>
      <c r="AQF24" s="18"/>
      <c r="AQG24" s="18"/>
      <c r="AQH24" s="18"/>
      <c r="AQI24" s="18"/>
      <c r="AQJ24" s="18"/>
      <c r="AQK24" s="18"/>
      <c r="AQL24" s="18"/>
      <c r="AQM24" s="18"/>
      <c r="AQN24" s="18"/>
      <c r="AQO24" s="18"/>
      <c r="AQP24" s="18"/>
      <c r="AQQ24" s="18"/>
      <c r="AQR24" s="18"/>
      <c r="AQS24" s="18"/>
      <c r="AQT24" s="18"/>
      <c r="AQU24" s="18"/>
      <c r="AQV24" s="18"/>
      <c r="AQW24" s="18"/>
      <c r="AQX24" s="18"/>
      <c r="AQY24" s="18"/>
      <c r="AQZ24" s="18"/>
      <c r="ARA24" s="18"/>
      <c r="ARB24" s="18"/>
      <c r="ARC24" s="18"/>
      <c r="ARD24" s="18"/>
      <c r="ARE24" s="18"/>
      <c r="ARF24" s="18"/>
      <c r="ARG24" s="18"/>
      <c r="ARH24" s="18"/>
      <c r="ARI24" s="18"/>
      <c r="ARJ24" s="18"/>
      <c r="ARK24" s="18"/>
      <c r="ARL24" s="18"/>
      <c r="ARM24" s="18"/>
      <c r="ARN24" s="18"/>
      <c r="ARO24" s="18"/>
      <c r="ARP24" s="18"/>
      <c r="ARQ24" s="18"/>
      <c r="ARR24" s="18"/>
      <c r="ARS24" s="18"/>
      <c r="ART24" s="18"/>
      <c r="ARU24" s="18"/>
      <c r="ARV24" s="18"/>
      <c r="ARW24" s="18"/>
      <c r="ARX24" s="18"/>
      <c r="ARY24" s="18"/>
      <c r="ARZ24" s="18"/>
      <c r="ASA24" s="18"/>
      <c r="ASB24" s="18"/>
      <c r="ASC24" s="18"/>
      <c r="ASD24" s="18"/>
      <c r="ASE24" s="18"/>
      <c r="ASF24" s="18"/>
      <c r="ASG24" s="18"/>
      <c r="ASH24" s="18"/>
      <c r="ASI24" s="18"/>
      <c r="ASJ24" s="18"/>
      <c r="ASK24" s="18"/>
      <c r="ASL24" s="18"/>
      <c r="ASM24" s="18"/>
      <c r="ASN24" s="18"/>
      <c r="ASO24" s="18"/>
      <c r="ASP24" s="18"/>
      <c r="ASQ24" s="18"/>
      <c r="ASR24" s="18"/>
      <c r="ASS24" s="18"/>
      <c r="AST24" s="18"/>
      <c r="ASU24" s="18"/>
      <c r="ASV24" s="18"/>
      <c r="ASW24" s="18"/>
      <c r="ASX24" s="18"/>
      <c r="ASY24" s="18"/>
      <c r="ASZ24" s="18"/>
      <c r="ATA24" s="18"/>
      <c r="ATB24" s="18"/>
      <c r="ATC24" s="18"/>
      <c r="ATD24" s="18"/>
      <c r="ATE24" s="18"/>
      <c r="ATF24" s="18"/>
      <c r="ATG24" s="18"/>
      <c r="ATH24" s="18"/>
      <c r="ATI24" s="18"/>
      <c r="ATJ24" s="18"/>
      <c r="ATK24" s="18"/>
      <c r="ATL24" s="18"/>
      <c r="ATM24" s="18"/>
      <c r="ATN24" s="18"/>
      <c r="ATO24" s="18"/>
      <c r="ATP24" s="18"/>
      <c r="ATQ24" s="18"/>
      <c r="ATR24" s="18"/>
      <c r="ATS24" s="18"/>
      <c r="ATT24" s="18"/>
      <c r="ATU24" s="18"/>
      <c r="ATV24" s="18"/>
      <c r="ATW24" s="18"/>
      <c r="ATX24" s="18"/>
      <c r="ATY24" s="18"/>
      <c r="ATZ24" s="18"/>
      <c r="AUA24" s="18"/>
      <c r="AUB24" s="18"/>
      <c r="AUC24" s="18"/>
      <c r="AUD24" s="18"/>
      <c r="AUE24" s="18"/>
      <c r="AUF24" s="18"/>
      <c r="AUG24" s="18"/>
      <c r="AUH24" s="18"/>
      <c r="AUI24" s="18"/>
      <c r="AUJ24" s="18"/>
      <c r="AUK24" s="18"/>
      <c r="AUL24" s="18"/>
      <c r="AUM24" s="18"/>
      <c r="AUN24" s="18"/>
      <c r="AUO24" s="18"/>
      <c r="AUP24" s="18"/>
      <c r="AUQ24" s="18"/>
      <c r="AUR24" s="18"/>
      <c r="AUS24" s="18"/>
      <c r="AUT24" s="18"/>
      <c r="AUU24" s="18"/>
      <c r="AUV24" s="18"/>
      <c r="AUW24" s="18"/>
      <c r="AUX24" s="18"/>
      <c r="AUY24" s="18"/>
      <c r="AUZ24" s="18"/>
      <c r="AVA24" s="18"/>
      <c r="AVB24" s="18"/>
      <c r="AVC24" s="18"/>
      <c r="AVD24" s="18"/>
      <c r="AVE24" s="18"/>
      <c r="AVF24" s="18"/>
      <c r="AVG24" s="18"/>
      <c r="AVH24" s="18"/>
      <c r="AVI24" s="18"/>
      <c r="AVJ24" s="18"/>
      <c r="AVK24" s="18"/>
      <c r="AVL24" s="18"/>
      <c r="AVM24" s="18"/>
      <c r="AVN24" s="18"/>
      <c r="AVO24" s="18"/>
      <c r="AVP24" s="18"/>
      <c r="AVQ24" s="18"/>
      <c r="AVR24" s="18"/>
      <c r="AVS24" s="18"/>
      <c r="AVT24" s="18"/>
      <c r="AVU24" s="18"/>
      <c r="AVV24" s="18"/>
      <c r="AVW24" s="18"/>
      <c r="AVX24" s="18"/>
      <c r="AVY24" s="18"/>
      <c r="AVZ24" s="18"/>
      <c r="AWA24" s="18"/>
      <c r="AWB24" s="18"/>
      <c r="AWC24" s="18"/>
      <c r="AWD24" s="18"/>
      <c r="AWE24" s="18"/>
      <c r="AWF24" s="18"/>
      <c r="AWG24" s="18"/>
      <c r="AWH24" s="18"/>
      <c r="AWI24" s="18"/>
      <c r="AWJ24" s="18"/>
      <c r="AWK24" s="18"/>
      <c r="AWL24" s="18"/>
      <c r="AWM24" s="18"/>
      <c r="AWN24" s="18"/>
      <c r="AWO24" s="18"/>
      <c r="AWP24" s="18"/>
      <c r="AWQ24" s="18"/>
      <c r="AWR24" s="18"/>
      <c r="AWS24" s="18"/>
      <c r="AWT24" s="18"/>
      <c r="AWU24" s="18"/>
      <c r="AWV24" s="18"/>
      <c r="AWW24" s="18"/>
      <c r="AWX24" s="18"/>
      <c r="AWY24" s="18"/>
      <c r="AWZ24" s="18"/>
      <c r="AXA24" s="18"/>
      <c r="AXB24" s="18"/>
      <c r="AXC24" s="18"/>
      <c r="AXD24" s="18"/>
      <c r="AXE24" s="18"/>
      <c r="AXF24" s="18"/>
      <c r="AXG24" s="18"/>
      <c r="AXH24" s="18"/>
      <c r="AXI24" s="18"/>
      <c r="AXJ24" s="18"/>
      <c r="AXK24" s="18"/>
      <c r="AXL24" s="18"/>
      <c r="AXM24" s="18"/>
      <c r="AXN24" s="18"/>
      <c r="AXO24" s="18"/>
      <c r="AXP24" s="18"/>
      <c r="AXQ24" s="18"/>
      <c r="AXR24" s="18"/>
      <c r="AXS24" s="18"/>
      <c r="AXT24" s="18"/>
      <c r="AXU24" s="18"/>
      <c r="AXV24" s="18"/>
      <c r="AXW24" s="18"/>
      <c r="AXX24" s="18"/>
      <c r="AXY24" s="18"/>
      <c r="AXZ24" s="18"/>
      <c r="AYA24" s="18"/>
      <c r="AYB24" s="18"/>
      <c r="AYC24" s="18"/>
      <c r="AYD24" s="18"/>
      <c r="AYE24" s="18"/>
      <c r="AYF24" s="18"/>
      <c r="AYG24" s="18"/>
      <c r="AYH24" s="18"/>
      <c r="AYI24" s="18"/>
      <c r="AYJ24" s="18"/>
      <c r="AYK24" s="18"/>
      <c r="AYL24" s="18"/>
      <c r="AYM24" s="18"/>
      <c r="AYN24" s="18"/>
      <c r="AYO24" s="18"/>
      <c r="AYP24" s="18"/>
      <c r="AYQ24" s="18"/>
      <c r="AYR24" s="18"/>
      <c r="AYS24" s="18"/>
      <c r="AYT24" s="18"/>
      <c r="AYU24" s="18"/>
      <c r="AYV24" s="18"/>
      <c r="AYW24" s="18"/>
      <c r="AYX24" s="18"/>
      <c r="AYY24" s="18"/>
      <c r="AYZ24" s="18"/>
      <c r="AZA24" s="18"/>
      <c r="AZB24" s="18"/>
      <c r="AZC24" s="18"/>
      <c r="AZD24" s="18"/>
      <c r="AZE24" s="18"/>
      <c r="AZF24" s="18"/>
      <c r="AZG24" s="18"/>
      <c r="AZH24" s="18"/>
      <c r="AZI24" s="18"/>
      <c r="AZJ24" s="18"/>
      <c r="AZK24" s="18"/>
      <c r="AZL24" s="18"/>
      <c r="AZM24" s="18"/>
      <c r="AZN24" s="18"/>
      <c r="AZO24" s="18"/>
      <c r="AZP24" s="18"/>
      <c r="AZQ24" s="18"/>
      <c r="AZR24" s="18"/>
      <c r="AZS24" s="18"/>
      <c r="AZT24" s="18"/>
      <c r="AZU24" s="18"/>
      <c r="AZV24" s="18"/>
      <c r="AZW24" s="18"/>
      <c r="AZX24" s="18"/>
      <c r="AZY24" s="18"/>
      <c r="AZZ24" s="18"/>
      <c r="BAA24" s="18"/>
      <c r="BAB24" s="18"/>
      <c r="BAC24" s="18"/>
      <c r="BAD24" s="18"/>
      <c r="BAE24" s="18"/>
      <c r="BAF24" s="18"/>
      <c r="BAG24" s="18"/>
      <c r="BAH24" s="18"/>
      <c r="BAI24" s="18"/>
      <c r="BAJ24" s="18"/>
      <c r="BAK24" s="18"/>
      <c r="BAL24" s="18"/>
      <c r="BAM24" s="18"/>
      <c r="BAN24" s="18"/>
      <c r="BAO24" s="18"/>
      <c r="BAP24" s="18"/>
      <c r="BAQ24" s="18"/>
      <c r="BAR24" s="18"/>
      <c r="BAS24" s="18"/>
      <c r="BAT24" s="18"/>
      <c r="BAU24" s="18"/>
      <c r="BAV24" s="18"/>
      <c r="BAW24" s="18"/>
      <c r="BAX24" s="18"/>
      <c r="BAY24" s="18"/>
      <c r="BAZ24" s="18"/>
      <c r="BBA24" s="18"/>
      <c r="BBB24" s="18"/>
      <c r="BBC24" s="18"/>
      <c r="BBD24" s="18"/>
      <c r="BBE24" s="18"/>
      <c r="BBF24" s="18"/>
      <c r="BBG24" s="18"/>
      <c r="BBH24" s="18"/>
      <c r="BBI24" s="18"/>
      <c r="BBJ24" s="18"/>
      <c r="BBK24" s="18"/>
      <c r="BBL24" s="18"/>
      <c r="BBM24" s="18"/>
      <c r="BBN24" s="18"/>
      <c r="BBO24" s="18"/>
      <c r="BBP24" s="18"/>
      <c r="BBQ24" s="18"/>
      <c r="BBR24" s="18"/>
      <c r="BBS24" s="18"/>
      <c r="BBT24" s="18"/>
      <c r="BBU24" s="18"/>
      <c r="BBV24" s="18"/>
      <c r="BBW24" s="18"/>
      <c r="BBX24" s="18"/>
      <c r="BBY24" s="18"/>
      <c r="BBZ24" s="18"/>
      <c r="BCA24" s="18"/>
      <c r="BCB24" s="18"/>
      <c r="BCC24" s="18"/>
      <c r="BCD24" s="18"/>
      <c r="BCE24" s="18"/>
      <c r="BCF24" s="18"/>
      <c r="BCG24" s="18"/>
      <c r="BCH24" s="18"/>
      <c r="BCI24" s="18"/>
      <c r="BCJ24" s="18"/>
      <c r="BCK24" s="18"/>
      <c r="BCL24" s="18"/>
      <c r="BCM24" s="18"/>
      <c r="BCN24" s="18"/>
      <c r="BCO24" s="18"/>
      <c r="BCP24" s="18"/>
      <c r="BCQ24" s="18"/>
      <c r="BCR24" s="18"/>
      <c r="BCS24" s="18"/>
      <c r="BCT24" s="18"/>
      <c r="BCU24" s="18"/>
      <c r="BCV24" s="18"/>
      <c r="BCW24" s="18"/>
      <c r="BCX24" s="18"/>
      <c r="BCY24" s="18"/>
      <c r="BCZ24" s="18"/>
      <c r="BDA24" s="18"/>
      <c r="BDB24" s="18"/>
      <c r="BDC24" s="18"/>
      <c r="BDD24" s="18"/>
      <c r="BDE24" s="18"/>
      <c r="BDF24" s="18"/>
      <c r="BDG24" s="18"/>
      <c r="BDH24" s="18"/>
      <c r="BDI24" s="18"/>
      <c r="BDJ24" s="18"/>
      <c r="BDK24" s="18"/>
      <c r="BDL24" s="18"/>
      <c r="BDM24" s="18"/>
      <c r="BDN24" s="18"/>
      <c r="BDO24" s="18"/>
      <c r="BDP24" s="18"/>
      <c r="BDQ24" s="18"/>
      <c r="BDR24" s="18"/>
      <c r="BDS24" s="18"/>
      <c r="BDT24" s="18"/>
      <c r="BDU24" s="18"/>
      <c r="BDV24" s="18"/>
      <c r="BDW24" s="18"/>
      <c r="BDX24" s="18"/>
      <c r="BDY24" s="18"/>
      <c r="BDZ24" s="18"/>
      <c r="BEA24" s="18"/>
      <c r="BEB24" s="18"/>
      <c r="BEC24" s="18"/>
      <c r="BED24" s="18"/>
      <c r="BEE24" s="18"/>
      <c r="BEF24" s="18"/>
      <c r="BEG24" s="18"/>
      <c r="BEH24" s="18"/>
      <c r="BEI24" s="18"/>
      <c r="BEJ24" s="18"/>
      <c r="BEK24" s="18"/>
      <c r="BEL24" s="18"/>
      <c r="BEM24" s="18"/>
      <c r="BEN24" s="18"/>
      <c r="BEO24" s="18"/>
      <c r="BEP24" s="18"/>
      <c r="BEQ24" s="18"/>
      <c r="BER24" s="18"/>
      <c r="BES24" s="18"/>
      <c r="BET24" s="18"/>
      <c r="BEU24" s="18"/>
      <c r="BEV24" s="18"/>
      <c r="BEW24" s="18"/>
      <c r="BEX24" s="18"/>
      <c r="BEY24" s="18"/>
      <c r="BEZ24" s="18"/>
      <c r="BFA24" s="18"/>
      <c r="BFB24" s="18"/>
      <c r="BFC24" s="18"/>
      <c r="BFD24" s="18"/>
      <c r="BFE24" s="18"/>
      <c r="BFF24" s="18"/>
      <c r="BFG24" s="18"/>
      <c r="BFH24" s="18"/>
      <c r="BFI24" s="18"/>
      <c r="BFJ24" s="18"/>
      <c r="BFK24" s="18"/>
      <c r="BFL24" s="18"/>
      <c r="BFM24" s="18"/>
      <c r="BFN24" s="18"/>
      <c r="BFO24" s="18"/>
      <c r="BFP24" s="18"/>
      <c r="BFQ24" s="18"/>
      <c r="BFR24" s="18"/>
      <c r="BFS24" s="18"/>
      <c r="BFT24" s="18"/>
      <c r="BFU24" s="18"/>
      <c r="BFV24" s="18"/>
      <c r="BFW24" s="18"/>
      <c r="BFX24" s="18"/>
      <c r="BFY24" s="18"/>
      <c r="BFZ24" s="18"/>
      <c r="BGA24" s="18"/>
      <c r="BGB24" s="18"/>
      <c r="BGC24" s="18"/>
      <c r="BGD24" s="18"/>
      <c r="BGE24" s="18"/>
      <c r="BGF24" s="18"/>
      <c r="BGG24" s="18"/>
      <c r="BGH24" s="18"/>
      <c r="BGI24" s="18"/>
      <c r="BGJ24" s="18"/>
      <c r="BGK24" s="18"/>
      <c r="BGL24" s="18"/>
      <c r="BGM24" s="18"/>
      <c r="BGN24" s="18"/>
      <c r="BGO24" s="18"/>
      <c r="BGP24" s="18"/>
      <c r="BGQ24" s="18"/>
      <c r="BGR24" s="18"/>
      <c r="BGS24" s="18"/>
      <c r="BGT24" s="18"/>
      <c r="BGU24" s="18"/>
      <c r="BGV24" s="18"/>
      <c r="BGW24" s="18"/>
      <c r="BGX24" s="18"/>
      <c r="BGY24" s="18"/>
      <c r="BGZ24" s="18"/>
      <c r="BHA24" s="18"/>
      <c r="BHB24" s="18"/>
      <c r="BHC24" s="18"/>
      <c r="BHD24" s="18"/>
      <c r="BHE24" s="18"/>
      <c r="BHF24" s="18"/>
      <c r="BHG24" s="18"/>
      <c r="BHH24" s="18"/>
      <c r="BHI24" s="18"/>
      <c r="BHJ24" s="18"/>
      <c r="BHK24" s="18"/>
      <c r="BHL24" s="18"/>
      <c r="BHM24" s="18"/>
      <c r="BHN24" s="18"/>
      <c r="BHO24" s="18"/>
      <c r="BHP24" s="18"/>
      <c r="BHQ24" s="18"/>
      <c r="BHR24" s="18"/>
      <c r="BHS24" s="18"/>
      <c r="BHT24" s="18"/>
      <c r="BHU24" s="18"/>
      <c r="BHV24" s="18"/>
      <c r="BHW24" s="18"/>
      <c r="BHX24" s="18"/>
      <c r="BHY24" s="18"/>
      <c r="BHZ24" s="18"/>
      <c r="BIA24" s="18"/>
      <c r="BIB24" s="18"/>
      <c r="BIC24" s="18"/>
      <c r="BID24" s="18"/>
      <c r="BIE24" s="18"/>
      <c r="BIF24" s="18"/>
      <c r="BIG24" s="18"/>
      <c r="BIH24" s="18"/>
      <c r="BII24" s="18"/>
      <c r="BIJ24" s="18"/>
      <c r="BIK24" s="18"/>
      <c r="BIL24" s="18"/>
      <c r="BIM24" s="18"/>
      <c r="BIN24" s="18"/>
      <c r="BIO24" s="18"/>
      <c r="BIP24" s="18"/>
      <c r="BIQ24" s="18"/>
      <c r="BIR24" s="18"/>
      <c r="BIS24" s="18"/>
      <c r="BIT24" s="18"/>
      <c r="BIU24" s="18"/>
      <c r="BIV24" s="18"/>
      <c r="BIW24" s="18"/>
      <c r="BIX24" s="18"/>
      <c r="BIY24" s="18"/>
      <c r="BIZ24" s="18"/>
      <c r="BJA24" s="18"/>
      <c r="BJB24" s="18"/>
      <c r="BJC24" s="18"/>
      <c r="BJD24" s="18"/>
      <c r="BJE24" s="18"/>
      <c r="BJF24" s="18"/>
      <c r="BJG24" s="18"/>
      <c r="BJH24" s="18"/>
      <c r="BJI24" s="18"/>
      <c r="BJJ24" s="18"/>
      <c r="BJK24" s="18"/>
      <c r="BJL24" s="18"/>
      <c r="BJM24" s="18"/>
      <c r="BJN24" s="18"/>
      <c r="BJO24" s="18"/>
      <c r="BJP24" s="18"/>
      <c r="BJQ24" s="18"/>
      <c r="BJR24" s="18"/>
      <c r="BJS24" s="18"/>
      <c r="BJT24" s="18"/>
      <c r="BJU24" s="18"/>
      <c r="BJV24" s="18"/>
      <c r="BJW24" s="18"/>
      <c r="BJX24" s="18"/>
      <c r="BJY24" s="18"/>
      <c r="BJZ24" s="18"/>
      <c r="BKA24" s="18"/>
      <c r="BKB24" s="18"/>
      <c r="BKC24" s="18"/>
      <c r="BKD24" s="18"/>
      <c r="BKE24" s="18"/>
      <c r="BKF24" s="18"/>
      <c r="BKG24" s="18"/>
      <c r="BKH24" s="18"/>
      <c r="BKI24" s="18"/>
      <c r="BKJ24" s="18"/>
      <c r="BKK24" s="18"/>
      <c r="BKL24" s="18"/>
      <c r="BKM24" s="18"/>
      <c r="BKN24" s="18"/>
      <c r="BKO24" s="18"/>
      <c r="BKP24" s="18"/>
      <c r="BKQ24" s="18"/>
      <c r="BKR24" s="18"/>
      <c r="BKS24" s="18"/>
      <c r="BKT24" s="18"/>
      <c r="BKU24" s="18"/>
      <c r="BKV24" s="18"/>
      <c r="BKW24" s="18"/>
      <c r="BKX24" s="18"/>
      <c r="BKY24" s="18"/>
      <c r="BKZ24" s="18"/>
      <c r="BLA24" s="18"/>
      <c r="BLB24" s="18"/>
      <c r="BLC24" s="18"/>
      <c r="BLD24" s="18"/>
      <c r="BLE24" s="18"/>
      <c r="BLF24" s="18"/>
      <c r="BLG24" s="18"/>
      <c r="BLH24" s="18"/>
      <c r="BLI24" s="18"/>
      <c r="BLJ24" s="18"/>
      <c r="BLK24" s="18"/>
      <c r="BLL24" s="18"/>
      <c r="BLM24" s="18"/>
      <c r="BLN24" s="18"/>
      <c r="BLO24" s="18"/>
      <c r="BLP24" s="18"/>
      <c r="BLQ24" s="18"/>
      <c r="BLR24" s="18"/>
      <c r="BLS24" s="18"/>
      <c r="BLT24" s="18"/>
      <c r="BLU24" s="18"/>
      <c r="BLV24" s="18"/>
      <c r="BLW24" s="18"/>
      <c r="BLX24" s="18"/>
      <c r="BLY24" s="18"/>
      <c r="BLZ24" s="18"/>
      <c r="BMA24" s="18"/>
      <c r="BMB24" s="18"/>
      <c r="BMC24" s="18"/>
      <c r="BMD24" s="18"/>
      <c r="BME24" s="18"/>
      <c r="BMF24" s="18"/>
      <c r="BMG24" s="18"/>
      <c r="BMH24" s="18"/>
      <c r="BMI24" s="18"/>
      <c r="BMJ24" s="18"/>
      <c r="BMK24" s="18"/>
      <c r="BML24" s="18"/>
      <c r="BMM24" s="18"/>
      <c r="BMN24" s="18"/>
      <c r="BMO24" s="18"/>
      <c r="BMP24" s="18"/>
      <c r="BMQ24" s="18"/>
      <c r="BMR24" s="18"/>
      <c r="BMS24" s="18"/>
      <c r="BMT24" s="18"/>
      <c r="BMU24" s="18"/>
      <c r="BMV24" s="18"/>
      <c r="BMW24" s="18"/>
      <c r="BMX24" s="18"/>
      <c r="BMY24" s="18"/>
      <c r="BMZ24" s="18"/>
      <c r="BNA24" s="18"/>
      <c r="BNB24" s="18"/>
      <c r="BNC24" s="18"/>
      <c r="BND24" s="18"/>
      <c r="BNE24" s="18"/>
      <c r="BNF24" s="18"/>
      <c r="BNG24" s="18"/>
      <c r="BNH24" s="18"/>
      <c r="BNI24" s="18"/>
      <c r="BNJ24" s="18"/>
      <c r="BNK24" s="18"/>
      <c r="BNL24" s="18"/>
      <c r="BNM24" s="18"/>
      <c r="BNN24" s="18"/>
      <c r="BNO24" s="18"/>
      <c r="BNP24" s="18"/>
      <c r="BNQ24" s="18"/>
      <c r="BNR24" s="18"/>
      <c r="BNS24" s="18"/>
      <c r="BNT24" s="18"/>
      <c r="BNU24" s="18"/>
      <c r="BNV24" s="18"/>
      <c r="BNW24" s="18"/>
      <c r="BNX24" s="18"/>
      <c r="BNY24" s="18"/>
      <c r="BNZ24" s="18"/>
      <c r="BOA24" s="18"/>
      <c r="BOB24" s="18"/>
      <c r="BOC24" s="18"/>
      <c r="BOD24" s="18"/>
      <c r="BOE24" s="18"/>
      <c r="BOF24" s="18"/>
      <c r="BOG24" s="18"/>
      <c r="BOH24" s="18"/>
      <c r="BOI24" s="18"/>
      <c r="BOJ24" s="18"/>
      <c r="BOK24" s="18"/>
      <c r="BOL24" s="18"/>
      <c r="BOM24" s="18"/>
      <c r="BON24" s="18"/>
      <c r="BOO24" s="18"/>
      <c r="BOP24" s="18"/>
      <c r="BOQ24" s="18"/>
      <c r="BOR24" s="18"/>
      <c r="BOS24" s="18"/>
      <c r="BOT24" s="18"/>
      <c r="BOU24" s="18"/>
      <c r="BOV24" s="18"/>
      <c r="BOW24" s="18"/>
      <c r="BOX24" s="18"/>
      <c r="BOY24" s="18"/>
      <c r="BOZ24" s="18"/>
      <c r="BPA24" s="18"/>
      <c r="BPB24" s="18"/>
      <c r="BPC24" s="18"/>
      <c r="BPD24" s="18"/>
      <c r="BPE24" s="18"/>
      <c r="BPF24" s="18"/>
      <c r="BPG24" s="18"/>
      <c r="BPH24" s="18"/>
      <c r="BPI24" s="18"/>
      <c r="BPJ24" s="18"/>
      <c r="BPK24" s="18"/>
      <c r="BPL24" s="18"/>
      <c r="BPM24" s="18"/>
      <c r="BPN24" s="18"/>
      <c r="BPO24" s="18"/>
      <c r="BPP24" s="18"/>
      <c r="BPQ24" s="18"/>
      <c r="BPR24" s="18"/>
      <c r="BPS24" s="18"/>
      <c r="BPT24" s="18"/>
      <c r="BPU24" s="18"/>
      <c r="BPV24" s="18"/>
      <c r="BPW24" s="18"/>
      <c r="BPX24" s="18"/>
      <c r="BPY24" s="18"/>
      <c r="BPZ24" s="18"/>
      <c r="BQA24" s="18"/>
      <c r="BQB24" s="18"/>
      <c r="BQC24" s="18"/>
      <c r="BQD24" s="18"/>
      <c r="BQE24" s="18"/>
      <c r="BQF24" s="18"/>
      <c r="BQG24" s="18"/>
      <c r="BQH24" s="18"/>
      <c r="BQI24" s="18"/>
      <c r="BQJ24" s="18"/>
      <c r="BQK24" s="18"/>
      <c r="BQL24" s="18"/>
      <c r="BQM24" s="18"/>
      <c r="BQN24" s="18"/>
      <c r="BQO24" s="18"/>
      <c r="BQP24" s="18"/>
      <c r="BQQ24" s="18"/>
      <c r="BQR24" s="18"/>
      <c r="BQS24" s="18"/>
      <c r="BQT24" s="18"/>
      <c r="BQU24" s="18"/>
      <c r="BQV24" s="18"/>
      <c r="BQW24" s="18"/>
      <c r="BQX24" s="18"/>
      <c r="BQY24" s="18"/>
      <c r="BQZ24" s="18"/>
      <c r="BRA24" s="18"/>
      <c r="BRB24" s="18"/>
      <c r="BRC24" s="18"/>
      <c r="BRD24" s="18"/>
      <c r="BRE24" s="18"/>
      <c r="BRF24" s="18"/>
      <c r="BRG24" s="18"/>
      <c r="BRH24" s="18"/>
      <c r="BRI24" s="18"/>
      <c r="BRJ24" s="18"/>
      <c r="BRK24" s="18"/>
      <c r="BRL24" s="18"/>
      <c r="BRM24" s="18"/>
      <c r="BRN24" s="18"/>
      <c r="BRO24" s="18"/>
      <c r="BRP24" s="18"/>
      <c r="BRQ24" s="18"/>
      <c r="BRR24" s="18"/>
      <c r="BRS24" s="18"/>
      <c r="BRT24" s="18"/>
      <c r="BRU24" s="18"/>
      <c r="BRV24" s="18"/>
      <c r="BRW24" s="18"/>
      <c r="BRX24" s="18"/>
      <c r="BRY24" s="18"/>
      <c r="BRZ24" s="18"/>
      <c r="BSA24" s="18"/>
      <c r="BSB24" s="18"/>
      <c r="BSC24" s="18"/>
      <c r="BSD24" s="18"/>
      <c r="BSE24" s="18"/>
      <c r="BSF24" s="18"/>
      <c r="BSG24" s="18"/>
      <c r="BSH24" s="18"/>
      <c r="BSI24" s="18"/>
      <c r="BSJ24" s="18"/>
      <c r="BSK24" s="18"/>
      <c r="BSL24" s="18"/>
      <c r="BSM24" s="18"/>
      <c r="BSN24" s="18"/>
      <c r="BSO24" s="18"/>
      <c r="BSP24" s="18"/>
      <c r="BSQ24" s="18"/>
      <c r="BSR24" s="18"/>
      <c r="BSS24" s="18"/>
      <c r="BST24" s="18"/>
      <c r="BSU24" s="18"/>
      <c r="BSV24" s="18"/>
      <c r="BSW24" s="18"/>
      <c r="BSX24" s="18"/>
      <c r="BSY24" s="18"/>
      <c r="BSZ24" s="18"/>
      <c r="BTA24" s="18"/>
      <c r="BTB24" s="18"/>
      <c r="BTC24" s="18"/>
      <c r="BTD24" s="18"/>
      <c r="BTE24" s="18"/>
      <c r="BTF24" s="18"/>
      <c r="BTG24" s="18"/>
      <c r="BTH24" s="18"/>
      <c r="BTI24" s="18"/>
      <c r="BTJ24" s="18"/>
      <c r="BTK24" s="18"/>
      <c r="BTL24" s="18"/>
      <c r="BTM24" s="18"/>
      <c r="BTN24" s="18"/>
      <c r="BTO24" s="18"/>
      <c r="BTP24" s="18"/>
      <c r="BTQ24" s="18"/>
      <c r="BTR24" s="18"/>
      <c r="BTS24" s="18"/>
      <c r="BTT24" s="18"/>
      <c r="BTU24" s="18"/>
      <c r="BTV24" s="18"/>
      <c r="BTW24" s="18"/>
      <c r="BTX24" s="18"/>
      <c r="BTY24" s="18"/>
      <c r="BTZ24" s="18"/>
      <c r="BUA24" s="18"/>
      <c r="BUB24" s="18"/>
      <c r="BUC24" s="18"/>
      <c r="BUD24" s="18"/>
      <c r="BUE24" s="18"/>
      <c r="BUF24" s="18"/>
      <c r="BUG24" s="18"/>
      <c r="BUH24" s="18"/>
      <c r="BUI24" s="18"/>
      <c r="BUJ24" s="18"/>
      <c r="BUK24" s="18"/>
      <c r="BUL24" s="18"/>
      <c r="BUM24" s="18"/>
      <c r="BUN24" s="18"/>
      <c r="BUO24" s="18"/>
      <c r="BUP24" s="18"/>
      <c r="BUQ24" s="18"/>
      <c r="BUR24" s="18"/>
      <c r="BUS24" s="18"/>
      <c r="BUT24" s="18"/>
      <c r="BUU24" s="18"/>
      <c r="BUV24" s="18"/>
      <c r="BUW24" s="18"/>
      <c r="BUX24" s="18"/>
      <c r="BUY24" s="18"/>
      <c r="BUZ24" s="18"/>
      <c r="BVA24" s="18"/>
      <c r="BVB24" s="18"/>
      <c r="BVC24" s="18"/>
      <c r="BVD24" s="18"/>
      <c r="BVE24" s="18"/>
      <c r="BVF24" s="18"/>
      <c r="BVG24" s="18"/>
      <c r="BVH24" s="18"/>
      <c r="BVI24" s="18"/>
      <c r="BVJ24" s="18"/>
      <c r="BVK24" s="18"/>
      <c r="BVL24" s="18"/>
      <c r="BVM24" s="18"/>
      <c r="BVN24" s="18"/>
      <c r="BVO24" s="18"/>
      <c r="BVP24" s="18"/>
      <c r="BVQ24" s="18"/>
      <c r="BVR24" s="18"/>
      <c r="BVS24" s="18"/>
      <c r="BVT24" s="18"/>
      <c r="BVU24" s="18"/>
      <c r="BVV24" s="18"/>
      <c r="BVW24" s="18"/>
      <c r="BVX24" s="18"/>
      <c r="BVY24" s="18"/>
      <c r="BVZ24" s="18"/>
      <c r="BWA24" s="18"/>
      <c r="BWB24" s="18"/>
      <c r="BWC24" s="18"/>
      <c r="BWD24" s="18"/>
      <c r="BWE24" s="18"/>
      <c r="BWF24" s="18"/>
      <c r="BWG24" s="18"/>
      <c r="BWH24" s="18"/>
      <c r="BWI24" s="18"/>
      <c r="BWJ24" s="18"/>
      <c r="BWK24" s="18"/>
      <c r="BWL24" s="18"/>
      <c r="BWM24" s="18"/>
      <c r="BWN24" s="18"/>
      <c r="BWO24" s="18"/>
      <c r="BWP24" s="18"/>
      <c r="BWQ24" s="18"/>
      <c r="BWR24" s="18"/>
      <c r="BWS24" s="18"/>
      <c r="BWT24" s="18"/>
      <c r="BWU24" s="18"/>
      <c r="BWV24" s="18"/>
      <c r="BWW24" s="18"/>
      <c r="BWX24" s="18"/>
      <c r="BWY24" s="18"/>
      <c r="BWZ24" s="18"/>
      <c r="BXA24" s="18"/>
      <c r="BXB24" s="18"/>
      <c r="BXC24" s="18"/>
      <c r="BXD24" s="18"/>
      <c r="BXE24" s="18"/>
      <c r="BXF24" s="18"/>
      <c r="BXG24" s="18"/>
      <c r="BXH24" s="18"/>
      <c r="BXI24" s="18"/>
      <c r="BXJ24" s="18"/>
      <c r="BXK24" s="18"/>
      <c r="BXL24" s="18"/>
      <c r="BXM24" s="18"/>
      <c r="BXN24" s="18"/>
      <c r="BXO24" s="18"/>
      <c r="BXP24" s="18"/>
      <c r="BXQ24" s="18"/>
      <c r="BXR24" s="18"/>
      <c r="BXS24" s="18"/>
      <c r="BXT24" s="18"/>
      <c r="BXU24" s="18"/>
      <c r="BXV24" s="18"/>
      <c r="BXW24" s="18"/>
      <c r="BXX24" s="18"/>
      <c r="BXY24" s="18"/>
      <c r="BXZ24" s="18"/>
      <c r="BYA24" s="18"/>
      <c r="BYB24" s="18"/>
      <c r="BYC24" s="18"/>
      <c r="BYD24" s="18"/>
      <c r="BYE24" s="18"/>
      <c r="BYF24" s="18"/>
      <c r="BYG24" s="18"/>
      <c r="BYH24" s="18"/>
      <c r="BYI24" s="18"/>
      <c r="BYJ24" s="18"/>
      <c r="BYK24" s="18"/>
      <c r="BYL24" s="18"/>
      <c r="BYM24" s="18"/>
      <c r="BYN24" s="18"/>
      <c r="BYO24" s="18"/>
      <c r="BYP24" s="18"/>
      <c r="BYQ24" s="18"/>
      <c r="BYR24" s="18"/>
      <c r="BYS24" s="18"/>
      <c r="BYT24" s="18"/>
      <c r="BYU24" s="18"/>
      <c r="BYV24" s="18"/>
      <c r="BYW24" s="18"/>
      <c r="BYX24" s="18"/>
      <c r="BYY24" s="18"/>
      <c r="BYZ24" s="18"/>
      <c r="BZA24" s="18"/>
      <c r="BZB24" s="18"/>
      <c r="BZC24" s="18"/>
      <c r="BZD24" s="18"/>
      <c r="BZE24" s="18"/>
      <c r="BZF24" s="18"/>
      <c r="BZG24" s="18"/>
      <c r="BZH24" s="18"/>
      <c r="BZI24" s="18"/>
      <c r="BZJ24" s="18"/>
      <c r="BZK24" s="18"/>
      <c r="BZL24" s="18"/>
      <c r="BZM24" s="18"/>
      <c r="BZN24" s="18"/>
      <c r="BZO24" s="18"/>
      <c r="BZP24" s="18"/>
      <c r="BZQ24" s="18"/>
      <c r="BZR24" s="18"/>
      <c r="BZS24" s="18"/>
      <c r="BZT24" s="18"/>
      <c r="BZU24" s="18"/>
      <c r="BZV24" s="18"/>
      <c r="BZW24" s="18"/>
      <c r="BZX24" s="18"/>
      <c r="BZY24" s="18"/>
      <c r="BZZ24" s="18"/>
      <c r="CAA24" s="18"/>
      <c r="CAB24" s="18"/>
      <c r="CAC24" s="18"/>
      <c r="CAD24" s="18"/>
      <c r="CAE24" s="18"/>
      <c r="CAF24" s="18"/>
      <c r="CAG24" s="18"/>
      <c r="CAH24" s="18"/>
      <c r="CAI24" s="18"/>
      <c r="CAJ24" s="18"/>
      <c r="CAK24" s="18"/>
      <c r="CAL24" s="18"/>
      <c r="CAM24" s="18"/>
      <c r="CAN24" s="18"/>
      <c r="CAO24" s="18"/>
      <c r="CAP24" s="18"/>
      <c r="CAQ24" s="18"/>
      <c r="CAR24" s="18"/>
      <c r="CAS24" s="18"/>
      <c r="CAT24" s="18"/>
      <c r="CAU24" s="18"/>
      <c r="CAV24" s="18"/>
      <c r="CAW24" s="18"/>
      <c r="CAX24" s="18"/>
      <c r="CAY24" s="18"/>
      <c r="CAZ24" s="18"/>
      <c r="CBA24" s="18"/>
      <c r="CBB24" s="18"/>
      <c r="CBC24" s="18"/>
      <c r="CBD24" s="18"/>
      <c r="CBE24" s="18"/>
      <c r="CBF24" s="18"/>
      <c r="CBG24" s="18"/>
      <c r="CBH24" s="18"/>
      <c r="CBI24" s="18"/>
      <c r="CBJ24" s="18"/>
      <c r="CBK24" s="18"/>
      <c r="CBL24" s="18"/>
      <c r="CBM24" s="18"/>
      <c r="CBN24" s="18"/>
      <c r="CBO24" s="18"/>
      <c r="CBP24" s="18"/>
      <c r="CBQ24" s="18"/>
      <c r="CBR24" s="18"/>
      <c r="CBS24" s="18"/>
      <c r="CBT24" s="18"/>
      <c r="CBU24" s="18"/>
      <c r="CBV24" s="18"/>
      <c r="CBW24" s="18"/>
      <c r="CBX24" s="18"/>
      <c r="CBY24" s="18"/>
      <c r="CBZ24" s="18"/>
      <c r="CCA24" s="18"/>
      <c r="CCB24" s="18"/>
      <c r="CCC24" s="18"/>
      <c r="CCD24" s="18"/>
      <c r="CCE24" s="18"/>
      <c r="CCF24" s="18"/>
      <c r="CCG24" s="18"/>
      <c r="CCH24" s="18"/>
      <c r="CCI24" s="18"/>
      <c r="CCJ24" s="18"/>
      <c r="CCK24" s="18"/>
      <c r="CCL24" s="18"/>
      <c r="CCM24" s="18"/>
      <c r="CCN24" s="18"/>
      <c r="CCO24" s="18"/>
      <c r="CCP24" s="18"/>
      <c r="CCQ24" s="18"/>
      <c r="CCR24" s="18"/>
      <c r="CCS24" s="18"/>
      <c r="CCT24" s="18"/>
      <c r="CCU24" s="18"/>
      <c r="CCV24" s="18"/>
      <c r="CCW24" s="18"/>
      <c r="CCX24" s="18"/>
      <c r="CCY24" s="18"/>
      <c r="CCZ24" s="18"/>
      <c r="CDA24" s="18"/>
      <c r="CDB24" s="18"/>
      <c r="CDC24" s="18"/>
      <c r="CDD24" s="18"/>
      <c r="CDE24" s="18"/>
      <c r="CDF24" s="18"/>
      <c r="CDG24" s="18"/>
      <c r="CDH24" s="18"/>
      <c r="CDI24" s="18"/>
      <c r="CDJ24" s="18"/>
      <c r="CDK24" s="18"/>
      <c r="CDL24" s="18"/>
      <c r="CDM24" s="18"/>
      <c r="CDN24" s="18"/>
      <c r="CDO24" s="18"/>
      <c r="CDP24" s="18"/>
      <c r="CDQ24" s="18"/>
      <c r="CDR24" s="18"/>
      <c r="CDS24" s="18"/>
      <c r="CDT24" s="18"/>
      <c r="CDU24" s="18"/>
      <c r="CDV24" s="18"/>
      <c r="CDW24" s="18"/>
      <c r="CDX24" s="18"/>
      <c r="CDY24" s="18"/>
      <c r="CDZ24" s="18"/>
      <c r="CEA24" s="18"/>
      <c r="CEB24" s="18"/>
      <c r="CEC24" s="18"/>
      <c r="CED24" s="18"/>
      <c r="CEE24" s="18"/>
      <c r="CEF24" s="18"/>
      <c r="CEG24" s="18"/>
      <c r="CEH24" s="18"/>
      <c r="CEI24" s="18"/>
      <c r="CEJ24" s="18"/>
      <c r="CEK24" s="18"/>
      <c r="CEL24" s="18"/>
      <c r="CEM24" s="18"/>
      <c r="CEN24" s="18"/>
      <c r="CEO24" s="18"/>
      <c r="CEP24" s="18"/>
      <c r="CEQ24" s="18"/>
      <c r="CER24" s="18"/>
      <c r="CES24" s="18"/>
      <c r="CET24" s="18"/>
      <c r="CEU24" s="18"/>
      <c r="CEV24" s="18"/>
      <c r="CEW24" s="18"/>
      <c r="CEX24" s="18"/>
      <c r="CEY24" s="18"/>
      <c r="CEZ24" s="18"/>
      <c r="CFA24" s="18"/>
      <c r="CFB24" s="18"/>
      <c r="CFC24" s="18"/>
      <c r="CFD24" s="18"/>
      <c r="CFE24" s="18"/>
      <c r="CFF24" s="18"/>
      <c r="CFG24" s="18"/>
      <c r="CFH24" s="18"/>
      <c r="CFI24" s="18"/>
      <c r="CFJ24" s="18"/>
      <c r="CFK24" s="18"/>
      <c r="CFL24" s="18"/>
      <c r="CFM24" s="18"/>
      <c r="CFN24" s="18"/>
      <c r="CFO24" s="18"/>
      <c r="CFP24" s="18"/>
      <c r="CFQ24" s="18"/>
      <c r="CFR24" s="18"/>
      <c r="CFS24" s="18"/>
      <c r="CFT24" s="18"/>
      <c r="CFU24" s="18"/>
      <c r="CFV24" s="18"/>
      <c r="CFW24" s="18"/>
      <c r="CFX24" s="18"/>
      <c r="CFY24" s="18"/>
      <c r="CFZ24" s="18"/>
      <c r="CGA24" s="18"/>
      <c r="CGB24" s="18"/>
      <c r="CGC24" s="18"/>
      <c r="CGD24" s="18"/>
      <c r="CGE24" s="18"/>
      <c r="CGF24" s="18"/>
      <c r="CGG24" s="18"/>
      <c r="CGH24" s="18"/>
      <c r="CGI24" s="18"/>
      <c r="CGJ24" s="18"/>
      <c r="CGK24" s="18"/>
      <c r="CGL24" s="18"/>
      <c r="CGM24" s="18"/>
      <c r="CGN24" s="18"/>
      <c r="CGO24" s="18"/>
      <c r="CGP24" s="18"/>
      <c r="CGQ24" s="18"/>
      <c r="CGR24" s="18"/>
      <c r="CGS24" s="18"/>
      <c r="CGT24" s="18"/>
      <c r="CGU24" s="18"/>
      <c r="CGV24" s="18"/>
      <c r="CGW24" s="18"/>
      <c r="CGX24" s="18"/>
      <c r="CGY24" s="18"/>
      <c r="CGZ24" s="18"/>
      <c r="CHA24" s="18"/>
      <c r="CHB24" s="18"/>
      <c r="CHC24" s="18"/>
      <c r="CHD24" s="18"/>
      <c r="CHE24" s="18"/>
      <c r="CHF24" s="18"/>
      <c r="CHG24" s="18"/>
      <c r="CHH24" s="18"/>
      <c r="CHI24" s="18"/>
      <c r="CHJ24" s="18"/>
      <c r="CHK24" s="18"/>
      <c r="CHL24" s="18"/>
      <c r="CHM24" s="18"/>
      <c r="CHN24" s="18"/>
      <c r="CHO24" s="18"/>
      <c r="CHP24" s="18"/>
      <c r="CHQ24" s="18"/>
      <c r="CHR24" s="18"/>
      <c r="CHS24" s="18"/>
      <c r="CHT24" s="18"/>
      <c r="CHU24" s="18"/>
      <c r="CHV24" s="18"/>
      <c r="CHW24" s="18"/>
      <c r="CHX24" s="18"/>
      <c r="CHY24" s="18"/>
      <c r="CHZ24" s="18"/>
      <c r="CIA24" s="18"/>
      <c r="CIB24" s="18"/>
      <c r="CIC24" s="18"/>
      <c r="CID24" s="18"/>
      <c r="CIE24" s="18"/>
      <c r="CIF24" s="18"/>
      <c r="CIG24" s="18"/>
      <c r="CIH24" s="18"/>
      <c r="CII24" s="18"/>
      <c r="CIJ24" s="18"/>
      <c r="CIK24" s="18"/>
      <c r="CIL24" s="18"/>
      <c r="CIM24" s="18"/>
      <c r="CIN24" s="18"/>
      <c r="CIO24" s="18"/>
      <c r="CIP24" s="18"/>
      <c r="CIQ24" s="18"/>
      <c r="CIR24" s="18"/>
      <c r="CIS24" s="18"/>
      <c r="CIT24" s="18"/>
      <c r="CIU24" s="18"/>
      <c r="CIV24" s="18"/>
      <c r="CIW24" s="18"/>
      <c r="CIX24" s="18"/>
      <c r="CIY24" s="18"/>
      <c r="CIZ24" s="18"/>
      <c r="CJA24" s="18"/>
      <c r="CJB24" s="18"/>
      <c r="CJC24" s="18"/>
      <c r="CJD24" s="18"/>
      <c r="CJE24" s="18"/>
      <c r="CJF24" s="18"/>
      <c r="CJG24" s="18"/>
      <c r="CJH24" s="18"/>
      <c r="CJI24" s="18"/>
      <c r="CJJ24" s="18"/>
      <c r="CJK24" s="18"/>
      <c r="CJL24" s="18"/>
      <c r="CJM24" s="18"/>
      <c r="CJN24" s="18"/>
      <c r="CJO24" s="18"/>
      <c r="CJP24" s="18"/>
      <c r="CJQ24" s="18"/>
      <c r="CJR24" s="18"/>
      <c r="CJS24" s="18"/>
      <c r="CJT24" s="18"/>
      <c r="CJU24" s="18"/>
      <c r="CJV24" s="18"/>
      <c r="CJW24" s="18"/>
      <c r="CJX24" s="18"/>
      <c r="CJY24" s="18"/>
      <c r="CJZ24" s="18"/>
      <c r="CKA24" s="18"/>
      <c r="CKB24" s="18"/>
      <c r="CKC24" s="18"/>
      <c r="CKD24" s="18"/>
      <c r="CKE24" s="18"/>
      <c r="CKF24" s="18"/>
      <c r="CKG24" s="18"/>
      <c r="CKH24" s="18"/>
      <c r="CKI24" s="18"/>
      <c r="CKJ24" s="18"/>
      <c r="CKK24" s="18"/>
      <c r="CKL24" s="18"/>
      <c r="CKM24" s="18"/>
      <c r="CKN24" s="18"/>
      <c r="CKO24" s="18"/>
      <c r="CKP24" s="18"/>
      <c r="CKQ24" s="18"/>
      <c r="CKR24" s="18"/>
      <c r="CKS24" s="18"/>
      <c r="CKT24" s="18"/>
      <c r="CKU24" s="18"/>
      <c r="CKV24" s="18"/>
      <c r="CKW24" s="18"/>
      <c r="CKX24" s="18"/>
      <c r="CKY24" s="18"/>
      <c r="CKZ24" s="18"/>
      <c r="CLA24" s="18"/>
      <c r="CLB24" s="18"/>
      <c r="CLC24" s="18"/>
      <c r="CLD24" s="18"/>
      <c r="CLE24" s="18"/>
      <c r="CLF24" s="18"/>
      <c r="CLG24" s="18"/>
      <c r="CLH24" s="18"/>
      <c r="CLI24" s="18"/>
      <c r="CLJ24" s="18"/>
      <c r="CLK24" s="18"/>
      <c r="CLL24" s="18"/>
      <c r="CLM24" s="18"/>
      <c r="CLN24" s="18"/>
      <c r="CLO24" s="18"/>
      <c r="CLP24" s="18"/>
      <c r="CLQ24" s="18"/>
      <c r="CLR24" s="18"/>
      <c r="CLS24" s="18"/>
      <c r="CLT24" s="18"/>
      <c r="CLU24" s="18"/>
      <c r="CLV24" s="18"/>
      <c r="CLW24" s="18"/>
      <c r="CLX24" s="18"/>
      <c r="CLY24" s="18"/>
      <c r="CLZ24" s="18"/>
      <c r="CMA24" s="18"/>
      <c r="CMB24" s="18"/>
      <c r="CMC24" s="18"/>
      <c r="CMD24" s="18"/>
      <c r="CME24" s="18"/>
      <c r="CMF24" s="18"/>
      <c r="CMG24" s="18"/>
      <c r="CMH24" s="18"/>
      <c r="CMI24" s="18"/>
      <c r="CMJ24" s="18"/>
      <c r="CMK24" s="18"/>
      <c r="CML24" s="18"/>
      <c r="CMM24" s="18"/>
      <c r="CMN24" s="18"/>
      <c r="CMO24" s="18"/>
      <c r="CMP24" s="18"/>
      <c r="CMQ24" s="18"/>
      <c r="CMR24" s="18"/>
      <c r="CMS24" s="18"/>
      <c r="CMT24" s="18"/>
      <c r="CMU24" s="18"/>
      <c r="CMV24" s="18"/>
      <c r="CMW24" s="18"/>
      <c r="CMX24" s="18"/>
      <c r="CMY24" s="18"/>
      <c r="CMZ24" s="18"/>
      <c r="CNA24" s="18"/>
      <c r="CNB24" s="18"/>
      <c r="CNC24" s="18"/>
      <c r="CND24" s="18"/>
      <c r="CNE24" s="18"/>
      <c r="CNF24" s="18"/>
      <c r="CNG24" s="18"/>
      <c r="CNH24" s="18"/>
      <c r="CNI24" s="18"/>
      <c r="CNJ24" s="18"/>
      <c r="CNK24" s="18"/>
      <c r="CNL24" s="18"/>
      <c r="CNM24" s="18"/>
      <c r="CNN24" s="18"/>
      <c r="CNO24" s="18"/>
      <c r="CNP24" s="18"/>
      <c r="CNQ24" s="18"/>
      <c r="CNR24" s="18"/>
      <c r="CNS24" s="18"/>
      <c r="CNT24" s="18"/>
      <c r="CNU24" s="18"/>
      <c r="CNV24" s="18"/>
      <c r="CNW24" s="18"/>
      <c r="CNX24" s="18"/>
      <c r="CNY24" s="18"/>
      <c r="CNZ24" s="18"/>
      <c r="COA24" s="18"/>
      <c r="COB24" s="18"/>
      <c r="COC24" s="18"/>
      <c r="COD24" s="18"/>
      <c r="COE24" s="18"/>
      <c r="COF24" s="18"/>
      <c r="COG24" s="18"/>
      <c r="COH24" s="18"/>
      <c r="COI24" s="18"/>
      <c r="COJ24" s="18"/>
      <c r="COK24" s="18"/>
      <c r="COL24" s="18"/>
      <c r="COM24" s="18"/>
      <c r="CON24" s="18"/>
      <c r="COO24" s="18"/>
      <c r="COP24" s="18"/>
      <c r="COQ24" s="18"/>
      <c r="COR24" s="18"/>
      <c r="COS24" s="18"/>
      <c r="COT24" s="18"/>
      <c r="COU24" s="18"/>
      <c r="COV24" s="18"/>
      <c r="COW24" s="18"/>
      <c r="COX24" s="18"/>
      <c r="COY24" s="18"/>
      <c r="COZ24" s="18"/>
      <c r="CPA24" s="18"/>
      <c r="CPB24" s="18"/>
      <c r="CPC24" s="18"/>
      <c r="CPD24" s="18"/>
      <c r="CPE24" s="18"/>
      <c r="CPF24" s="18"/>
      <c r="CPG24" s="18"/>
      <c r="CPH24" s="18"/>
      <c r="CPI24" s="18"/>
      <c r="CPJ24" s="18"/>
      <c r="CPK24" s="18"/>
      <c r="CPL24" s="18"/>
      <c r="CPM24" s="18"/>
      <c r="CPN24" s="18"/>
      <c r="CPO24" s="18"/>
      <c r="CPP24" s="18"/>
      <c r="CPQ24" s="18"/>
      <c r="CPR24" s="18"/>
      <c r="CPS24" s="18"/>
      <c r="CPT24" s="18"/>
      <c r="CPU24" s="18"/>
      <c r="CPV24" s="18"/>
      <c r="CPW24" s="18"/>
      <c r="CPX24" s="18"/>
      <c r="CPY24" s="18"/>
      <c r="CPZ24" s="18"/>
      <c r="CQA24" s="18"/>
      <c r="CQB24" s="18"/>
      <c r="CQC24" s="18"/>
      <c r="CQD24" s="18"/>
      <c r="CQE24" s="18"/>
      <c r="CQF24" s="18"/>
      <c r="CQG24" s="18"/>
      <c r="CQH24" s="18"/>
      <c r="CQI24" s="18"/>
      <c r="CQJ24" s="18"/>
      <c r="CQK24" s="18"/>
      <c r="CQL24" s="18"/>
      <c r="CQM24" s="18"/>
      <c r="CQN24" s="18"/>
      <c r="CQO24" s="18"/>
      <c r="CQP24" s="18"/>
      <c r="CQQ24" s="18"/>
      <c r="CQR24" s="18"/>
      <c r="CQS24" s="18"/>
      <c r="CQT24" s="18"/>
      <c r="CQU24" s="18"/>
      <c r="CQV24" s="18"/>
      <c r="CQW24" s="18"/>
      <c r="CQX24" s="18"/>
      <c r="CQY24" s="18"/>
      <c r="CQZ24" s="18"/>
      <c r="CRA24" s="18"/>
      <c r="CRB24" s="18"/>
      <c r="CRC24" s="18"/>
      <c r="CRD24" s="18"/>
      <c r="CRE24" s="18"/>
      <c r="CRF24" s="18"/>
      <c r="CRG24" s="18"/>
      <c r="CRH24" s="18"/>
      <c r="CRI24" s="18"/>
      <c r="CRJ24" s="18"/>
      <c r="CRK24" s="18"/>
      <c r="CRL24" s="18"/>
      <c r="CRM24" s="18"/>
      <c r="CRN24" s="18"/>
      <c r="CRO24" s="18"/>
      <c r="CRP24" s="18"/>
      <c r="CRQ24" s="18"/>
      <c r="CRR24" s="18"/>
      <c r="CRS24" s="18"/>
      <c r="CRT24" s="18"/>
      <c r="CRU24" s="18"/>
      <c r="CRV24" s="18"/>
      <c r="CRW24" s="18"/>
      <c r="CRX24" s="18"/>
      <c r="CRY24" s="18"/>
      <c r="CRZ24" s="18"/>
      <c r="CSA24" s="18"/>
      <c r="CSB24" s="18"/>
      <c r="CSC24" s="18"/>
      <c r="CSD24" s="18"/>
      <c r="CSE24" s="18"/>
      <c r="CSF24" s="18"/>
      <c r="CSG24" s="18"/>
      <c r="CSH24" s="18"/>
      <c r="CSI24" s="18"/>
      <c r="CSJ24" s="18"/>
      <c r="CSK24" s="18"/>
      <c r="CSL24" s="18"/>
      <c r="CSM24" s="18"/>
      <c r="CSN24" s="18"/>
      <c r="CSO24" s="18"/>
      <c r="CSP24" s="18"/>
      <c r="CSQ24" s="18"/>
      <c r="CSR24" s="18"/>
      <c r="CSS24" s="18"/>
      <c r="CST24" s="18"/>
      <c r="CSU24" s="18"/>
      <c r="CSV24" s="18"/>
      <c r="CSW24" s="18"/>
      <c r="CSX24" s="18"/>
      <c r="CSY24" s="18"/>
      <c r="CSZ24" s="18"/>
      <c r="CTA24" s="18"/>
      <c r="CTB24" s="18"/>
      <c r="CTC24" s="18"/>
      <c r="CTD24" s="18"/>
      <c r="CTE24" s="18"/>
      <c r="CTF24" s="18"/>
      <c r="CTG24" s="18"/>
      <c r="CTH24" s="18"/>
      <c r="CTI24" s="18"/>
      <c r="CTJ24" s="18"/>
      <c r="CTK24" s="18"/>
      <c r="CTL24" s="18"/>
      <c r="CTM24" s="18"/>
      <c r="CTN24" s="18"/>
      <c r="CTO24" s="18"/>
      <c r="CTP24" s="18"/>
      <c r="CTQ24" s="18"/>
      <c r="CTR24" s="18"/>
      <c r="CTS24" s="18"/>
      <c r="CTT24" s="18"/>
      <c r="CTU24" s="18"/>
      <c r="CTV24" s="18"/>
      <c r="CTW24" s="18"/>
      <c r="CTX24" s="18"/>
      <c r="CTY24" s="18"/>
      <c r="CTZ24" s="18"/>
      <c r="CUA24" s="18"/>
      <c r="CUB24" s="18"/>
      <c r="CUC24" s="18"/>
      <c r="CUD24" s="18"/>
      <c r="CUE24" s="18"/>
      <c r="CUF24" s="18"/>
      <c r="CUG24" s="18"/>
      <c r="CUH24" s="18"/>
      <c r="CUI24" s="18"/>
      <c r="CUJ24" s="18"/>
      <c r="CUK24" s="18"/>
      <c r="CUL24" s="18"/>
      <c r="CUM24" s="18"/>
      <c r="CUN24" s="18"/>
      <c r="CUO24" s="18"/>
      <c r="CUP24" s="18"/>
      <c r="CUQ24" s="18"/>
      <c r="CUR24" s="18"/>
      <c r="CUS24" s="18"/>
      <c r="CUT24" s="18"/>
      <c r="CUU24" s="18"/>
      <c r="CUV24" s="18"/>
      <c r="CUW24" s="18"/>
      <c r="CUX24" s="18"/>
    </row>
    <row r="25" spans="1:2598" s="18" customFormat="1" ht="15" customHeight="1" x14ac:dyDescent="0.15">
      <c r="A25" s="886" t="s">
        <v>393</v>
      </c>
      <c r="B25" s="41" t="s">
        <v>136</v>
      </c>
      <c r="C25" s="47" t="s">
        <v>621</v>
      </c>
      <c r="D25" s="1459"/>
      <c r="E25" s="1459"/>
      <c r="F25" s="1459" t="s">
        <v>823</v>
      </c>
      <c r="G25" s="1459" t="s">
        <v>823</v>
      </c>
      <c r="H25" s="1445" t="s">
        <v>823</v>
      </c>
      <c r="I25" s="1438" t="s">
        <v>823</v>
      </c>
      <c r="J25" s="1459">
        <v>22.934956730666674</v>
      </c>
      <c r="K25" s="1459">
        <v>473205.55499999999</v>
      </c>
      <c r="L25" s="1459">
        <v>20.157157127333331</v>
      </c>
      <c r="M25" s="1460">
        <v>413816.07287000003</v>
      </c>
      <c r="N25" s="1445">
        <v>18.084445806666668</v>
      </c>
      <c r="O25" s="1461">
        <v>401254.08899999998</v>
      </c>
      <c r="P25" s="291"/>
      <c r="Q25" s="292"/>
      <c r="R25" s="4" t="str">
        <f t="shared" si="11"/>
        <v>5.1</v>
      </c>
      <c r="S25" s="41" t="str">
        <f t="shared" si="12"/>
        <v>WOOD PELLETS</v>
      </c>
      <c r="T25" s="47" t="s">
        <v>621</v>
      </c>
      <c r="U25" s="270"/>
      <c r="V25" s="270"/>
      <c r="W25" s="270"/>
      <c r="X25" s="270"/>
      <c r="Y25" s="270"/>
      <c r="Z25" s="270"/>
      <c r="AA25" s="270"/>
      <c r="AB25" s="271"/>
      <c r="AC25" s="293" t="s">
        <v>0</v>
      </c>
      <c r="AD25" s="522" t="str">
        <f t="shared" si="19"/>
        <v>5.1</v>
      </c>
      <c r="AE25" s="41" t="str">
        <f t="shared" si="20"/>
        <v>WOOD PELLETS</v>
      </c>
      <c r="AF25" s="1091" t="s">
        <v>621</v>
      </c>
      <c r="AG25" s="518" t="str">
        <f>IF(ISNUMBER('JQ1|Primary Products|Production'!E37+F25-L25),'JQ1|Primary Products|Production'!E37+F25-L25,IF(ISNUMBER(L25-F25),"NT " &amp; L25-F25,"…"))</f>
        <v>…</v>
      </c>
      <c r="AH25" s="345" t="str">
        <f>IF(ISNUMBER('JQ1|Primary Products|Production'!F37+H25-N25),'JQ1|Primary Products|Production'!F37+H25-N25,IF(ISNUMBER(N25-H25),"NT " &amp; N25-H25,"…"))</f>
        <v>…</v>
      </c>
    </row>
    <row r="26" spans="1:2598" s="18" customFormat="1" ht="15" customHeight="1" x14ac:dyDescent="0.15">
      <c r="A26" s="886" t="s">
        <v>394</v>
      </c>
      <c r="B26" s="41" t="s">
        <v>138</v>
      </c>
      <c r="C26" s="47" t="s">
        <v>621</v>
      </c>
      <c r="D26" s="1459"/>
      <c r="E26" s="1459"/>
      <c r="F26" s="1459" t="s">
        <v>823</v>
      </c>
      <c r="G26" s="1459" t="s">
        <v>823</v>
      </c>
      <c r="H26" s="1445" t="s">
        <v>823</v>
      </c>
      <c r="I26" s="1438" t="s">
        <v>823</v>
      </c>
      <c r="J26" s="1459"/>
      <c r="K26" s="1459"/>
      <c r="L26" s="1459"/>
      <c r="M26" s="1460"/>
      <c r="N26" s="1445"/>
      <c r="O26" s="1461"/>
      <c r="P26" s="291"/>
      <c r="Q26" s="292"/>
      <c r="R26" s="4" t="str">
        <f t="shared" si="11"/>
        <v>5.2</v>
      </c>
      <c r="S26" s="41" t="str">
        <f t="shared" si="12"/>
        <v>OTHER AGGLOMERATES</v>
      </c>
      <c r="T26" s="47" t="s">
        <v>621</v>
      </c>
      <c r="U26" s="278"/>
      <c r="V26" s="278"/>
      <c r="W26" s="278"/>
      <c r="X26" s="278"/>
      <c r="Y26" s="278"/>
      <c r="Z26" s="278"/>
      <c r="AA26" s="278"/>
      <c r="AB26" s="279"/>
      <c r="AC26" s="293"/>
      <c r="AD26" s="521" t="str">
        <f t="shared" si="19"/>
        <v>5.2</v>
      </c>
      <c r="AE26" s="41" t="str">
        <f t="shared" si="20"/>
        <v>OTHER AGGLOMERATES</v>
      </c>
      <c r="AF26" s="1091" t="s">
        <v>621</v>
      </c>
      <c r="AG26" s="331" t="str">
        <f>IF(ISNUMBER('JQ1|Primary Products|Production'!E38+F26-L26),'JQ1|Primary Products|Production'!E38+F26-L26,IF(ISNUMBER(L26-F26),"NT " &amp; L26-F26,"…"))</f>
        <v>…</v>
      </c>
      <c r="AH26" s="345" t="str">
        <f>IF(ISNUMBER('JQ1|Primary Products|Production'!F38+H26-N26),'JQ1|Primary Products|Production'!F38+H26-N26,IF(ISNUMBER(N26-H26),"NT " &amp; N26-H26,"…"))</f>
        <v>…</v>
      </c>
    </row>
    <row r="27" spans="1:2598" s="191" customFormat="1" ht="15" customHeight="1" x14ac:dyDescent="0.15">
      <c r="A27" s="889" t="s">
        <v>395</v>
      </c>
      <c r="B27" s="193" t="s">
        <v>443</v>
      </c>
      <c r="C27" s="190" t="s">
        <v>83</v>
      </c>
      <c r="D27" s="1474">
        <v>44.806511631328675</v>
      </c>
      <c r="E27" s="1474">
        <v>1443174.4517149997</v>
      </c>
      <c r="F27" s="1474">
        <v>46.333885802197806</v>
      </c>
      <c r="G27" s="1474">
        <v>1984543.0597640001</v>
      </c>
      <c r="H27" s="1474">
        <v>47.915588144395599</v>
      </c>
      <c r="I27" s="1474">
        <v>2199396.3539199997</v>
      </c>
      <c r="J27" s="1474">
        <v>0</v>
      </c>
      <c r="K27" s="1474">
        <v>0</v>
      </c>
      <c r="L27" s="1474">
        <v>0</v>
      </c>
      <c r="M27" s="1474">
        <v>0</v>
      </c>
      <c r="N27" s="1474">
        <v>1.247568</v>
      </c>
      <c r="O27" s="1474">
        <v>180246.908</v>
      </c>
      <c r="P27" s="291"/>
      <c r="Q27" s="292"/>
      <c r="R27" s="194" t="str">
        <f t="shared" si="11"/>
        <v>6</v>
      </c>
      <c r="S27" s="193" t="str">
        <f t="shared" si="12"/>
        <v>SAWNWOOD (INCLUDING SLEEPERS)</v>
      </c>
      <c r="T27" s="190" t="s">
        <v>83</v>
      </c>
      <c r="U27" s="595">
        <f>F27-(F28+F29)</f>
        <v>0</v>
      </c>
      <c r="V27" s="276">
        <f>G27-(G28+G29)</f>
        <v>0</v>
      </c>
      <c r="W27" s="276">
        <f>H27-(H28+H29)</f>
        <v>0</v>
      </c>
      <c r="X27" s="276">
        <f>I27-(I28+I29)</f>
        <v>0</v>
      </c>
      <c r="Y27" s="276">
        <f t="shared" ref="Y27:AB27" si="21">L27-(L28+L29)</f>
        <v>0</v>
      </c>
      <c r="Z27" s="276">
        <f t="shared" si="21"/>
        <v>0</v>
      </c>
      <c r="AA27" s="276">
        <f t="shared" si="21"/>
        <v>0</v>
      </c>
      <c r="AB27" s="277">
        <f t="shared" si="21"/>
        <v>0</v>
      </c>
      <c r="AC27" s="314"/>
      <c r="AD27" s="323" t="str">
        <f t="shared" si="19"/>
        <v>6</v>
      </c>
      <c r="AE27" s="193" t="str">
        <f t="shared" si="20"/>
        <v>SAWNWOOD (INCLUDING SLEEPERS)</v>
      </c>
      <c r="AF27" s="190" t="s">
        <v>83</v>
      </c>
      <c r="AG27" s="327">
        <f>IF(ISNUMBER('JQ1|Primary Products|Production'!E39+F27-L27),'JQ1|Primary Products|Production'!E39+F27-L27,IF(ISNUMBER(L27-F27),"NT " &amp; L27-F27,"…"))</f>
        <v>130.0497458021978</v>
      </c>
      <c r="AH27" s="328">
        <f>IF(ISNUMBER('JQ1|Primary Products|Production'!F39+H27-N27),'JQ1|Primary Products|Production'!F39+H27-N27,IF(ISNUMBER(N27-H27),"NT " &amp; N27-H27,"…"))</f>
        <v>125.68762014439561</v>
      </c>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c r="AMK27" s="18"/>
      <c r="AML27" s="18"/>
      <c r="AMM27" s="18"/>
      <c r="AMN27" s="18"/>
      <c r="AMO27" s="18"/>
      <c r="AMP27" s="18"/>
      <c r="AMQ27" s="18"/>
      <c r="AMR27" s="18"/>
      <c r="AMS27" s="18"/>
      <c r="AMT27" s="18"/>
      <c r="AMU27" s="18"/>
      <c r="AMV27" s="18"/>
      <c r="AMW27" s="18"/>
      <c r="AMX27" s="18"/>
      <c r="AMY27" s="18"/>
      <c r="AMZ27" s="18"/>
      <c r="ANA27" s="18"/>
      <c r="ANB27" s="18"/>
      <c r="ANC27" s="18"/>
      <c r="AND27" s="18"/>
      <c r="ANE27" s="18"/>
      <c r="ANF27" s="18"/>
      <c r="ANG27" s="18"/>
      <c r="ANH27" s="18"/>
      <c r="ANI27" s="18"/>
      <c r="ANJ27" s="18"/>
      <c r="ANK27" s="18"/>
      <c r="ANL27" s="18"/>
      <c r="ANM27" s="18"/>
      <c r="ANN27" s="18"/>
      <c r="ANO27" s="18"/>
      <c r="ANP27" s="18"/>
      <c r="ANQ27" s="18"/>
      <c r="ANR27" s="18"/>
      <c r="ANS27" s="18"/>
      <c r="ANT27" s="18"/>
      <c r="ANU27" s="18"/>
      <c r="ANV27" s="18"/>
      <c r="ANW27" s="18"/>
      <c r="ANX27" s="18"/>
      <c r="ANY27" s="18"/>
      <c r="ANZ27" s="18"/>
      <c r="AOA27" s="18"/>
      <c r="AOB27" s="18"/>
      <c r="AOC27" s="18"/>
      <c r="AOD27" s="18"/>
      <c r="AOE27" s="18"/>
      <c r="AOF27" s="18"/>
      <c r="AOG27" s="18"/>
      <c r="AOH27" s="18"/>
      <c r="AOI27" s="18"/>
      <c r="AOJ27" s="18"/>
      <c r="AOK27" s="18"/>
      <c r="AOL27" s="18"/>
      <c r="AOM27" s="18"/>
      <c r="AON27" s="18"/>
      <c r="AOO27" s="18"/>
      <c r="AOP27" s="18"/>
      <c r="AOQ27" s="18"/>
      <c r="AOR27" s="18"/>
      <c r="AOS27" s="18"/>
      <c r="AOT27" s="18"/>
      <c r="AOU27" s="18"/>
      <c r="AOV27" s="18"/>
      <c r="AOW27" s="18"/>
      <c r="AOX27" s="18"/>
      <c r="AOY27" s="18"/>
      <c r="AOZ27" s="18"/>
      <c r="APA27" s="18"/>
      <c r="APB27" s="18"/>
      <c r="APC27" s="18"/>
      <c r="APD27" s="18"/>
      <c r="APE27" s="18"/>
      <c r="APF27" s="18"/>
      <c r="APG27" s="18"/>
      <c r="APH27" s="18"/>
      <c r="API27" s="18"/>
      <c r="APJ27" s="18"/>
      <c r="APK27" s="18"/>
      <c r="APL27" s="18"/>
      <c r="APM27" s="18"/>
      <c r="APN27" s="18"/>
      <c r="APO27" s="18"/>
      <c r="APP27" s="18"/>
      <c r="APQ27" s="18"/>
      <c r="APR27" s="18"/>
      <c r="APS27" s="18"/>
      <c r="APT27" s="18"/>
      <c r="APU27" s="18"/>
      <c r="APV27" s="18"/>
      <c r="APW27" s="18"/>
      <c r="APX27" s="18"/>
      <c r="APY27" s="18"/>
      <c r="APZ27" s="18"/>
      <c r="AQA27" s="18"/>
      <c r="AQB27" s="18"/>
      <c r="AQC27" s="18"/>
      <c r="AQD27" s="18"/>
      <c r="AQE27" s="18"/>
      <c r="AQF27" s="18"/>
      <c r="AQG27" s="18"/>
      <c r="AQH27" s="18"/>
      <c r="AQI27" s="18"/>
      <c r="AQJ27" s="18"/>
      <c r="AQK27" s="18"/>
      <c r="AQL27" s="18"/>
      <c r="AQM27" s="18"/>
      <c r="AQN27" s="18"/>
      <c r="AQO27" s="18"/>
      <c r="AQP27" s="18"/>
      <c r="AQQ27" s="18"/>
      <c r="AQR27" s="18"/>
      <c r="AQS27" s="18"/>
      <c r="AQT27" s="18"/>
      <c r="AQU27" s="18"/>
      <c r="AQV27" s="18"/>
      <c r="AQW27" s="18"/>
      <c r="AQX27" s="18"/>
      <c r="AQY27" s="18"/>
      <c r="AQZ27" s="18"/>
      <c r="ARA27" s="18"/>
      <c r="ARB27" s="18"/>
      <c r="ARC27" s="18"/>
      <c r="ARD27" s="18"/>
      <c r="ARE27" s="18"/>
      <c r="ARF27" s="18"/>
      <c r="ARG27" s="18"/>
      <c r="ARH27" s="18"/>
      <c r="ARI27" s="18"/>
      <c r="ARJ27" s="18"/>
      <c r="ARK27" s="18"/>
      <c r="ARL27" s="18"/>
      <c r="ARM27" s="18"/>
      <c r="ARN27" s="18"/>
      <c r="ARO27" s="18"/>
      <c r="ARP27" s="18"/>
      <c r="ARQ27" s="18"/>
      <c r="ARR27" s="18"/>
      <c r="ARS27" s="18"/>
      <c r="ART27" s="18"/>
      <c r="ARU27" s="18"/>
      <c r="ARV27" s="18"/>
      <c r="ARW27" s="18"/>
      <c r="ARX27" s="18"/>
      <c r="ARY27" s="18"/>
      <c r="ARZ27" s="18"/>
      <c r="ASA27" s="18"/>
      <c r="ASB27" s="18"/>
      <c r="ASC27" s="18"/>
      <c r="ASD27" s="18"/>
      <c r="ASE27" s="18"/>
      <c r="ASF27" s="18"/>
      <c r="ASG27" s="18"/>
      <c r="ASH27" s="18"/>
      <c r="ASI27" s="18"/>
      <c r="ASJ27" s="18"/>
      <c r="ASK27" s="18"/>
      <c r="ASL27" s="18"/>
      <c r="ASM27" s="18"/>
      <c r="ASN27" s="18"/>
      <c r="ASO27" s="18"/>
      <c r="ASP27" s="18"/>
      <c r="ASQ27" s="18"/>
      <c r="ASR27" s="18"/>
      <c r="ASS27" s="18"/>
      <c r="AST27" s="18"/>
      <c r="ASU27" s="18"/>
      <c r="ASV27" s="18"/>
      <c r="ASW27" s="18"/>
      <c r="ASX27" s="18"/>
      <c r="ASY27" s="18"/>
      <c r="ASZ27" s="18"/>
      <c r="ATA27" s="18"/>
      <c r="ATB27" s="18"/>
      <c r="ATC27" s="18"/>
      <c r="ATD27" s="18"/>
      <c r="ATE27" s="18"/>
      <c r="ATF27" s="18"/>
      <c r="ATG27" s="18"/>
      <c r="ATH27" s="18"/>
      <c r="ATI27" s="18"/>
      <c r="ATJ27" s="18"/>
      <c r="ATK27" s="18"/>
      <c r="ATL27" s="18"/>
      <c r="ATM27" s="18"/>
      <c r="ATN27" s="18"/>
      <c r="ATO27" s="18"/>
      <c r="ATP27" s="18"/>
      <c r="ATQ27" s="18"/>
      <c r="ATR27" s="18"/>
      <c r="ATS27" s="18"/>
      <c r="ATT27" s="18"/>
      <c r="ATU27" s="18"/>
      <c r="ATV27" s="18"/>
      <c r="ATW27" s="18"/>
      <c r="ATX27" s="18"/>
      <c r="ATY27" s="18"/>
      <c r="ATZ27" s="18"/>
      <c r="AUA27" s="18"/>
      <c r="AUB27" s="18"/>
      <c r="AUC27" s="18"/>
      <c r="AUD27" s="18"/>
      <c r="AUE27" s="18"/>
      <c r="AUF27" s="18"/>
      <c r="AUG27" s="18"/>
      <c r="AUH27" s="18"/>
      <c r="AUI27" s="18"/>
      <c r="AUJ27" s="18"/>
      <c r="AUK27" s="18"/>
      <c r="AUL27" s="18"/>
      <c r="AUM27" s="18"/>
      <c r="AUN27" s="18"/>
      <c r="AUO27" s="18"/>
      <c r="AUP27" s="18"/>
      <c r="AUQ27" s="18"/>
      <c r="AUR27" s="18"/>
      <c r="AUS27" s="18"/>
      <c r="AUT27" s="18"/>
      <c r="AUU27" s="18"/>
      <c r="AUV27" s="18"/>
      <c r="AUW27" s="18"/>
      <c r="AUX27" s="18"/>
      <c r="AUY27" s="18"/>
      <c r="AUZ27" s="18"/>
      <c r="AVA27" s="18"/>
      <c r="AVB27" s="18"/>
      <c r="AVC27" s="18"/>
      <c r="AVD27" s="18"/>
      <c r="AVE27" s="18"/>
      <c r="AVF27" s="18"/>
      <c r="AVG27" s="18"/>
      <c r="AVH27" s="18"/>
      <c r="AVI27" s="18"/>
      <c r="AVJ27" s="18"/>
      <c r="AVK27" s="18"/>
      <c r="AVL27" s="18"/>
      <c r="AVM27" s="18"/>
      <c r="AVN27" s="18"/>
      <c r="AVO27" s="18"/>
      <c r="AVP27" s="18"/>
      <c r="AVQ27" s="18"/>
      <c r="AVR27" s="18"/>
      <c r="AVS27" s="18"/>
      <c r="AVT27" s="18"/>
      <c r="AVU27" s="18"/>
      <c r="AVV27" s="18"/>
      <c r="AVW27" s="18"/>
      <c r="AVX27" s="18"/>
      <c r="AVY27" s="18"/>
      <c r="AVZ27" s="18"/>
      <c r="AWA27" s="18"/>
      <c r="AWB27" s="18"/>
      <c r="AWC27" s="18"/>
      <c r="AWD27" s="18"/>
      <c r="AWE27" s="18"/>
      <c r="AWF27" s="18"/>
      <c r="AWG27" s="18"/>
      <c r="AWH27" s="18"/>
      <c r="AWI27" s="18"/>
      <c r="AWJ27" s="18"/>
      <c r="AWK27" s="18"/>
      <c r="AWL27" s="18"/>
      <c r="AWM27" s="18"/>
      <c r="AWN27" s="18"/>
      <c r="AWO27" s="18"/>
      <c r="AWP27" s="18"/>
      <c r="AWQ27" s="18"/>
      <c r="AWR27" s="18"/>
      <c r="AWS27" s="18"/>
      <c r="AWT27" s="18"/>
      <c r="AWU27" s="18"/>
      <c r="AWV27" s="18"/>
      <c r="AWW27" s="18"/>
      <c r="AWX27" s="18"/>
      <c r="AWY27" s="18"/>
      <c r="AWZ27" s="18"/>
      <c r="AXA27" s="18"/>
      <c r="AXB27" s="18"/>
      <c r="AXC27" s="18"/>
      <c r="AXD27" s="18"/>
      <c r="AXE27" s="18"/>
      <c r="AXF27" s="18"/>
      <c r="AXG27" s="18"/>
      <c r="AXH27" s="18"/>
      <c r="AXI27" s="18"/>
      <c r="AXJ27" s="18"/>
      <c r="AXK27" s="18"/>
      <c r="AXL27" s="18"/>
      <c r="AXM27" s="18"/>
      <c r="AXN27" s="18"/>
      <c r="AXO27" s="18"/>
      <c r="AXP27" s="18"/>
      <c r="AXQ27" s="18"/>
      <c r="AXR27" s="18"/>
      <c r="AXS27" s="18"/>
      <c r="AXT27" s="18"/>
      <c r="AXU27" s="18"/>
      <c r="AXV27" s="18"/>
      <c r="AXW27" s="18"/>
      <c r="AXX27" s="18"/>
      <c r="AXY27" s="18"/>
      <c r="AXZ27" s="18"/>
      <c r="AYA27" s="18"/>
      <c r="AYB27" s="18"/>
      <c r="AYC27" s="18"/>
      <c r="AYD27" s="18"/>
      <c r="AYE27" s="18"/>
      <c r="AYF27" s="18"/>
      <c r="AYG27" s="18"/>
      <c r="AYH27" s="18"/>
      <c r="AYI27" s="18"/>
      <c r="AYJ27" s="18"/>
      <c r="AYK27" s="18"/>
      <c r="AYL27" s="18"/>
      <c r="AYM27" s="18"/>
      <c r="AYN27" s="18"/>
      <c r="AYO27" s="18"/>
      <c r="AYP27" s="18"/>
      <c r="AYQ27" s="18"/>
      <c r="AYR27" s="18"/>
      <c r="AYS27" s="18"/>
      <c r="AYT27" s="18"/>
      <c r="AYU27" s="18"/>
      <c r="AYV27" s="18"/>
      <c r="AYW27" s="18"/>
      <c r="AYX27" s="18"/>
      <c r="AYY27" s="18"/>
      <c r="AYZ27" s="18"/>
      <c r="AZA27" s="18"/>
      <c r="AZB27" s="18"/>
      <c r="AZC27" s="18"/>
      <c r="AZD27" s="18"/>
      <c r="AZE27" s="18"/>
      <c r="AZF27" s="18"/>
      <c r="AZG27" s="18"/>
      <c r="AZH27" s="18"/>
      <c r="AZI27" s="18"/>
      <c r="AZJ27" s="18"/>
      <c r="AZK27" s="18"/>
      <c r="AZL27" s="18"/>
      <c r="AZM27" s="18"/>
      <c r="AZN27" s="18"/>
      <c r="AZO27" s="18"/>
      <c r="AZP27" s="18"/>
      <c r="AZQ27" s="18"/>
      <c r="AZR27" s="18"/>
      <c r="AZS27" s="18"/>
      <c r="AZT27" s="18"/>
      <c r="AZU27" s="18"/>
      <c r="AZV27" s="18"/>
      <c r="AZW27" s="18"/>
      <c r="AZX27" s="18"/>
      <c r="AZY27" s="18"/>
      <c r="AZZ27" s="18"/>
      <c r="BAA27" s="18"/>
      <c r="BAB27" s="18"/>
      <c r="BAC27" s="18"/>
      <c r="BAD27" s="18"/>
      <c r="BAE27" s="18"/>
      <c r="BAF27" s="18"/>
      <c r="BAG27" s="18"/>
      <c r="BAH27" s="18"/>
      <c r="BAI27" s="18"/>
      <c r="BAJ27" s="18"/>
      <c r="BAK27" s="18"/>
      <c r="BAL27" s="18"/>
      <c r="BAM27" s="18"/>
      <c r="BAN27" s="18"/>
      <c r="BAO27" s="18"/>
      <c r="BAP27" s="18"/>
      <c r="BAQ27" s="18"/>
      <c r="BAR27" s="18"/>
      <c r="BAS27" s="18"/>
      <c r="BAT27" s="18"/>
      <c r="BAU27" s="18"/>
      <c r="BAV27" s="18"/>
      <c r="BAW27" s="18"/>
      <c r="BAX27" s="18"/>
      <c r="BAY27" s="18"/>
      <c r="BAZ27" s="18"/>
      <c r="BBA27" s="18"/>
      <c r="BBB27" s="18"/>
      <c r="BBC27" s="18"/>
      <c r="BBD27" s="18"/>
      <c r="BBE27" s="18"/>
      <c r="BBF27" s="18"/>
      <c r="BBG27" s="18"/>
      <c r="BBH27" s="18"/>
      <c r="BBI27" s="18"/>
      <c r="BBJ27" s="18"/>
      <c r="BBK27" s="18"/>
      <c r="BBL27" s="18"/>
      <c r="BBM27" s="18"/>
      <c r="BBN27" s="18"/>
      <c r="BBO27" s="18"/>
      <c r="BBP27" s="18"/>
      <c r="BBQ27" s="18"/>
      <c r="BBR27" s="18"/>
      <c r="BBS27" s="18"/>
      <c r="BBT27" s="18"/>
      <c r="BBU27" s="18"/>
      <c r="BBV27" s="18"/>
      <c r="BBW27" s="18"/>
      <c r="BBX27" s="18"/>
      <c r="BBY27" s="18"/>
      <c r="BBZ27" s="18"/>
      <c r="BCA27" s="18"/>
      <c r="BCB27" s="18"/>
      <c r="BCC27" s="18"/>
      <c r="BCD27" s="18"/>
      <c r="BCE27" s="18"/>
      <c r="BCF27" s="18"/>
      <c r="BCG27" s="18"/>
      <c r="BCH27" s="18"/>
      <c r="BCI27" s="18"/>
      <c r="BCJ27" s="18"/>
      <c r="BCK27" s="18"/>
      <c r="BCL27" s="18"/>
      <c r="BCM27" s="18"/>
      <c r="BCN27" s="18"/>
      <c r="BCO27" s="18"/>
      <c r="BCP27" s="18"/>
      <c r="BCQ27" s="18"/>
      <c r="BCR27" s="18"/>
      <c r="BCS27" s="18"/>
      <c r="BCT27" s="18"/>
      <c r="BCU27" s="18"/>
      <c r="BCV27" s="18"/>
      <c r="BCW27" s="18"/>
      <c r="BCX27" s="18"/>
      <c r="BCY27" s="18"/>
      <c r="BCZ27" s="18"/>
      <c r="BDA27" s="18"/>
      <c r="BDB27" s="18"/>
      <c r="BDC27" s="18"/>
      <c r="BDD27" s="18"/>
      <c r="BDE27" s="18"/>
      <c r="BDF27" s="18"/>
      <c r="BDG27" s="18"/>
      <c r="BDH27" s="18"/>
      <c r="BDI27" s="18"/>
      <c r="BDJ27" s="18"/>
      <c r="BDK27" s="18"/>
      <c r="BDL27" s="18"/>
      <c r="BDM27" s="18"/>
      <c r="BDN27" s="18"/>
      <c r="BDO27" s="18"/>
      <c r="BDP27" s="18"/>
      <c r="BDQ27" s="18"/>
      <c r="BDR27" s="18"/>
      <c r="BDS27" s="18"/>
      <c r="BDT27" s="18"/>
      <c r="BDU27" s="18"/>
      <c r="BDV27" s="18"/>
      <c r="BDW27" s="18"/>
      <c r="BDX27" s="18"/>
      <c r="BDY27" s="18"/>
      <c r="BDZ27" s="18"/>
      <c r="BEA27" s="18"/>
      <c r="BEB27" s="18"/>
      <c r="BEC27" s="18"/>
      <c r="BED27" s="18"/>
      <c r="BEE27" s="18"/>
      <c r="BEF27" s="18"/>
      <c r="BEG27" s="18"/>
      <c r="BEH27" s="18"/>
      <c r="BEI27" s="18"/>
      <c r="BEJ27" s="18"/>
      <c r="BEK27" s="18"/>
      <c r="BEL27" s="18"/>
      <c r="BEM27" s="18"/>
      <c r="BEN27" s="18"/>
      <c r="BEO27" s="18"/>
      <c r="BEP27" s="18"/>
      <c r="BEQ27" s="18"/>
      <c r="BER27" s="18"/>
      <c r="BES27" s="18"/>
      <c r="BET27" s="18"/>
      <c r="BEU27" s="18"/>
      <c r="BEV27" s="18"/>
      <c r="BEW27" s="18"/>
      <c r="BEX27" s="18"/>
      <c r="BEY27" s="18"/>
      <c r="BEZ27" s="18"/>
      <c r="BFA27" s="18"/>
      <c r="BFB27" s="18"/>
      <c r="BFC27" s="18"/>
      <c r="BFD27" s="18"/>
      <c r="BFE27" s="18"/>
      <c r="BFF27" s="18"/>
      <c r="BFG27" s="18"/>
      <c r="BFH27" s="18"/>
      <c r="BFI27" s="18"/>
      <c r="BFJ27" s="18"/>
      <c r="BFK27" s="18"/>
      <c r="BFL27" s="18"/>
      <c r="BFM27" s="18"/>
      <c r="BFN27" s="18"/>
      <c r="BFO27" s="18"/>
      <c r="BFP27" s="18"/>
      <c r="BFQ27" s="18"/>
      <c r="BFR27" s="18"/>
      <c r="BFS27" s="18"/>
      <c r="BFT27" s="18"/>
      <c r="BFU27" s="18"/>
      <c r="BFV27" s="18"/>
      <c r="BFW27" s="18"/>
      <c r="BFX27" s="18"/>
      <c r="BFY27" s="18"/>
      <c r="BFZ27" s="18"/>
      <c r="BGA27" s="18"/>
      <c r="BGB27" s="18"/>
      <c r="BGC27" s="18"/>
      <c r="BGD27" s="18"/>
      <c r="BGE27" s="18"/>
      <c r="BGF27" s="18"/>
      <c r="BGG27" s="18"/>
      <c r="BGH27" s="18"/>
      <c r="BGI27" s="18"/>
      <c r="BGJ27" s="18"/>
      <c r="BGK27" s="18"/>
      <c r="BGL27" s="18"/>
      <c r="BGM27" s="18"/>
      <c r="BGN27" s="18"/>
      <c r="BGO27" s="18"/>
      <c r="BGP27" s="18"/>
      <c r="BGQ27" s="18"/>
      <c r="BGR27" s="18"/>
      <c r="BGS27" s="18"/>
      <c r="BGT27" s="18"/>
      <c r="BGU27" s="18"/>
      <c r="BGV27" s="18"/>
      <c r="BGW27" s="18"/>
      <c r="BGX27" s="18"/>
      <c r="BGY27" s="18"/>
      <c r="BGZ27" s="18"/>
      <c r="BHA27" s="18"/>
      <c r="BHB27" s="18"/>
      <c r="BHC27" s="18"/>
      <c r="BHD27" s="18"/>
      <c r="BHE27" s="18"/>
      <c r="BHF27" s="18"/>
      <c r="BHG27" s="18"/>
      <c r="BHH27" s="18"/>
      <c r="BHI27" s="18"/>
      <c r="BHJ27" s="18"/>
      <c r="BHK27" s="18"/>
      <c r="BHL27" s="18"/>
      <c r="BHM27" s="18"/>
      <c r="BHN27" s="18"/>
      <c r="BHO27" s="18"/>
      <c r="BHP27" s="18"/>
      <c r="BHQ27" s="18"/>
      <c r="BHR27" s="18"/>
      <c r="BHS27" s="18"/>
      <c r="BHT27" s="18"/>
      <c r="BHU27" s="18"/>
      <c r="BHV27" s="18"/>
      <c r="BHW27" s="18"/>
      <c r="BHX27" s="18"/>
      <c r="BHY27" s="18"/>
      <c r="BHZ27" s="18"/>
      <c r="BIA27" s="18"/>
      <c r="BIB27" s="18"/>
      <c r="BIC27" s="18"/>
      <c r="BID27" s="18"/>
      <c r="BIE27" s="18"/>
      <c r="BIF27" s="18"/>
      <c r="BIG27" s="18"/>
      <c r="BIH27" s="18"/>
      <c r="BII27" s="18"/>
      <c r="BIJ27" s="18"/>
      <c r="BIK27" s="18"/>
      <c r="BIL27" s="18"/>
      <c r="BIM27" s="18"/>
      <c r="BIN27" s="18"/>
      <c r="BIO27" s="18"/>
      <c r="BIP27" s="18"/>
      <c r="BIQ27" s="18"/>
      <c r="BIR27" s="18"/>
      <c r="BIS27" s="18"/>
      <c r="BIT27" s="18"/>
      <c r="BIU27" s="18"/>
      <c r="BIV27" s="18"/>
      <c r="BIW27" s="18"/>
      <c r="BIX27" s="18"/>
      <c r="BIY27" s="18"/>
      <c r="BIZ27" s="18"/>
      <c r="BJA27" s="18"/>
      <c r="BJB27" s="18"/>
      <c r="BJC27" s="18"/>
      <c r="BJD27" s="18"/>
      <c r="BJE27" s="18"/>
      <c r="BJF27" s="18"/>
      <c r="BJG27" s="18"/>
      <c r="BJH27" s="18"/>
      <c r="BJI27" s="18"/>
      <c r="BJJ27" s="18"/>
      <c r="BJK27" s="18"/>
      <c r="BJL27" s="18"/>
      <c r="BJM27" s="18"/>
      <c r="BJN27" s="18"/>
      <c r="BJO27" s="18"/>
      <c r="BJP27" s="18"/>
      <c r="BJQ27" s="18"/>
      <c r="BJR27" s="18"/>
      <c r="BJS27" s="18"/>
      <c r="BJT27" s="18"/>
      <c r="BJU27" s="18"/>
      <c r="BJV27" s="18"/>
      <c r="BJW27" s="18"/>
      <c r="BJX27" s="18"/>
      <c r="BJY27" s="18"/>
      <c r="BJZ27" s="18"/>
      <c r="BKA27" s="18"/>
      <c r="BKB27" s="18"/>
      <c r="BKC27" s="18"/>
      <c r="BKD27" s="18"/>
      <c r="BKE27" s="18"/>
      <c r="BKF27" s="18"/>
      <c r="BKG27" s="18"/>
      <c r="BKH27" s="18"/>
      <c r="BKI27" s="18"/>
      <c r="BKJ27" s="18"/>
      <c r="BKK27" s="18"/>
      <c r="BKL27" s="18"/>
      <c r="BKM27" s="18"/>
      <c r="BKN27" s="18"/>
      <c r="BKO27" s="18"/>
      <c r="BKP27" s="18"/>
      <c r="BKQ27" s="18"/>
      <c r="BKR27" s="18"/>
      <c r="BKS27" s="18"/>
      <c r="BKT27" s="18"/>
      <c r="BKU27" s="18"/>
      <c r="BKV27" s="18"/>
      <c r="BKW27" s="18"/>
      <c r="BKX27" s="18"/>
      <c r="BKY27" s="18"/>
      <c r="BKZ27" s="18"/>
      <c r="BLA27" s="18"/>
      <c r="BLB27" s="18"/>
      <c r="BLC27" s="18"/>
      <c r="BLD27" s="18"/>
      <c r="BLE27" s="18"/>
      <c r="BLF27" s="18"/>
      <c r="BLG27" s="18"/>
      <c r="BLH27" s="18"/>
      <c r="BLI27" s="18"/>
      <c r="BLJ27" s="18"/>
      <c r="BLK27" s="18"/>
      <c r="BLL27" s="18"/>
      <c r="BLM27" s="18"/>
      <c r="BLN27" s="18"/>
      <c r="BLO27" s="18"/>
      <c r="BLP27" s="18"/>
      <c r="BLQ27" s="18"/>
      <c r="BLR27" s="18"/>
      <c r="BLS27" s="18"/>
      <c r="BLT27" s="18"/>
      <c r="BLU27" s="18"/>
      <c r="BLV27" s="18"/>
      <c r="BLW27" s="18"/>
      <c r="BLX27" s="18"/>
      <c r="BLY27" s="18"/>
      <c r="BLZ27" s="18"/>
      <c r="BMA27" s="18"/>
      <c r="BMB27" s="18"/>
      <c r="BMC27" s="18"/>
      <c r="BMD27" s="18"/>
      <c r="BME27" s="18"/>
      <c r="BMF27" s="18"/>
      <c r="BMG27" s="18"/>
      <c r="BMH27" s="18"/>
      <c r="BMI27" s="18"/>
      <c r="BMJ27" s="18"/>
      <c r="BMK27" s="18"/>
      <c r="BML27" s="18"/>
      <c r="BMM27" s="18"/>
      <c r="BMN27" s="18"/>
      <c r="BMO27" s="18"/>
      <c r="BMP27" s="18"/>
      <c r="BMQ27" s="18"/>
      <c r="BMR27" s="18"/>
      <c r="BMS27" s="18"/>
      <c r="BMT27" s="18"/>
      <c r="BMU27" s="18"/>
      <c r="BMV27" s="18"/>
      <c r="BMW27" s="18"/>
      <c r="BMX27" s="18"/>
      <c r="BMY27" s="18"/>
      <c r="BMZ27" s="18"/>
      <c r="BNA27" s="18"/>
      <c r="BNB27" s="18"/>
      <c r="BNC27" s="18"/>
      <c r="BND27" s="18"/>
      <c r="BNE27" s="18"/>
      <c r="BNF27" s="18"/>
      <c r="BNG27" s="18"/>
      <c r="BNH27" s="18"/>
      <c r="BNI27" s="18"/>
      <c r="BNJ27" s="18"/>
      <c r="BNK27" s="18"/>
      <c r="BNL27" s="18"/>
      <c r="BNM27" s="18"/>
      <c r="BNN27" s="18"/>
      <c r="BNO27" s="18"/>
      <c r="BNP27" s="18"/>
      <c r="BNQ27" s="18"/>
      <c r="BNR27" s="18"/>
      <c r="BNS27" s="18"/>
      <c r="BNT27" s="18"/>
      <c r="BNU27" s="18"/>
      <c r="BNV27" s="18"/>
      <c r="BNW27" s="18"/>
      <c r="BNX27" s="18"/>
      <c r="BNY27" s="18"/>
      <c r="BNZ27" s="18"/>
      <c r="BOA27" s="18"/>
      <c r="BOB27" s="18"/>
      <c r="BOC27" s="18"/>
      <c r="BOD27" s="18"/>
      <c r="BOE27" s="18"/>
      <c r="BOF27" s="18"/>
      <c r="BOG27" s="18"/>
      <c r="BOH27" s="18"/>
      <c r="BOI27" s="18"/>
      <c r="BOJ27" s="18"/>
      <c r="BOK27" s="18"/>
      <c r="BOL27" s="18"/>
      <c r="BOM27" s="18"/>
      <c r="BON27" s="18"/>
      <c r="BOO27" s="18"/>
      <c r="BOP27" s="18"/>
      <c r="BOQ27" s="18"/>
      <c r="BOR27" s="18"/>
      <c r="BOS27" s="18"/>
      <c r="BOT27" s="18"/>
      <c r="BOU27" s="18"/>
      <c r="BOV27" s="18"/>
      <c r="BOW27" s="18"/>
      <c r="BOX27" s="18"/>
      <c r="BOY27" s="18"/>
      <c r="BOZ27" s="18"/>
      <c r="BPA27" s="18"/>
      <c r="BPB27" s="18"/>
      <c r="BPC27" s="18"/>
      <c r="BPD27" s="18"/>
      <c r="BPE27" s="18"/>
      <c r="BPF27" s="18"/>
      <c r="BPG27" s="18"/>
      <c r="BPH27" s="18"/>
      <c r="BPI27" s="18"/>
      <c r="BPJ27" s="18"/>
      <c r="BPK27" s="18"/>
      <c r="BPL27" s="18"/>
      <c r="BPM27" s="18"/>
      <c r="BPN27" s="18"/>
      <c r="BPO27" s="18"/>
      <c r="BPP27" s="18"/>
      <c r="BPQ27" s="18"/>
      <c r="BPR27" s="18"/>
      <c r="BPS27" s="18"/>
      <c r="BPT27" s="18"/>
      <c r="BPU27" s="18"/>
      <c r="BPV27" s="18"/>
      <c r="BPW27" s="18"/>
      <c r="BPX27" s="18"/>
      <c r="BPY27" s="18"/>
      <c r="BPZ27" s="18"/>
      <c r="BQA27" s="18"/>
      <c r="BQB27" s="18"/>
      <c r="BQC27" s="18"/>
      <c r="BQD27" s="18"/>
      <c r="BQE27" s="18"/>
      <c r="BQF27" s="18"/>
      <c r="BQG27" s="18"/>
      <c r="BQH27" s="18"/>
      <c r="BQI27" s="18"/>
      <c r="BQJ27" s="18"/>
      <c r="BQK27" s="18"/>
      <c r="BQL27" s="18"/>
      <c r="BQM27" s="18"/>
      <c r="BQN27" s="18"/>
      <c r="BQO27" s="18"/>
      <c r="BQP27" s="18"/>
      <c r="BQQ27" s="18"/>
      <c r="BQR27" s="18"/>
      <c r="BQS27" s="18"/>
      <c r="BQT27" s="18"/>
      <c r="BQU27" s="18"/>
      <c r="BQV27" s="18"/>
      <c r="BQW27" s="18"/>
      <c r="BQX27" s="18"/>
      <c r="BQY27" s="18"/>
      <c r="BQZ27" s="18"/>
      <c r="BRA27" s="18"/>
      <c r="BRB27" s="18"/>
      <c r="BRC27" s="18"/>
      <c r="BRD27" s="18"/>
      <c r="BRE27" s="18"/>
      <c r="BRF27" s="18"/>
      <c r="BRG27" s="18"/>
      <c r="BRH27" s="18"/>
      <c r="BRI27" s="18"/>
      <c r="BRJ27" s="18"/>
      <c r="BRK27" s="18"/>
      <c r="BRL27" s="18"/>
      <c r="BRM27" s="18"/>
      <c r="BRN27" s="18"/>
      <c r="BRO27" s="18"/>
      <c r="BRP27" s="18"/>
      <c r="BRQ27" s="18"/>
      <c r="BRR27" s="18"/>
      <c r="BRS27" s="18"/>
      <c r="BRT27" s="18"/>
      <c r="BRU27" s="18"/>
      <c r="BRV27" s="18"/>
      <c r="BRW27" s="18"/>
      <c r="BRX27" s="18"/>
      <c r="BRY27" s="18"/>
      <c r="BRZ27" s="18"/>
      <c r="BSA27" s="18"/>
      <c r="BSB27" s="18"/>
      <c r="BSC27" s="18"/>
      <c r="BSD27" s="18"/>
      <c r="BSE27" s="18"/>
      <c r="BSF27" s="18"/>
      <c r="BSG27" s="18"/>
      <c r="BSH27" s="18"/>
      <c r="BSI27" s="18"/>
      <c r="BSJ27" s="18"/>
      <c r="BSK27" s="18"/>
      <c r="BSL27" s="18"/>
      <c r="BSM27" s="18"/>
      <c r="BSN27" s="18"/>
      <c r="BSO27" s="18"/>
      <c r="BSP27" s="18"/>
      <c r="BSQ27" s="18"/>
      <c r="BSR27" s="18"/>
      <c r="BSS27" s="18"/>
      <c r="BST27" s="18"/>
      <c r="BSU27" s="18"/>
      <c r="BSV27" s="18"/>
      <c r="BSW27" s="18"/>
      <c r="BSX27" s="18"/>
      <c r="BSY27" s="18"/>
      <c r="BSZ27" s="18"/>
      <c r="BTA27" s="18"/>
      <c r="BTB27" s="18"/>
      <c r="BTC27" s="18"/>
      <c r="BTD27" s="18"/>
      <c r="BTE27" s="18"/>
      <c r="BTF27" s="18"/>
      <c r="BTG27" s="18"/>
      <c r="BTH27" s="18"/>
      <c r="BTI27" s="18"/>
      <c r="BTJ27" s="18"/>
      <c r="BTK27" s="18"/>
      <c r="BTL27" s="18"/>
      <c r="BTM27" s="18"/>
      <c r="BTN27" s="18"/>
      <c r="BTO27" s="18"/>
      <c r="BTP27" s="18"/>
      <c r="BTQ27" s="18"/>
      <c r="BTR27" s="18"/>
      <c r="BTS27" s="18"/>
      <c r="BTT27" s="18"/>
      <c r="BTU27" s="18"/>
      <c r="BTV27" s="18"/>
      <c r="BTW27" s="18"/>
      <c r="BTX27" s="18"/>
      <c r="BTY27" s="18"/>
      <c r="BTZ27" s="18"/>
      <c r="BUA27" s="18"/>
      <c r="BUB27" s="18"/>
      <c r="BUC27" s="18"/>
      <c r="BUD27" s="18"/>
      <c r="BUE27" s="18"/>
      <c r="BUF27" s="18"/>
      <c r="BUG27" s="18"/>
      <c r="BUH27" s="18"/>
      <c r="BUI27" s="18"/>
      <c r="BUJ27" s="18"/>
      <c r="BUK27" s="18"/>
      <c r="BUL27" s="18"/>
      <c r="BUM27" s="18"/>
      <c r="BUN27" s="18"/>
      <c r="BUO27" s="18"/>
      <c r="BUP27" s="18"/>
      <c r="BUQ27" s="18"/>
      <c r="BUR27" s="18"/>
      <c r="BUS27" s="18"/>
      <c r="BUT27" s="18"/>
      <c r="BUU27" s="18"/>
      <c r="BUV27" s="18"/>
      <c r="BUW27" s="18"/>
      <c r="BUX27" s="18"/>
      <c r="BUY27" s="18"/>
      <c r="BUZ27" s="18"/>
      <c r="BVA27" s="18"/>
      <c r="BVB27" s="18"/>
      <c r="BVC27" s="18"/>
      <c r="BVD27" s="18"/>
      <c r="BVE27" s="18"/>
      <c r="BVF27" s="18"/>
      <c r="BVG27" s="18"/>
      <c r="BVH27" s="18"/>
      <c r="BVI27" s="18"/>
      <c r="BVJ27" s="18"/>
      <c r="BVK27" s="18"/>
      <c r="BVL27" s="18"/>
      <c r="BVM27" s="18"/>
      <c r="BVN27" s="18"/>
      <c r="BVO27" s="18"/>
      <c r="BVP27" s="18"/>
      <c r="BVQ27" s="18"/>
      <c r="BVR27" s="18"/>
      <c r="BVS27" s="18"/>
      <c r="BVT27" s="18"/>
      <c r="BVU27" s="18"/>
      <c r="BVV27" s="18"/>
      <c r="BVW27" s="18"/>
      <c r="BVX27" s="18"/>
      <c r="BVY27" s="18"/>
      <c r="BVZ27" s="18"/>
      <c r="BWA27" s="18"/>
      <c r="BWB27" s="18"/>
      <c r="BWC27" s="18"/>
      <c r="BWD27" s="18"/>
      <c r="BWE27" s="18"/>
      <c r="BWF27" s="18"/>
      <c r="BWG27" s="18"/>
      <c r="BWH27" s="18"/>
      <c r="BWI27" s="18"/>
      <c r="BWJ27" s="18"/>
      <c r="BWK27" s="18"/>
      <c r="BWL27" s="18"/>
      <c r="BWM27" s="18"/>
      <c r="BWN27" s="18"/>
      <c r="BWO27" s="18"/>
      <c r="BWP27" s="18"/>
      <c r="BWQ27" s="18"/>
      <c r="BWR27" s="18"/>
      <c r="BWS27" s="18"/>
      <c r="BWT27" s="18"/>
      <c r="BWU27" s="18"/>
      <c r="BWV27" s="18"/>
      <c r="BWW27" s="18"/>
      <c r="BWX27" s="18"/>
      <c r="BWY27" s="18"/>
      <c r="BWZ27" s="18"/>
      <c r="BXA27" s="18"/>
      <c r="BXB27" s="18"/>
      <c r="BXC27" s="18"/>
      <c r="BXD27" s="18"/>
      <c r="BXE27" s="18"/>
      <c r="BXF27" s="18"/>
      <c r="BXG27" s="18"/>
      <c r="BXH27" s="18"/>
      <c r="BXI27" s="18"/>
      <c r="BXJ27" s="18"/>
      <c r="BXK27" s="18"/>
      <c r="BXL27" s="18"/>
      <c r="BXM27" s="18"/>
      <c r="BXN27" s="18"/>
      <c r="BXO27" s="18"/>
      <c r="BXP27" s="18"/>
      <c r="BXQ27" s="18"/>
      <c r="BXR27" s="18"/>
      <c r="BXS27" s="18"/>
      <c r="BXT27" s="18"/>
      <c r="BXU27" s="18"/>
      <c r="BXV27" s="18"/>
      <c r="BXW27" s="18"/>
      <c r="BXX27" s="18"/>
      <c r="BXY27" s="18"/>
      <c r="BXZ27" s="18"/>
      <c r="BYA27" s="18"/>
      <c r="BYB27" s="18"/>
      <c r="BYC27" s="18"/>
      <c r="BYD27" s="18"/>
      <c r="BYE27" s="18"/>
      <c r="BYF27" s="18"/>
      <c r="BYG27" s="18"/>
      <c r="BYH27" s="18"/>
      <c r="BYI27" s="18"/>
      <c r="BYJ27" s="18"/>
      <c r="BYK27" s="18"/>
      <c r="BYL27" s="18"/>
      <c r="BYM27" s="18"/>
      <c r="BYN27" s="18"/>
      <c r="BYO27" s="18"/>
      <c r="BYP27" s="18"/>
      <c r="BYQ27" s="18"/>
      <c r="BYR27" s="18"/>
      <c r="BYS27" s="18"/>
      <c r="BYT27" s="18"/>
      <c r="BYU27" s="18"/>
      <c r="BYV27" s="18"/>
      <c r="BYW27" s="18"/>
      <c r="BYX27" s="18"/>
      <c r="BYY27" s="18"/>
      <c r="BYZ27" s="18"/>
      <c r="BZA27" s="18"/>
      <c r="BZB27" s="18"/>
      <c r="BZC27" s="18"/>
      <c r="BZD27" s="18"/>
      <c r="BZE27" s="18"/>
      <c r="BZF27" s="18"/>
      <c r="BZG27" s="18"/>
      <c r="BZH27" s="18"/>
      <c r="BZI27" s="18"/>
      <c r="BZJ27" s="18"/>
      <c r="BZK27" s="18"/>
      <c r="BZL27" s="18"/>
      <c r="BZM27" s="18"/>
      <c r="BZN27" s="18"/>
      <c r="BZO27" s="18"/>
      <c r="BZP27" s="18"/>
      <c r="BZQ27" s="18"/>
      <c r="BZR27" s="18"/>
      <c r="BZS27" s="18"/>
      <c r="BZT27" s="18"/>
      <c r="BZU27" s="18"/>
      <c r="BZV27" s="18"/>
      <c r="BZW27" s="18"/>
      <c r="BZX27" s="18"/>
      <c r="BZY27" s="18"/>
      <c r="BZZ27" s="18"/>
      <c r="CAA27" s="18"/>
      <c r="CAB27" s="18"/>
      <c r="CAC27" s="18"/>
      <c r="CAD27" s="18"/>
      <c r="CAE27" s="18"/>
      <c r="CAF27" s="18"/>
      <c r="CAG27" s="18"/>
      <c r="CAH27" s="18"/>
      <c r="CAI27" s="18"/>
      <c r="CAJ27" s="18"/>
      <c r="CAK27" s="18"/>
      <c r="CAL27" s="18"/>
      <c r="CAM27" s="18"/>
      <c r="CAN27" s="18"/>
      <c r="CAO27" s="18"/>
      <c r="CAP27" s="18"/>
      <c r="CAQ27" s="18"/>
      <c r="CAR27" s="18"/>
      <c r="CAS27" s="18"/>
      <c r="CAT27" s="18"/>
      <c r="CAU27" s="18"/>
      <c r="CAV27" s="18"/>
      <c r="CAW27" s="18"/>
      <c r="CAX27" s="18"/>
      <c r="CAY27" s="18"/>
      <c r="CAZ27" s="18"/>
      <c r="CBA27" s="18"/>
      <c r="CBB27" s="18"/>
      <c r="CBC27" s="18"/>
      <c r="CBD27" s="18"/>
      <c r="CBE27" s="18"/>
      <c r="CBF27" s="18"/>
      <c r="CBG27" s="18"/>
      <c r="CBH27" s="18"/>
      <c r="CBI27" s="18"/>
      <c r="CBJ27" s="18"/>
      <c r="CBK27" s="18"/>
      <c r="CBL27" s="18"/>
      <c r="CBM27" s="18"/>
      <c r="CBN27" s="18"/>
      <c r="CBO27" s="18"/>
      <c r="CBP27" s="18"/>
      <c r="CBQ27" s="18"/>
      <c r="CBR27" s="18"/>
      <c r="CBS27" s="18"/>
      <c r="CBT27" s="18"/>
      <c r="CBU27" s="18"/>
      <c r="CBV27" s="18"/>
      <c r="CBW27" s="18"/>
      <c r="CBX27" s="18"/>
      <c r="CBY27" s="18"/>
      <c r="CBZ27" s="18"/>
      <c r="CCA27" s="18"/>
      <c r="CCB27" s="18"/>
      <c r="CCC27" s="18"/>
      <c r="CCD27" s="18"/>
      <c r="CCE27" s="18"/>
      <c r="CCF27" s="18"/>
      <c r="CCG27" s="18"/>
      <c r="CCH27" s="18"/>
      <c r="CCI27" s="18"/>
      <c r="CCJ27" s="18"/>
      <c r="CCK27" s="18"/>
      <c r="CCL27" s="18"/>
      <c r="CCM27" s="18"/>
      <c r="CCN27" s="18"/>
      <c r="CCO27" s="18"/>
      <c r="CCP27" s="18"/>
      <c r="CCQ27" s="18"/>
      <c r="CCR27" s="18"/>
      <c r="CCS27" s="18"/>
      <c r="CCT27" s="18"/>
      <c r="CCU27" s="18"/>
      <c r="CCV27" s="18"/>
      <c r="CCW27" s="18"/>
      <c r="CCX27" s="18"/>
      <c r="CCY27" s="18"/>
      <c r="CCZ27" s="18"/>
      <c r="CDA27" s="18"/>
      <c r="CDB27" s="18"/>
      <c r="CDC27" s="18"/>
      <c r="CDD27" s="18"/>
      <c r="CDE27" s="18"/>
      <c r="CDF27" s="18"/>
      <c r="CDG27" s="18"/>
      <c r="CDH27" s="18"/>
      <c r="CDI27" s="18"/>
      <c r="CDJ27" s="18"/>
      <c r="CDK27" s="18"/>
      <c r="CDL27" s="18"/>
      <c r="CDM27" s="18"/>
      <c r="CDN27" s="18"/>
      <c r="CDO27" s="18"/>
      <c r="CDP27" s="18"/>
      <c r="CDQ27" s="18"/>
      <c r="CDR27" s="18"/>
      <c r="CDS27" s="18"/>
      <c r="CDT27" s="18"/>
      <c r="CDU27" s="18"/>
      <c r="CDV27" s="18"/>
      <c r="CDW27" s="18"/>
      <c r="CDX27" s="18"/>
      <c r="CDY27" s="18"/>
      <c r="CDZ27" s="18"/>
      <c r="CEA27" s="18"/>
      <c r="CEB27" s="18"/>
      <c r="CEC27" s="18"/>
      <c r="CED27" s="18"/>
      <c r="CEE27" s="18"/>
      <c r="CEF27" s="18"/>
      <c r="CEG27" s="18"/>
      <c r="CEH27" s="18"/>
      <c r="CEI27" s="18"/>
      <c r="CEJ27" s="18"/>
      <c r="CEK27" s="18"/>
      <c r="CEL27" s="18"/>
      <c r="CEM27" s="18"/>
      <c r="CEN27" s="18"/>
      <c r="CEO27" s="18"/>
      <c r="CEP27" s="18"/>
      <c r="CEQ27" s="18"/>
      <c r="CER27" s="18"/>
      <c r="CES27" s="18"/>
      <c r="CET27" s="18"/>
      <c r="CEU27" s="18"/>
      <c r="CEV27" s="18"/>
      <c r="CEW27" s="18"/>
      <c r="CEX27" s="18"/>
      <c r="CEY27" s="18"/>
      <c r="CEZ27" s="18"/>
      <c r="CFA27" s="18"/>
      <c r="CFB27" s="18"/>
      <c r="CFC27" s="18"/>
      <c r="CFD27" s="18"/>
      <c r="CFE27" s="18"/>
      <c r="CFF27" s="18"/>
      <c r="CFG27" s="18"/>
      <c r="CFH27" s="18"/>
      <c r="CFI27" s="18"/>
      <c r="CFJ27" s="18"/>
      <c r="CFK27" s="18"/>
      <c r="CFL27" s="18"/>
      <c r="CFM27" s="18"/>
      <c r="CFN27" s="18"/>
      <c r="CFO27" s="18"/>
      <c r="CFP27" s="18"/>
      <c r="CFQ27" s="18"/>
      <c r="CFR27" s="18"/>
      <c r="CFS27" s="18"/>
      <c r="CFT27" s="18"/>
      <c r="CFU27" s="18"/>
      <c r="CFV27" s="18"/>
      <c r="CFW27" s="18"/>
      <c r="CFX27" s="18"/>
      <c r="CFY27" s="18"/>
      <c r="CFZ27" s="18"/>
      <c r="CGA27" s="18"/>
      <c r="CGB27" s="18"/>
      <c r="CGC27" s="18"/>
      <c r="CGD27" s="18"/>
      <c r="CGE27" s="18"/>
      <c r="CGF27" s="18"/>
      <c r="CGG27" s="18"/>
      <c r="CGH27" s="18"/>
      <c r="CGI27" s="18"/>
      <c r="CGJ27" s="18"/>
      <c r="CGK27" s="18"/>
      <c r="CGL27" s="18"/>
      <c r="CGM27" s="18"/>
      <c r="CGN27" s="18"/>
      <c r="CGO27" s="18"/>
      <c r="CGP27" s="18"/>
      <c r="CGQ27" s="18"/>
      <c r="CGR27" s="18"/>
      <c r="CGS27" s="18"/>
      <c r="CGT27" s="18"/>
      <c r="CGU27" s="18"/>
      <c r="CGV27" s="18"/>
      <c r="CGW27" s="18"/>
      <c r="CGX27" s="18"/>
      <c r="CGY27" s="18"/>
      <c r="CGZ27" s="18"/>
      <c r="CHA27" s="18"/>
      <c r="CHB27" s="18"/>
      <c r="CHC27" s="18"/>
      <c r="CHD27" s="18"/>
      <c r="CHE27" s="18"/>
      <c r="CHF27" s="18"/>
      <c r="CHG27" s="18"/>
      <c r="CHH27" s="18"/>
      <c r="CHI27" s="18"/>
      <c r="CHJ27" s="18"/>
      <c r="CHK27" s="18"/>
      <c r="CHL27" s="18"/>
      <c r="CHM27" s="18"/>
      <c r="CHN27" s="18"/>
      <c r="CHO27" s="18"/>
      <c r="CHP27" s="18"/>
      <c r="CHQ27" s="18"/>
      <c r="CHR27" s="18"/>
      <c r="CHS27" s="18"/>
      <c r="CHT27" s="18"/>
      <c r="CHU27" s="18"/>
      <c r="CHV27" s="18"/>
      <c r="CHW27" s="18"/>
      <c r="CHX27" s="18"/>
      <c r="CHY27" s="18"/>
      <c r="CHZ27" s="18"/>
      <c r="CIA27" s="18"/>
      <c r="CIB27" s="18"/>
      <c r="CIC27" s="18"/>
      <c r="CID27" s="18"/>
      <c r="CIE27" s="18"/>
      <c r="CIF27" s="18"/>
      <c r="CIG27" s="18"/>
      <c r="CIH27" s="18"/>
      <c r="CII27" s="18"/>
      <c r="CIJ27" s="18"/>
      <c r="CIK27" s="18"/>
      <c r="CIL27" s="18"/>
      <c r="CIM27" s="18"/>
      <c r="CIN27" s="18"/>
      <c r="CIO27" s="18"/>
      <c r="CIP27" s="18"/>
      <c r="CIQ27" s="18"/>
      <c r="CIR27" s="18"/>
      <c r="CIS27" s="18"/>
      <c r="CIT27" s="18"/>
      <c r="CIU27" s="18"/>
      <c r="CIV27" s="18"/>
      <c r="CIW27" s="18"/>
      <c r="CIX27" s="18"/>
      <c r="CIY27" s="18"/>
      <c r="CIZ27" s="18"/>
      <c r="CJA27" s="18"/>
      <c r="CJB27" s="18"/>
      <c r="CJC27" s="18"/>
      <c r="CJD27" s="18"/>
      <c r="CJE27" s="18"/>
      <c r="CJF27" s="18"/>
      <c r="CJG27" s="18"/>
      <c r="CJH27" s="18"/>
      <c r="CJI27" s="18"/>
      <c r="CJJ27" s="18"/>
      <c r="CJK27" s="18"/>
      <c r="CJL27" s="18"/>
      <c r="CJM27" s="18"/>
      <c r="CJN27" s="18"/>
      <c r="CJO27" s="18"/>
      <c r="CJP27" s="18"/>
      <c r="CJQ27" s="18"/>
      <c r="CJR27" s="18"/>
      <c r="CJS27" s="18"/>
      <c r="CJT27" s="18"/>
      <c r="CJU27" s="18"/>
      <c r="CJV27" s="18"/>
      <c r="CJW27" s="18"/>
      <c r="CJX27" s="18"/>
      <c r="CJY27" s="18"/>
      <c r="CJZ27" s="18"/>
      <c r="CKA27" s="18"/>
      <c r="CKB27" s="18"/>
      <c r="CKC27" s="18"/>
      <c r="CKD27" s="18"/>
      <c r="CKE27" s="18"/>
      <c r="CKF27" s="18"/>
      <c r="CKG27" s="18"/>
      <c r="CKH27" s="18"/>
      <c r="CKI27" s="18"/>
      <c r="CKJ27" s="18"/>
      <c r="CKK27" s="18"/>
      <c r="CKL27" s="18"/>
      <c r="CKM27" s="18"/>
      <c r="CKN27" s="18"/>
      <c r="CKO27" s="18"/>
      <c r="CKP27" s="18"/>
      <c r="CKQ27" s="18"/>
      <c r="CKR27" s="18"/>
      <c r="CKS27" s="18"/>
      <c r="CKT27" s="18"/>
      <c r="CKU27" s="18"/>
      <c r="CKV27" s="18"/>
      <c r="CKW27" s="18"/>
      <c r="CKX27" s="18"/>
      <c r="CKY27" s="18"/>
      <c r="CKZ27" s="18"/>
      <c r="CLA27" s="18"/>
      <c r="CLB27" s="18"/>
      <c r="CLC27" s="18"/>
      <c r="CLD27" s="18"/>
      <c r="CLE27" s="18"/>
      <c r="CLF27" s="18"/>
      <c r="CLG27" s="18"/>
      <c r="CLH27" s="18"/>
      <c r="CLI27" s="18"/>
      <c r="CLJ27" s="18"/>
      <c r="CLK27" s="18"/>
      <c r="CLL27" s="18"/>
      <c r="CLM27" s="18"/>
      <c r="CLN27" s="18"/>
      <c r="CLO27" s="18"/>
      <c r="CLP27" s="18"/>
      <c r="CLQ27" s="18"/>
      <c r="CLR27" s="18"/>
      <c r="CLS27" s="18"/>
      <c r="CLT27" s="18"/>
      <c r="CLU27" s="18"/>
      <c r="CLV27" s="18"/>
      <c r="CLW27" s="18"/>
      <c r="CLX27" s="18"/>
      <c r="CLY27" s="18"/>
      <c r="CLZ27" s="18"/>
      <c r="CMA27" s="18"/>
      <c r="CMB27" s="18"/>
      <c r="CMC27" s="18"/>
      <c r="CMD27" s="18"/>
      <c r="CME27" s="18"/>
      <c r="CMF27" s="18"/>
      <c r="CMG27" s="18"/>
      <c r="CMH27" s="18"/>
      <c r="CMI27" s="18"/>
      <c r="CMJ27" s="18"/>
      <c r="CMK27" s="18"/>
      <c r="CML27" s="18"/>
      <c r="CMM27" s="18"/>
      <c r="CMN27" s="18"/>
      <c r="CMO27" s="18"/>
      <c r="CMP27" s="18"/>
      <c r="CMQ27" s="18"/>
      <c r="CMR27" s="18"/>
      <c r="CMS27" s="18"/>
      <c r="CMT27" s="18"/>
      <c r="CMU27" s="18"/>
      <c r="CMV27" s="18"/>
      <c r="CMW27" s="18"/>
      <c r="CMX27" s="18"/>
      <c r="CMY27" s="18"/>
      <c r="CMZ27" s="18"/>
      <c r="CNA27" s="18"/>
      <c r="CNB27" s="18"/>
      <c r="CNC27" s="18"/>
      <c r="CND27" s="18"/>
      <c r="CNE27" s="18"/>
      <c r="CNF27" s="18"/>
      <c r="CNG27" s="18"/>
      <c r="CNH27" s="18"/>
      <c r="CNI27" s="18"/>
      <c r="CNJ27" s="18"/>
      <c r="CNK27" s="18"/>
      <c r="CNL27" s="18"/>
      <c r="CNM27" s="18"/>
      <c r="CNN27" s="18"/>
      <c r="CNO27" s="18"/>
      <c r="CNP27" s="18"/>
      <c r="CNQ27" s="18"/>
      <c r="CNR27" s="18"/>
      <c r="CNS27" s="18"/>
      <c r="CNT27" s="18"/>
      <c r="CNU27" s="18"/>
      <c r="CNV27" s="18"/>
      <c r="CNW27" s="18"/>
      <c r="CNX27" s="18"/>
      <c r="CNY27" s="18"/>
      <c r="CNZ27" s="18"/>
      <c r="COA27" s="18"/>
      <c r="COB27" s="18"/>
      <c r="COC27" s="18"/>
      <c r="COD27" s="18"/>
      <c r="COE27" s="18"/>
      <c r="COF27" s="18"/>
      <c r="COG27" s="18"/>
      <c r="COH27" s="18"/>
      <c r="COI27" s="18"/>
      <c r="COJ27" s="18"/>
      <c r="COK27" s="18"/>
      <c r="COL27" s="18"/>
      <c r="COM27" s="18"/>
      <c r="CON27" s="18"/>
      <c r="COO27" s="18"/>
      <c r="COP27" s="18"/>
      <c r="COQ27" s="18"/>
      <c r="COR27" s="18"/>
      <c r="COS27" s="18"/>
      <c r="COT27" s="18"/>
      <c r="COU27" s="18"/>
      <c r="COV27" s="18"/>
      <c r="COW27" s="18"/>
      <c r="COX27" s="18"/>
      <c r="COY27" s="18"/>
      <c r="COZ27" s="18"/>
      <c r="CPA27" s="18"/>
      <c r="CPB27" s="18"/>
      <c r="CPC27" s="18"/>
      <c r="CPD27" s="18"/>
      <c r="CPE27" s="18"/>
      <c r="CPF27" s="18"/>
      <c r="CPG27" s="18"/>
      <c r="CPH27" s="18"/>
      <c r="CPI27" s="18"/>
      <c r="CPJ27" s="18"/>
      <c r="CPK27" s="18"/>
      <c r="CPL27" s="18"/>
      <c r="CPM27" s="18"/>
      <c r="CPN27" s="18"/>
      <c r="CPO27" s="18"/>
      <c r="CPP27" s="18"/>
      <c r="CPQ27" s="18"/>
      <c r="CPR27" s="18"/>
      <c r="CPS27" s="18"/>
      <c r="CPT27" s="18"/>
      <c r="CPU27" s="18"/>
      <c r="CPV27" s="18"/>
      <c r="CPW27" s="18"/>
      <c r="CPX27" s="18"/>
      <c r="CPY27" s="18"/>
      <c r="CPZ27" s="18"/>
      <c r="CQA27" s="18"/>
      <c r="CQB27" s="18"/>
      <c r="CQC27" s="18"/>
      <c r="CQD27" s="18"/>
      <c r="CQE27" s="18"/>
      <c r="CQF27" s="18"/>
      <c r="CQG27" s="18"/>
      <c r="CQH27" s="18"/>
      <c r="CQI27" s="18"/>
      <c r="CQJ27" s="18"/>
      <c r="CQK27" s="18"/>
      <c r="CQL27" s="18"/>
      <c r="CQM27" s="18"/>
      <c r="CQN27" s="18"/>
      <c r="CQO27" s="18"/>
      <c r="CQP27" s="18"/>
      <c r="CQQ27" s="18"/>
      <c r="CQR27" s="18"/>
      <c r="CQS27" s="18"/>
      <c r="CQT27" s="18"/>
      <c r="CQU27" s="18"/>
      <c r="CQV27" s="18"/>
      <c r="CQW27" s="18"/>
      <c r="CQX27" s="18"/>
      <c r="CQY27" s="18"/>
      <c r="CQZ27" s="18"/>
      <c r="CRA27" s="18"/>
      <c r="CRB27" s="18"/>
      <c r="CRC27" s="18"/>
      <c r="CRD27" s="18"/>
      <c r="CRE27" s="18"/>
      <c r="CRF27" s="18"/>
      <c r="CRG27" s="18"/>
      <c r="CRH27" s="18"/>
      <c r="CRI27" s="18"/>
      <c r="CRJ27" s="18"/>
      <c r="CRK27" s="18"/>
      <c r="CRL27" s="18"/>
      <c r="CRM27" s="18"/>
      <c r="CRN27" s="18"/>
      <c r="CRO27" s="18"/>
      <c r="CRP27" s="18"/>
      <c r="CRQ27" s="18"/>
      <c r="CRR27" s="18"/>
      <c r="CRS27" s="18"/>
      <c r="CRT27" s="18"/>
      <c r="CRU27" s="18"/>
      <c r="CRV27" s="18"/>
      <c r="CRW27" s="18"/>
      <c r="CRX27" s="18"/>
      <c r="CRY27" s="18"/>
      <c r="CRZ27" s="18"/>
      <c r="CSA27" s="18"/>
      <c r="CSB27" s="18"/>
      <c r="CSC27" s="18"/>
      <c r="CSD27" s="18"/>
      <c r="CSE27" s="18"/>
      <c r="CSF27" s="18"/>
      <c r="CSG27" s="18"/>
      <c r="CSH27" s="18"/>
      <c r="CSI27" s="18"/>
      <c r="CSJ27" s="18"/>
      <c r="CSK27" s="18"/>
      <c r="CSL27" s="18"/>
      <c r="CSM27" s="18"/>
      <c r="CSN27" s="18"/>
      <c r="CSO27" s="18"/>
      <c r="CSP27" s="18"/>
      <c r="CSQ27" s="18"/>
      <c r="CSR27" s="18"/>
      <c r="CSS27" s="18"/>
      <c r="CST27" s="18"/>
      <c r="CSU27" s="18"/>
      <c r="CSV27" s="18"/>
      <c r="CSW27" s="18"/>
      <c r="CSX27" s="18"/>
      <c r="CSY27" s="18"/>
      <c r="CSZ27" s="18"/>
      <c r="CTA27" s="18"/>
      <c r="CTB27" s="18"/>
      <c r="CTC27" s="18"/>
      <c r="CTD27" s="18"/>
      <c r="CTE27" s="18"/>
      <c r="CTF27" s="18"/>
      <c r="CTG27" s="18"/>
      <c r="CTH27" s="18"/>
      <c r="CTI27" s="18"/>
      <c r="CTJ27" s="18"/>
      <c r="CTK27" s="18"/>
      <c r="CTL27" s="18"/>
      <c r="CTM27" s="18"/>
      <c r="CTN27" s="18"/>
      <c r="CTO27" s="18"/>
      <c r="CTP27" s="18"/>
      <c r="CTQ27" s="18"/>
      <c r="CTR27" s="18"/>
      <c r="CTS27" s="18"/>
      <c r="CTT27" s="18"/>
      <c r="CTU27" s="18"/>
      <c r="CTV27" s="18"/>
      <c r="CTW27" s="18"/>
      <c r="CTX27" s="18"/>
      <c r="CTY27" s="18"/>
      <c r="CTZ27" s="18"/>
      <c r="CUA27" s="18"/>
      <c r="CUB27" s="18"/>
      <c r="CUC27" s="18"/>
      <c r="CUD27" s="18"/>
      <c r="CUE27" s="18"/>
      <c r="CUF27" s="18"/>
      <c r="CUG27" s="18"/>
      <c r="CUH27" s="18"/>
      <c r="CUI27" s="18"/>
      <c r="CUJ27" s="18"/>
      <c r="CUK27" s="18"/>
      <c r="CUL27" s="18"/>
      <c r="CUM27" s="18"/>
      <c r="CUN27" s="18"/>
      <c r="CUO27" s="18"/>
      <c r="CUP27" s="18"/>
      <c r="CUQ27" s="18"/>
      <c r="CUR27" s="18"/>
      <c r="CUS27" s="18"/>
      <c r="CUT27" s="18"/>
      <c r="CUU27" s="18"/>
      <c r="CUV27" s="18"/>
      <c r="CUW27" s="18"/>
      <c r="CUX27" s="18"/>
    </row>
    <row r="28" spans="1:2598" s="18" customFormat="1" ht="15" customHeight="1" x14ac:dyDescent="0.15">
      <c r="A28" s="886" t="s">
        <v>396</v>
      </c>
      <c r="B28" s="41" t="s">
        <v>3</v>
      </c>
      <c r="C28" s="47" t="s">
        <v>83</v>
      </c>
      <c r="D28" s="1459">
        <v>33.434598671328672</v>
      </c>
      <c r="E28" s="1459">
        <v>1175301.6937959997</v>
      </c>
      <c r="F28" s="1459">
        <v>32.764547802197804</v>
      </c>
      <c r="G28" s="1459">
        <v>1597989.18842</v>
      </c>
      <c r="H28" s="1445">
        <v>35.138236104395602</v>
      </c>
      <c r="I28" s="1438">
        <v>1819018.9008229999</v>
      </c>
      <c r="J28" s="1459"/>
      <c r="K28" s="1459"/>
      <c r="L28" s="1459"/>
      <c r="M28" s="1460"/>
      <c r="N28" s="1445"/>
      <c r="O28" s="1461"/>
      <c r="P28" s="291"/>
      <c r="Q28" s="292"/>
      <c r="R28" s="4" t="str">
        <f t="shared" si="11"/>
        <v>6.C</v>
      </c>
      <c r="S28" s="41" t="str">
        <f t="shared" si="12"/>
        <v>Coniferous</v>
      </c>
      <c r="T28" s="47" t="s">
        <v>83</v>
      </c>
      <c r="U28" s="270"/>
      <c r="V28" s="270"/>
      <c r="W28" s="270"/>
      <c r="X28" s="270"/>
      <c r="Y28" s="270"/>
      <c r="Z28" s="270"/>
      <c r="AA28" s="270"/>
      <c r="AB28" s="271"/>
      <c r="AC28" s="293" t="s">
        <v>0</v>
      </c>
      <c r="AD28" s="522" t="str">
        <f t="shared" si="19"/>
        <v>6.C</v>
      </c>
      <c r="AE28" s="41" t="str">
        <f t="shared" si="20"/>
        <v>Coniferous</v>
      </c>
      <c r="AF28" s="47" t="s">
        <v>83</v>
      </c>
      <c r="AG28" s="518">
        <f>IF(ISNUMBER('JQ1|Primary Products|Production'!E40+F28-L28),'JQ1|Primary Products|Production'!E40+F28-L28,IF(ISNUMBER(L28-F28),"NT " &amp; L28-F28,"…"))</f>
        <v>80.020427802197815</v>
      </c>
      <c r="AH28" s="345">
        <f>IF(ISNUMBER('JQ1|Primary Products|Production'!F40+H28-N28),'JQ1|Primary Products|Production'!F40+H28-N28,IF(ISNUMBER(N28-H28),"NT " &amp; N28-H28,"…"))</f>
        <v>69.178136104395605</v>
      </c>
    </row>
    <row r="29" spans="1:2598" s="18" customFormat="1" ht="15" customHeight="1" x14ac:dyDescent="0.15">
      <c r="A29" s="886" t="s">
        <v>397</v>
      </c>
      <c r="B29" s="41" t="s">
        <v>4</v>
      </c>
      <c r="C29" s="47" t="s">
        <v>83</v>
      </c>
      <c r="D29" s="1459">
        <v>11.37191296</v>
      </c>
      <c r="E29" s="1459">
        <v>267872.757919</v>
      </c>
      <c r="F29" s="1459">
        <v>13.569338</v>
      </c>
      <c r="G29" s="1459">
        <v>386553.87134399998</v>
      </c>
      <c r="H29" s="1445">
        <v>12.77735204</v>
      </c>
      <c r="I29" s="1438">
        <v>380377.45309700002</v>
      </c>
      <c r="J29" s="1459"/>
      <c r="K29" s="1459"/>
      <c r="L29" s="1459"/>
      <c r="M29" s="1460"/>
      <c r="N29" s="1445">
        <v>1.247568</v>
      </c>
      <c r="O29" s="1461">
        <v>180246.908</v>
      </c>
      <c r="P29" s="291"/>
      <c r="Q29" s="292"/>
      <c r="R29" s="4" t="str">
        <f t="shared" si="11"/>
        <v>6.NC</v>
      </c>
      <c r="S29" s="41" t="str">
        <f t="shared" si="12"/>
        <v>Non-Coniferous</v>
      </c>
      <c r="T29" s="47" t="s">
        <v>83</v>
      </c>
      <c r="U29" s="270"/>
      <c r="V29" s="270"/>
      <c r="W29" s="270"/>
      <c r="X29" s="270"/>
      <c r="Y29" s="270"/>
      <c r="Z29" s="270"/>
      <c r="AA29" s="270"/>
      <c r="AB29" s="271"/>
      <c r="AC29" s="293"/>
      <c r="AD29" s="522" t="str">
        <f t="shared" si="19"/>
        <v>6.NC</v>
      </c>
      <c r="AE29" s="41" t="str">
        <f t="shared" si="20"/>
        <v>Non-Coniferous</v>
      </c>
      <c r="AF29" s="47" t="s">
        <v>83</v>
      </c>
      <c r="AG29" s="331">
        <f>IF(ISNUMBER('JQ1|Primary Products|Production'!E41+F29-L29),'JQ1|Primary Products|Production'!E41+F29-L29,IF(ISNUMBER(L29-F29),"NT " &amp; L29-F29,"…"))</f>
        <v>50.029317999999996</v>
      </c>
      <c r="AH29" s="345">
        <f>IF(ISNUMBER('JQ1|Primary Products|Production'!F41+H29-N29),'JQ1|Primary Products|Production'!F41+H29-N29,IF(ISNUMBER(N29-H29),"NT " &amp; N29-H29,"…"))</f>
        <v>56.50948403999999</v>
      </c>
    </row>
    <row r="30" spans="1:2598" s="18" customFormat="1" ht="15" customHeight="1" x14ac:dyDescent="0.15">
      <c r="A30" s="890" t="s">
        <v>398</v>
      </c>
      <c r="B30" s="42" t="s">
        <v>74</v>
      </c>
      <c r="C30" s="50" t="s">
        <v>83</v>
      </c>
      <c r="D30" s="1459"/>
      <c r="E30" s="1459"/>
      <c r="F30" s="1459">
        <v>0.18914755244755244</v>
      </c>
      <c r="G30" s="1459">
        <v>30999.244619000001</v>
      </c>
      <c r="H30" s="1445" t="s">
        <v>823</v>
      </c>
      <c r="I30" s="1438" t="s">
        <v>823</v>
      </c>
      <c r="J30" s="1459"/>
      <c r="K30" s="1459"/>
      <c r="L30" s="1459"/>
      <c r="M30" s="1460"/>
      <c r="N30" s="1445"/>
      <c r="O30" s="1461"/>
      <c r="P30" s="291"/>
      <c r="Q30" s="292"/>
      <c r="R30" s="5" t="str">
        <f t="shared" si="11"/>
        <v>6.NC.T</v>
      </c>
      <c r="S30" s="42" t="str">
        <f t="shared" si="12"/>
        <v>of which: Tropical</v>
      </c>
      <c r="T30" s="50" t="s">
        <v>83</v>
      </c>
      <c r="U30" s="278" t="str">
        <f>IF(AND(ISNUMBER(F30/F29),F30&gt;F29),"&gt; 5.NC !!","")</f>
        <v/>
      </c>
      <c r="V30" s="278" t="str">
        <f>IF(AND(ISNUMBER(G30/G29),G30&gt;G29),"&gt; 5.NC !!","")</f>
        <v/>
      </c>
      <c r="W30" s="278" t="str">
        <f>IF(AND(ISNUMBER(H30/H29),H30&gt;H29),"&gt; 5.NC !!","")</f>
        <v/>
      </c>
      <c r="X30" s="278" t="str">
        <f>IF(AND(ISNUMBER(I30/I29),I30&gt;I29),"&gt; 5.NC !!","")</f>
        <v/>
      </c>
      <c r="Y30" s="278" t="str">
        <f t="shared" ref="Y30:AB30" si="22">IF(AND(ISNUMBER(L30/L29),L30&gt;L29),"&gt; 5.NC !!","")</f>
        <v/>
      </c>
      <c r="Z30" s="278" t="str">
        <f t="shared" si="22"/>
        <v/>
      </c>
      <c r="AA30" s="278" t="str">
        <f t="shared" si="22"/>
        <v/>
      </c>
      <c r="AB30" s="527" t="str">
        <f t="shared" si="22"/>
        <v/>
      </c>
      <c r="AC30" s="293"/>
      <c r="AD30" s="521" t="str">
        <f t="shared" si="19"/>
        <v>6.NC.T</v>
      </c>
      <c r="AE30" s="42" t="str">
        <f t="shared" si="20"/>
        <v>of which: Tropical</v>
      </c>
      <c r="AF30" s="50" t="s">
        <v>83</v>
      </c>
      <c r="AG30" s="331">
        <f>IF(ISNUMBER('JQ1|Primary Products|Production'!E42+F30-L30),'JQ1|Primary Products|Production'!E42+F30-L30,IF(ISNUMBER(L30-F30),"NT " &amp; L30-F30,"…"))</f>
        <v>1.2223475524475527</v>
      </c>
      <c r="AH30" s="345" t="str">
        <f>IF(ISNUMBER('JQ1|Primary Products|Production'!F42+H30-N30),'JQ1|Primary Products|Production'!F42+H30-N30,IF(ISNUMBER(N30-H30),"NT " &amp; N30-H30,"…"))</f>
        <v>…</v>
      </c>
      <c r="AI30" s="18" t="s">
        <v>0</v>
      </c>
    </row>
    <row r="31" spans="1:2598" s="191" customFormat="1" ht="15" customHeight="1" x14ac:dyDescent="0.15">
      <c r="A31" s="889" t="s">
        <v>399</v>
      </c>
      <c r="B31" s="193" t="s">
        <v>30</v>
      </c>
      <c r="C31" s="190" t="s">
        <v>83</v>
      </c>
      <c r="D31" s="1474">
        <v>0.24699308270676687</v>
      </c>
      <c r="E31" s="1474">
        <v>76601.58988</v>
      </c>
      <c r="F31" s="1474">
        <v>0.16076200751879699</v>
      </c>
      <c r="G31" s="1474">
        <v>51483.916695999993</v>
      </c>
      <c r="H31" s="1474">
        <v>0.32391199248120306</v>
      </c>
      <c r="I31" s="1474">
        <v>100099.42533499999</v>
      </c>
      <c r="J31" s="1474">
        <v>0</v>
      </c>
      <c r="K31" s="1474">
        <v>0</v>
      </c>
      <c r="L31" s="1474">
        <v>0</v>
      </c>
      <c r="M31" s="1474">
        <v>0</v>
      </c>
      <c r="N31" s="1474">
        <v>0</v>
      </c>
      <c r="O31" s="1474">
        <v>0</v>
      </c>
      <c r="P31" s="291"/>
      <c r="Q31" s="292"/>
      <c r="R31" s="194" t="str">
        <f t="shared" ref="R31:S34" si="23">A31</f>
        <v>7</v>
      </c>
      <c r="S31" s="193" t="str">
        <f t="shared" si="23"/>
        <v>VENEER SHEETS</v>
      </c>
      <c r="T31" s="190" t="s">
        <v>83</v>
      </c>
      <c r="U31" s="595">
        <f>F31-(F32+F33)</f>
        <v>0</v>
      </c>
      <c r="V31" s="276">
        <f>G31-(G32+G33)</f>
        <v>0</v>
      </c>
      <c r="W31" s="276">
        <f>H31-(H32+H33)</f>
        <v>0</v>
      </c>
      <c r="X31" s="276">
        <f>I31-(I32+I33)</f>
        <v>0</v>
      </c>
      <c r="Y31" s="276">
        <f t="shared" ref="Y31:AB31" si="24">L31-(L32+L33)</f>
        <v>0</v>
      </c>
      <c r="Z31" s="276">
        <f t="shared" si="24"/>
        <v>0</v>
      </c>
      <c r="AA31" s="276">
        <f t="shared" si="24"/>
        <v>0</v>
      </c>
      <c r="AB31" s="277">
        <f t="shared" si="24"/>
        <v>0</v>
      </c>
      <c r="AC31" s="314"/>
      <c r="AD31" s="323" t="str">
        <f t="shared" si="19"/>
        <v>7</v>
      </c>
      <c r="AE31" s="193" t="str">
        <f>B31</f>
        <v>VENEER SHEETS</v>
      </c>
      <c r="AF31" s="190" t="s">
        <v>83</v>
      </c>
      <c r="AG31" s="327">
        <f>IF(ISNUMBER('JQ1|Primary Products|Production'!E43+F31-L31),'JQ1|Primary Products|Production'!E43+F31-L31,IF(ISNUMBER(L31-F31),"NT " &amp; L31-F31,"…"))</f>
        <v>0.16076200751879699</v>
      </c>
      <c r="AH31" s="328">
        <f>IF(ISNUMBER('JQ1|Primary Products|Production'!F43+H31-N31),'JQ1|Primary Products|Production'!F43+H31-N31,IF(ISNUMBER(N31-H31),"NT " &amp; N31-H31,"…"))</f>
        <v>0.32391199248120306</v>
      </c>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c r="MO31" s="18"/>
      <c r="MP31" s="18"/>
      <c r="MQ31" s="18"/>
      <c r="MR31" s="18"/>
      <c r="MS31" s="18"/>
      <c r="MT31" s="18"/>
      <c r="MU31" s="18"/>
      <c r="MV31" s="18"/>
      <c r="MW31" s="18"/>
      <c r="MX31" s="18"/>
      <c r="MY31" s="18"/>
      <c r="MZ31" s="18"/>
      <c r="NA31" s="18"/>
      <c r="NB31" s="18"/>
      <c r="NC31" s="18"/>
      <c r="ND31" s="18"/>
      <c r="NE31" s="18"/>
      <c r="NF31" s="18"/>
      <c r="NG31" s="18"/>
      <c r="NH31" s="18"/>
      <c r="NI31" s="18"/>
      <c r="NJ31" s="18"/>
      <c r="NK31" s="18"/>
      <c r="NL31" s="18"/>
      <c r="NM31" s="18"/>
      <c r="NN31" s="18"/>
      <c r="NO31" s="18"/>
      <c r="NP31" s="18"/>
      <c r="NQ31" s="18"/>
      <c r="NR31" s="18"/>
      <c r="NS31" s="18"/>
      <c r="NT31" s="18"/>
      <c r="NU31" s="18"/>
      <c r="NV31" s="18"/>
      <c r="NW31" s="18"/>
      <c r="NX31" s="18"/>
      <c r="NY31" s="18"/>
      <c r="NZ31" s="18"/>
      <c r="OA31" s="18"/>
      <c r="OB31" s="18"/>
      <c r="OC31" s="18"/>
      <c r="OD31" s="18"/>
      <c r="OE31" s="18"/>
      <c r="OF31" s="18"/>
      <c r="OG31" s="18"/>
      <c r="OH31" s="18"/>
      <c r="OI31" s="18"/>
      <c r="OJ31" s="18"/>
      <c r="OK31" s="18"/>
      <c r="OL31" s="18"/>
      <c r="OM31" s="18"/>
      <c r="ON31" s="18"/>
      <c r="OO31" s="18"/>
      <c r="OP31" s="18"/>
      <c r="OQ31" s="18"/>
      <c r="OR31" s="18"/>
      <c r="OS31" s="18"/>
      <c r="OT31" s="18"/>
      <c r="OU31" s="18"/>
      <c r="OV31" s="18"/>
      <c r="OW31" s="18"/>
      <c r="OX31" s="18"/>
      <c r="OY31" s="18"/>
      <c r="OZ31" s="18"/>
      <c r="PA31" s="18"/>
      <c r="PB31" s="18"/>
      <c r="PC31" s="18"/>
      <c r="PD31" s="18"/>
      <c r="PE31" s="18"/>
      <c r="PF31" s="18"/>
      <c r="PG31" s="18"/>
      <c r="PH31" s="18"/>
      <c r="PI31" s="18"/>
      <c r="PJ31" s="18"/>
      <c r="PK31" s="18"/>
      <c r="PL31" s="18"/>
      <c r="PM31" s="18"/>
      <c r="PN31" s="18"/>
      <c r="PO31" s="18"/>
      <c r="PP31" s="18"/>
      <c r="PQ31" s="18"/>
      <c r="PR31" s="18"/>
      <c r="PS31" s="18"/>
      <c r="PT31" s="18"/>
      <c r="PU31" s="18"/>
      <c r="PV31" s="18"/>
      <c r="PW31" s="18"/>
      <c r="PX31" s="18"/>
      <c r="PY31" s="18"/>
      <c r="PZ31" s="18"/>
      <c r="QA31" s="18"/>
      <c r="QB31" s="18"/>
      <c r="QC31" s="18"/>
      <c r="QD31" s="18"/>
      <c r="QE31" s="18"/>
      <c r="QF31" s="18"/>
      <c r="QG31" s="18"/>
      <c r="QH31" s="18"/>
      <c r="QI31" s="18"/>
      <c r="QJ31" s="18"/>
      <c r="QK31" s="18"/>
      <c r="QL31" s="18"/>
      <c r="QM31" s="18"/>
      <c r="QN31" s="18"/>
      <c r="QO31" s="18"/>
      <c r="QP31" s="18"/>
      <c r="QQ31" s="18"/>
      <c r="QR31" s="18"/>
      <c r="QS31" s="18"/>
      <c r="QT31" s="18"/>
      <c r="QU31" s="18"/>
      <c r="QV31" s="18"/>
      <c r="QW31" s="18"/>
      <c r="QX31" s="18"/>
      <c r="QY31" s="18"/>
      <c r="QZ31" s="18"/>
      <c r="RA31" s="18"/>
      <c r="RB31" s="18"/>
      <c r="RC31" s="18"/>
      <c r="RD31" s="18"/>
      <c r="RE31" s="18"/>
      <c r="RF31" s="18"/>
      <c r="RG31" s="18"/>
      <c r="RH31" s="18"/>
      <c r="RI31" s="18"/>
      <c r="RJ31" s="18"/>
      <c r="RK31" s="18"/>
      <c r="RL31" s="18"/>
      <c r="RM31" s="18"/>
      <c r="RN31" s="18"/>
      <c r="RO31" s="18"/>
      <c r="RP31" s="18"/>
      <c r="RQ31" s="18"/>
      <c r="RR31" s="18"/>
      <c r="RS31" s="18"/>
      <c r="RT31" s="18"/>
      <c r="RU31" s="18"/>
      <c r="RV31" s="18"/>
      <c r="RW31" s="18"/>
      <c r="RX31" s="18"/>
      <c r="RY31" s="18"/>
      <c r="RZ31" s="18"/>
      <c r="SA31" s="18"/>
      <c r="SB31" s="18"/>
      <c r="SC31" s="18"/>
      <c r="SD31" s="18"/>
      <c r="SE31" s="18"/>
      <c r="SF31" s="18"/>
      <c r="SG31" s="18"/>
      <c r="SH31" s="18"/>
      <c r="SI31" s="18"/>
      <c r="SJ31" s="18"/>
      <c r="SK31" s="18"/>
      <c r="SL31" s="18"/>
      <c r="SM31" s="18"/>
      <c r="SN31" s="18"/>
      <c r="SO31" s="18"/>
      <c r="SP31" s="18"/>
      <c r="SQ31" s="18"/>
      <c r="SR31" s="18"/>
      <c r="SS31" s="18"/>
      <c r="ST31" s="18"/>
      <c r="SU31" s="18"/>
      <c r="SV31" s="18"/>
      <c r="SW31" s="18"/>
      <c r="SX31" s="18"/>
      <c r="SY31" s="18"/>
      <c r="SZ31" s="18"/>
      <c r="TA31" s="18"/>
      <c r="TB31" s="18"/>
      <c r="TC31" s="18"/>
      <c r="TD31" s="18"/>
      <c r="TE31" s="18"/>
      <c r="TF31" s="18"/>
      <c r="TG31" s="18"/>
      <c r="TH31" s="18"/>
      <c r="TI31" s="18"/>
      <c r="TJ31" s="18"/>
      <c r="TK31" s="18"/>
      <c r="TL31" s="18"/>
      <c r="TM31" s="18"/>
      <c r="TN31" s="18"/>
      <c r="TO31" s="18"/>
      <c r="TP31" s="18"/>
      <c r="TQ31" s="18"/>
      <c r="TR31" s="18"/>
      <c r="TS31" s="18"/>
      <c r="TT31" s="18"/>
      <c r="TU31" s="18"/>
      <c r="TV31" s="18"/>
      <c r="TW31" s="18"/>
      <c r="TX31" s="18"/>
      <c r="TY31" s="18"/>
      <c r="TZ31" s="18"/>
      <c r="UA31" s="18"/>
      <c r="UB31" s="18"/>
      <c r="UC31" s="18"/>
      <c r="UD31" s="18"/>
      <c r="UE31" s="18"/>
      <c r="UF31" s="18"/>
      <c r="UG31" s="18"/>
      <c r="UH31" s="18"/>
      <c r="UI31" s="18"/>
      <c r="UJ31" s="18"/>
      <c r="UK31" s="18"/>
      <c r="UL31" s="18"/>
      <c r="UM31" s="18"/>
      <c r="UN31" s="18"/>
      <c r="UO31" s="18"/>
      <c r="UP31" s="18"/>
      <c r="UQ31" s="18"/>
      <c r="UR31" s="18"/>
      <c r="US31" s="18"/>
      <c r="UT31" s="18"/>
      <c r="UU31" s="18"/>
      <c r="UV31" s="18"/>
      <c r="UW31" s="18"/>
      <c r="UX31" s="18"/>
      <c r="UY31" s="18"/>
      <c r="UZ31" s="18"/>
      <c r="VA31" s="18"/>
      <c r="VB31" s="18"/>
      <c r="VC31" s="18"/>
      <c r="VD31" s="18"/>
      <c r="VE31" s="18"/>
      <c r="VF31" s="18"/>
      <c r="VG31" s="18"/>
      <c r="VH31" s="18"/>
      <c r="VI31" s="18"/>
      <c r="VJ31" s="18"/>
      <c r="VK31" s="18"/>
      <c r="VL31" s="18"/>
      <c r="VM31" s="18"/>
      <c r="VN31" s="18"/>
      <c r="VO31" s="18"/>
      <c r="VP31" s="18"/>
      <c r="VQ31" s="18"/>
      <c r="VR31" s="18"/>
      <c r="VS31" s="18"/>
      <c r="VT31" s="18"/>
      <c r="VU31" s="18"/>
      <c r="VV31" s="18"/>
      <c r="VW31" s="18"/>
      <c r="VX31" s="18"/>
      <c r="VY31" s="18"/>
      <c r="VZ31" s="18"/>
      <c r="WA31" s="18"/>
      <c r="WB31" s="18"/>
      <c r="WC31" s="18"/>
      <c r="WD31" s="18"/>
      <c r="WE31" s="18"/>
      <c r="WF31" s="18"/>
      <c r="WG31" s="18"/>
      <c r="WH31" s="18"/>
      <c r="WI31" s="18"/>
      <c r="WJ31" s="18"/>
      <c r="WK31" s="18"/>
      <c r="WL31" s="18"/>
      <c r="WM31" s="18"/>
      <c r="WN31" s="18"/>
      <c r="WO31" s="18"/>
      <c r="WP31" s="18"/>
      <c r="WQ31" s="18"/>
      <c r="WR31" s="18"/>
      <c r="WS31" s="18"/>
      <c r="WT31" s="18"/>
      <c r="WU31" s="18"/>
      <c r="WV31" s="18"/>
      <c r="WW31" s="18"/>
      <c r="WX31" s="18"/>
      <c r="WY31" s="18"/>
      <c r="WZ31" s="18"/>
      <c r="XA31" s="18"/>
      <c r="XB31" s="18"/>
      <c r="XC31" s="18"/>
      <c r="XD31" s="18"/>
      <c r="XE31" s="18"/>
      <c r="XF31" s="18"/>
      <c r="XG31" s="18"/>
      <c r="XH31" s="18"/>
      <c r="XI31" s="18"/>
      <c r="XJ31" s="18"/>
      <c r="XK31" s="18"/>
      <c r="XL31" s="18"/>
      <c r="XM31" s="18"/>
      <c r="XN31" s="18"/>
      <c r="XO31" s="18"/>
      <c r="XP31" s="18"/>
      <c r="XQ31" s="18"/>
      <c r="XR31" s="18"/>
      <c r="XS31" s="18"/>
      <c r="XT31" s="18"/>
      <c r="XU31" s="18"/>
      <c r="XV31" s="18"/>
      <c r="XW31" s="18"/>
      <c r="XX31" s="18"/>
      <c r="XY31" s="18"/>
      <c r="XZ31" s="18"/>
      <c r="YA31" s="18"/>
      <c r="YB31" s="18"/>
      <c r="YC31" s="18"/>
      <c r="YD31" s="18"/>
      <c r="YE31" s="18"/>
      <c r="YF31" s="18"/>
      <c r="YG31" s="18"/>
      <c r="YH31" s="18"/>
      <c r="YI31" s="18"/>
      <c r="YJ31" s="18"/>
      <c r="YK31" s="18"/>
      <c r="YL31" s="18"/>
      <c r="YM31" s="18"/>
      <c r="YN31" s="18"/>
      <c r="YO31" s="18"/>
      <c r="YP31" s="18"/>
      <c r="YQ31" s="18"/>
      <c r="YR31" s="18"/>
      <c r="YS31" s="18"/>
      <c r="YT31" s="18"/>
      <c r="YU31" s="18"/>
      <c r="YV31" s="18"/>
      <c r="YW31" s="18"/>
      <c r="YX31" s="18"/>
      <c r="YY31" s="18"/>
      <c r="YZ31" s="18"/>
      <c r="ZA31" s="18"/>
      <c r="ZB31" s="18"/>
      <c r="ZC31" s="18"/>
      <c r="ZD31" s="18"/>
      <c r="ZE31" s="18"/>
      <c r="ZF31" s="18"/>
      <c r="ZG31" s="18"/>
      <c r="ZH31" s="18"/>
      <c r="ZI31" s="18"/>
      <c r="ZJ31" s="18"/>
      <c r="ZK31" s="18"/>
      <c r="ZL31" s="18"/>
      <c r="ZM31" s="18"/>
      <c r="ZN31" s="18"/>
      <c r="ZO31" s="18"/>
      <c r="ZP31" s="18"/>
      <c r="ZQ31" s="18"/>
      <c r="ZR31" s="18"/>
      <c r="ZS31" s="18"/>
      <c r="ZT31" s="18"/>
      <c r="ZU31" s="18"/>
      <c r="ZV31" s="18"/>
      <c r="ZW31" s="18"/>
      <c r="ZX31" s="18"/>
      <c r="ZY31" s="18"/>
      <c r="ZZ31" s="18"/>
      <c r="AAA31" s="18"/>
      <c r="AAB31" s="18"/>
      <c r="AAC31" s="18"/>
      <c r="AAD31" s="18"/>
      <c r="AAE31" s="18"/>
      <c r="AAF31" s="18"/>
      <c r="AAG31" s="18"/>
      <c r="AAH31" s="18"/>
      <c r="AAI31" s="18"/>
      <c r="AAJ31" s="18"/>
      <c r="AAK31" s="18"/>
      <c r="AAL31" s="18"/>
      <c r="AAM31" s="18"/>
      <c r="AAN31" s="18"/>
      <c r="AAO31" s="18"/>
      <c r="AAP31" s="18"/>
      <c r="AAQ31" s="18"/>
      <c r="AAR31" s="18"/>
      <c r="AAS31" s="18"/>
      <c r="AAT31" s="18"/>
      <c r="AAU31" s="18"/>
      <c r="AAV31" s="18"/>
      <c r="AAW31" s="18"/>
      <c r="AAX31" s="18"/>
      <c r="AAY31" s="18"/>
      <c r="AAZ31" s="18"/>
      <c r="ABA31" s="18"/>
      <c r="ABB31" s="18"/>
      <c r="ABC31" s="18"/>
      <c r="ABD31" s="18"/>
      <c r="ABE31" s="18"/>
      <c r="ABF31" s="18"/>
      <c r="ABG31" s="18"/>
      <c r="ABH31" s="18"/>
      <c r="ABI31" s="18"/>
      <c r="ABJ31" s="18"/>
      <c r="ABK31" s="18"/>
      <c r="ABL31" s="18"/>
      <c r="ABM31" s="18"/>
      <c r="ABN31" s="18"/>
      <c r="ABO31" s="18"/>
      <c r="ABP31" s="18"/>
      <c r="ABQ31" s="18"/>
      <c r="ABR31" s="18"/>
      <c r="ABS31" s="18"/>
      <c r="ABT31" s="18"/>
      <c r="ABU31" s="18"/>
      <c r="ABV31" s="18"/>
      <c r="ABW31" s="18"/>
      <c r="ABX31" s="18"/>
      <c r="ABY31" s="18"/>
      <c r="ABZ31" s="18"/>
      <c r="ACA31" s="18"/>
      <c r="ACB31" s="18"/>
      <c r="ACC31" s="18"/>
      <c r="ACD31" s="18"/>
      <c r="ACE31" s="18"/>
      <c r="ACF31" s="18"/>
      <c r="ACG31" s="18"/>
      <c r="ACH31" s="18"/>
      <c r="ACI31" s="18"/>
      <c r="ACJ31" s="18"/>
      <c r="ACK31" s="18"/>
      <c r="ACL31" s="18"/>
      <c r="ACM31" s="18"/>
      <c r="ACN31" s="18"/>
      <c r="ACO31" s="18"/>
      <c r="ACP31" s="18"/>
      <c r="ACQ31" s="18"/>
      <c r="ACR31" s="18"/>
      <c r="ACS31" s="18"/>
      <c r="ACT31" s="18"/>
      <c r="ACU31" s="18"/>
      <c r="ACV31" s="18"/>
      <c r="ACW31" s="18"/>
      <c r="ACX31" s="18"/>
      <c r="ACY31" s="18"/>
      <c r="ACZ31" s="18"/>
      <c r="ADA31" s="18"/>
      <c r="ADB31" s="18"/>
      <c r="ADC31" s="18"/>
      <c r="ADD31" s="18"/>
      <c r="ADE31" s="18"/>
      <c r="ADF31" s="18"/>
      <c r="ADG31" s="18"/>
      <c r="ADH31" s="18"/>
      <c r="ADI31" s="18"/>
      <c r="ADJ31" s="18"/>
      <c r="ADK31" s="18"/>
      <c r="ADL31" s="18"/>
      <c r="ADM31" s="18"/>
      <c r="ADN31" s="18"/>
      <c r="ADO31" s="18"/>
      <c r="ADP31" s="18"/>
      <c r="ADQ31" s="18"/>
      <c r="ADR31" s="18"/>
      <c r="ADS31" s="18"/>
      <c r="ADT31" s="18"/>
      <c r="ADU31" s="18"/>
      <c r="ADV31" s="18"/>
      <c r="ADW31" s="18"/>
      <c r="ADX31" s="18"/>
      <c r="ADY31" s="18"/>
      <c r="ADZ31" s="18"/>
      <c r="AEA31" s="18"/>
      <c r="AEB31" s="18"/>
      <c r="AEC31" s="18"/>
      <c r="AED31" s="18"/>
      <c r="AEE31" s="18"/>
      <c r="AEF31" s="18"/>
      <c r="AEG31" s="18"/>
      <c r="AEH31" s="18"/>
      <c r="AEI31" s="18"/>
      <c r="AEJ31" s="18"/>
      <c r="AEK31" s="18"/>
      <c r="AEL31" s="18"/>
      <c r="AEM31" s="18"/>
      <c r="AEN31" s="18"/>
      <c r="AEO31" s="18"/>
      <c r="AEP31" s="18"/>
      <c r="AEQ31" s="18"/>
      <c r="AER31" s="18"/>
      <c r="AES31" s="18"/>
      <c r="AET31" s="18"/>
      <c r="AEU31" s="18"/>
      <c r="AEV31" s="18"/>
      <c r="AEW31" s="18"/>
      <c r="AEX31" s="18"/>
      <c r="AEY31" s="18"/>
      <c r="AEZ31" s="18"/>
      <c r="AFA31" s="18"/>
      <c r="AFB31" s="18"/>
      <c r="AFC31" s="18"/>
      <c r="AFD31" s="18"/>
      <c r="AFE31" s="18"/>
      <c r="AFF31" s="18"/>
      <c r="AFG31" s="18"/>
      <c r="AFH31" s="18"/>
      <c r="AFI31" s="18"/>
      <c r="AFJ31" s="18"/>
      <c r="AFK31" s="18"/>
      <c r="AFL31" s="18"/>
      <c r="AFM31" s="18"/>
      <c r="AFN31" s="18"/>
      <c r="AFO31" s="18"/>
      <c r="AFP31" s="18"/>
      <c r="AFQ31" s="18"/>
      <c r="AFR31" s="18"/>
      <c r="AFS31" s="18"/>
      <c r="AFT31" s="18"/>
      <c r="AFU31" s="18"/>
      <c r="AFV31" s="18"/>
      <c r="AFW31" s="18"/>
      <c r="AFX31" s="18"/>
      <c r="AFY31" s="18"/>
      <c r="AFZ31" s="18"/>
      <c r="AGA31" s="18"/>
      <c r="AGB31" s="18"/>
      <c r="AGC31" s="18"/>
      <c r="AGD31" s="18"/>
      <c r="AGE31" s="18"/>
      <c r="AGF31" s="18"/>
      <c r="AGG31" s="18"/>
      <c r="AGH31" s="18"/>
      <c r="AGI31" s="18"/>
      <c r="AGJ31" s="18"/>
      <c r="AGK31" s="18"/>
      <c r="AGL31" s="18"/>
      <c r="AGM31" s="18"/>
      <c r="AGN31" s="18"/>
      <c r="AGO31" s="18"/>
      <c r="AGP31" s="18"/>
      <c r="AGQ31" s="18"/>
      <c r="AGR31" s="18"/>
      <c r="AGS31" s="18"/>
      <c r="AGT31" s="18"/>
      <c r="AGU31" s="18"/>
      <c r="AGV31" s="18"/>
      <c r="AGW31" s="18"/>
      <c r="AGX31" s="18"/>
      <c r="AGY31" s="18"/>
      <c r="AGZ31" s="18"/>
      <c r="AHA31" s="18"/>
      <c r="AHB31" s="18"/>
      <c r="AHC31" s="18"/>
      <c r="AHD31" s="18"/>
      <c r="AHE31" s="18"/>
      <c r="AHF31" s="18"/>
      <c r="AHG31" s="18"/>
      <c r="AHH31" s="18"/>
      <c r="AHI31" s="18"/>
      <c r="AHJ31" s="18"/>
      <c r="AHK31" s="18"/>
      <c r="AHL31" s="18"/>
      <c r="AHM31" s="18"/>
      <c r="AHN31" s="18"/>
      <c r="AHO31" s="18"/>
      <c r="AHP31" s="18"/>
      <c r="AHQ31" s="18"/>
      <c r="AHR31" s="18"/>
      <c r="AHS31" s="18"/>
      <c r="AHT31" s="18"/>
      <c r="AHU31" s="18"/>
      <c r="AHV31" s="18"/>
      <c r="AHW31" s="18"/>
      <c r="AHX31" s="18"/>
      <c r="AHY31" s="18"/>
      <c r="AHZ31" s="18"/>
      <c r="AIA31" s="18"/>
      <c r="AIB31" s="18"/>
      <c r="AIC31" s="18"/>
      <c r="AID31" s="18"/>
      <c r="AIE31" s="18"/>
      <c r="AIF31" s="18"/>
      <c r="AIG31" s="18"/>
      <c r="AIH31" s="18"/>
      <c r="AII31" s="18"/>
      <c r="AIJ31" s="18"/>
      <c r="AIK31" s="18"/>
      <c r="AIL31" s="18"/>
      <c r="AIM31" s="18"/>
      <c r="AIN31" s="18"/>
      <c r="AIO31" s="18"/>
      <c r="AIP31" s="18"/>
      <c r="AIQ31" s="18"/>
      <c r="AIR31" s="18"/>
      <c r="AIS31" s="18"/>
      <c r="AIT31" s="18"/>
      <c r="AIU31" s="18"/>
      <c r="AIV31" s="18"/>
      <c r="AIW31" s="18"/>
      <c r="AIX31" s="18"/>
      <c r="AIY31" s="18"/>
      <c r="AIZ31" s="18"/>
      <c r="AJA31" s="18"/>
      <c r="AJB31" s="18"/>
      <c r="AJC31" s="18"/>
      <c r="AJD31" s="18"/>
      <c r="AJE31" s="18"/>
      <c r="AJF31" s="18"/>
      <c r="AJG31" s="18"/>
      <c r="AJH31" s="18"/>
      <c r="AJI31" s="18"/>
      <c r="AJJ31" s="18"/>
      <c r="AJK31" s="18"/>
      <c r="AJL31" s="18"/>
      <c r="AJM31" s="18"/>
      <c r="AJN31" s="18"/>
      <c r="AJO31" s="18"/>
      <c r="AJP31" s="18"/>
      <c r="AJQ31" s="18"/>
      <c r="AJR31" s="18"/>
      <c r="AJS31" s="18"/>
      <c r="AJT31" s="18"/>
      <c r="AJU31" s="18"/>
      <c r="AJV31" s="18"/>
      <c r="AJW31" s="18"/>
      <c r="AJX31" s="18"/>
      <c r="AJY31" s="18"/>
      <c r="AJZ31" s="18"/>
      <c r="AKA31" s="18"/>
      <c r="AKB31" s="18"/>
      <c r="AKC31" s="18"/>
      <c r="AKD31" s="18"/>
      <c r="AKE31" s="18"/>
      <c r="AKF31" s="18"/>
      <c r="AKG31" s="18"/>
      <c r="AKH31" s="18"/>
      <c r="AKI31" s="18"/>
      <c r="AKJ31" s="18"/>
      <c r="AKK31" s="18"/>
      <c r="AKL31" s="18"/>
      <c r="AKM31" s="18"/>
      <c r="AKN31" s="18"/>
      <c r="AKO31" s="18"/>
      <c r="AKP31" s="18"/>
      <c r="AKQ31" s="18"/>
      <c r="AKR31" s="18"/>
      <c r="AKS31" s="18"/>
      <c r="AKT31" s="18"/>
      <c r="AKU31" s="18"/>
      <c r="AKV31" s="18"/>
      <c r="AKW31" s="18"/>
      <c r="AKX31" s="18"/>
      <c r="AKY31" s="18"/>
      <c r="AKZ31" s="18"/>
      <c r="ALA31" s="18"/>
      <c r="ALB31" s="18"/>
      <c r="ALC31" s="18"/>
      <c r="ALD31" s="18"/>
      <c r="ALE31" s="18"/>
      <c r="ALF31" s="18"/>
      <c r="ALG31" s="18"/>
      <c r="ALH31" s="18"/>
      <c r="ALI31" s="18"/>
      <c r="ALJ31" s="18"/>
      <c r="ALK31" s="18"/>
      <c r="ALL31" s="18"/>
      <c r="ALM31" s="18"/>
      <c r="ALN31" s="18"/>
      <c r="ALO31" s="18"/>
      <c r="ALP31" s="18"/>
      <c r="ALQ31" s="18"/>
      <c r="ALR31" s="18"/>
      <c r="ALS31" s="18"/>
      <c r="ALT31" s="18"/>
      <c r="ALU31" s="18"/>
      <c r="ALV31" s="18"/>
      <c r="ALW31" s="18"/>
      <c r="ALX31" s="18"/>
      <c r="ALY31" s="18"/>
      <c r="ALZ31" s="18"/>
      <c r="AMA31" s="18"/>
      <c r="AMB31" s="18"/>
      <c r="AMC31" s="18"/>
      <c r="AMD31" s="18"/>
      <c r="AME31" s="18"/>
      <c r="AMF31" s="18"/>
      <c r="AMG31" s="18"/>
      <c r="AMH31" s="18"/>
      <c r="AMI31" s="18"/>
      <c r="AMJ31" s="18"/>
      <c r="AMK31" s="18"/>
      <c r="AML31" s="18"/>
      <c r="AMM31" s="18"/>
      <c r="AMN31" s="18"/>
      <c r="AMO31" s="18"/>
      <c r="AMP31" s="18"/>
      <c r="AMQ31" s="18"/>
      <c r="AMR31" s="18"/>
      <c r="AMS31" s="18"/>
      <c r="AMT31" s="18"/>
      <c r="AMU31" s="18"/>
      <c r="AMV31" s="18"/>
      <c r="AMW31" s="18"/>
      <c r="AMX31" s="18"/>
      <c r="AMY31" s="18"/>
      <c r="AMZ31" s="18"/>
      <c r="ANA31" s="18"/>
      <c r="ANB31" s="18"/>
      <c r="ANC31" s="18"/>
      <c r="AND31" s="18"/>
      <c r="ANE31" s="18"/>
      <c r="ANF31" s="18"/>
      <c r="ANG31" s="18"/>
      <c r="ANH31" s="18"/>
      <c r="ANI31" s="18"/>
      <c r="ANJ31" s="18"/>
      <c r="ANK31" s="18"/>
      <c r="ANL31" s="18"/>
      <c r="ANM31" s="18"/>
      <c r="ANN31" s="18"/>
      <c r="ANO31" s="18"/>
      <c r="ANP31" s="18"/>
      <c r="ANQ31" s="18"/>
      <c r="ANR31" s="18"/>
      <c r="ANS31" s="18"/>
      <c r="ANT31" s="18"/>
      <c r="ANU31" s="18"/>
      <c r="ANV31" s="18"/>
      <c r="ANW31" s="18"/>
      <c r="ANX31" s="18"/>
      <c r="ANY31" s="18"/>
      <c r="ANZ31" s="18"/>
      <c r="AOA31" s="18"/>
      <c r="AOB31" s="18"/>
      <c r="AOC31" s="18"/>
      <c r="AOD31" s="18"/>
      <c r="AOE31" s="18"/>
      <c r="AOF31" s="18"/>
      <c r="AOG31" s="18"/>
      <c r="AOH31" s="18"/>
      <c r="AOI31" s="18"/>
      <c r="AOJ31" s="18"/>
      <c r="AOK31" s="18"/>
      <c r="AOL31" s="18"/>
      <c r="AOM31" s="18"/>
      <c r="AON31" s="18"/>
      <c r="AOO31" s="18"/>
      <c r="AOP31" s="18"/>
      <c r="AOQ31" s="18"/>
      <c r="AOR31" s="18"/>
      <c r="AOS31" s="18"/>
      <c r="AOT31" s="18"/>
      <c r="AOU31" s="18"/>
      <c r="AOV31" s="18"/>
      <c r="AOW31" s="18"/>
      <c r="AOX31" s="18"/>
      <c r="AOY31" s="18"/>
      <c r="AOZ31" s="18"/>
      <c r="APA31" s="18"/>
      <c r="APB31" s="18"/>
      <c r="APC31" s="18"/>
      <c r="APD31" s="18"/>
      <c r="APE31" s="18"/>
      <c r="APF31" s="18"/>
      <c r="APG31" s="18"/>
      <c r="APH31" s="18"/>
      <c r="API31" s="18"/>
      <c r="APJ31" s="18"/>
      <c r="APK31" s="18"/>
      <c r="APL31" s="18"/>
      <c r="APM31" s="18"/>
      <c r="APN31" s="18"/>
      <c r="APO31" s="18"/>
      <c r="APP31" s="18"/>
      <c r="APQ31" s="18"/>
      <c r="APR31" s="18"/>
      <c r="APS31" s="18"/>
      <c r="APT31" s="18"/>
      <c r="APU31" s="18"/>
      <c r="APV31" s="18"/>
      <c r="APW31" s="18"/>
      <c r="APX31" s="18"/>
      <c r="APY31" s="18"/>
      <c r="APZ31" s="18"/>
      <c r="AQA31" s="18"/>
      <c r="AQB31" s="18"/>
      <c r="AQC31" s="18"/>
      <c r="AQD31" s="18"/>
      <c r="AQE31" s="18"/>
      <c r="AQF31" s="18"/>
      <c r="AQG31" s="18"/>
      <c r="AQH31" s="18"/>
      <c r="AQI31" s="18"/>
      <c r="AQJ31" s="18"/>
      <c r="AQK31" s="18"/>
      <c r="AQL31" s="18"/>
      <c r="AQM31" s="18"/>
      <c r="AQN31" s="18"/>
      <c r="AQO31" s="18"/>
      <c r="AQP31" s="18"/>
      <c r="AQQ31" s="18"/>
      <c r="AQR31" s="18"/>
      <c r="AQS31" s="18"/>
      <c r="AQT31" s="18"/>
      <c r="AQU31" s="18"/>
      <c r="AQV31" s="18"/>
      <c r="AQW31" s="18"/>
      <c r="AQX31" s="18"/>
      <c r="AQY31" s="18"/>
      <c r="AQZ31" s="18"/>
      <c r="ARA31" s="18"/>
      <c r="ARB31" s="18"/>
      <c r="ARC31" s="18"/>
      <c r="ARD31" s="18"/>
      <c r="ARE31" s="18"/>
      <c r="ARF31" s="18"/>
      <c r="ARG31" s="18"/>
      <c r="ARH31" s="18"/>
      <c r="ARI31" s="18"/>
      <c r="ARJ31" s="18"/>
      <c r="ARK31" s="18"/>
      <c r="ARL31" s="18"/>
      <c r="ARM31" s="18"/>
      <c r="ARN31" s="18"/>
      <c r="ARO31" s="18"/>
      <c r="ARP31" s="18"/>
      <c r="ARQ31" s="18"/>
      <c r="ARR31" s="18"/>
      <c r="ARS31" s="18"/>
      <c r="ART31" s="18"/>
      <c r="ARU31" s="18"/>
      <c r="ARV31" s="18"/>
      <c r="ARW31" s="18"/>
      <c r="ARX31" s="18"/>
      <c r="ARY31" s="18"/>
      <c r="ARZ31" s="18"/>
      <c r="ASA31" s="18"/>
      <c r="ASB31" s="18"/>
      <c r="ASC31" s="18"/>
      <c r="ASD31" s="18"/>
      <c r="ASE31" s="18"/>
      <c r="ASF31" s="18"/>
      <c r="ASG31" s="18"/>
      <c r="ASH31" s="18"/>
      <c r="ASI31" s="18"/>
      <c r="ASJ31" s="18"/>
      <c r="ASK31" s="18"/>
      <c r="ASL31" s="18"/>
      <c r="ASM31" s="18"/>
      <c r="ASN31" s="18"/>
      <c r="ASO31" s="18"/>
      <c r="ASP31" s="18"/>
      <c r="ASQ31" s="18"/>
      <c r="ASR31" s="18"/>
      <c r="ASS31" s="18"/>
      <c r="AST31" s="18"/>
      <c r="ASU31" s="18"/>
      <c r="ASV31" s="18"/>
      <c r="ASW31" s="18"/>
      <c r="ASX31" s="18"/>
      <c r="ASY31" s="18"/>
      <c r="ASZ31" s="18"/>
      <c r="ATA31" s="18"/>
      <c r="ATB31" s="18"/>
      <c r="ATC31" s="18"/>
      <c r="ATD31" s="18"/>
      <c r="ATE31" s="18"/>
      <c r="ATF31" s="18"/>
      <c r="ATG31" s="18"/>
      <c r="ATH31" s="18"/>
      <c r="ATI31" s="18"/>
      <c r="ATJ31" s="18"/>
      <c r="ATK31" s="18"/>
      <c r="ATL31" s="18"/>
      <c r="ATM31" s="18"/>
      <c r="ATN31" s="18"/>
      <c r="ATO31" s="18"/>
      <c r="ATP31" s="18"/>
      <c r="ATQ31" s="18"/>
      <c r="ATR31" s="18"/>
      <c r="ATS31" s="18"/>
      <c r="ATT31" s="18"/>
      <c r="ATU31" s="18"/>
      <c r="ATV31" s="18"/>
      <c r="ATW31" s="18"/>
      <c r="ATX31" s="18"/>
      <c r="ATY31" s="18"/>
      <c r="ATZ31" s="18"/>
      <c r="AUA31" s="18"/>
      <c r="AUB31" s="18"/>
      <c r="AUC31" s="18"/>
      <c r="AUD31" s="18"/>
      <c r="AUE31" s="18"/>
      <c r="AUF31" s="18"/>
      <c r="AUG31" s="18"/>
      <c r="AUH31" s="18"/>
      <c r="AUI31" s="18"/>
      <c r="AUJ31" s="18"/>
      <c r="AUK31" s="18"/>
      <c r="AUL31" s="18"/>
      <c r="AUM31" s="18"/>
      <c r="AUN31" s="18"/>
      <c r="AUO31" s="18"/>
      <c r="AUP31" s="18"/>
      <c r="AUQ31" s="18"/>
      <c r="AUR31" s="18"/>
      <c r="AUS31" s="18"/>
      <c r="AUT31" s="18"/>
      <c r="AUU31" s="18"/>
      <c r="AUV31" s="18"/>
      <c r="AUW31" s="18"/>
      <c r="AUX31" s="18"/>
      <c r="AUY31" s="18"/>
      <c r="AUZ31" s="18"/>
      <c r="AVA31" s="18"/>
      <c r="AVB31" s="18"/>
      <c r="AVC31" s="18"/>
      <c r="AVD31" s="18"/>
      <c r="AVE31" s="18"/>
      <c r="AVF31" s="18"/>
      <c r="AVG31" s="18"/>
      <c r="AVH31" s="18"/>
      <c r="AVI31" s="18"/>
      <c r="AVJ31" s="18"/>
      <c r="AVK31" s="18"/>
      <c r="AVL31" s="18"/>
      <c r="AVM31" s="18"/>
      <c r="AVN31" s="18"/>
      <c r="AVO31" s="18"/>
      <c r="AVP31" s="18"/>
      <c r="AVQ31" s="18"/>
      <c r="AVR31" s="18"/>
      <c r="AVS31" s="18"/>
      <c r="AVT31" s="18"/>
      <c r="AVU31" s="18"/>
      <c r="AVV31" s="18"/>
      <c r="AVW31" s="18"/>
      <c r="AVX31" s="18"/>
      <c r="AVY31" s="18"/>
      <c r="AVZ31" s="18"/>
      <c r="AWA31" s="18"/>
      <c r="AWB31" s="18"/>
      <c r="AWC31" s="18"/>
      <c r="AWD31" s="18"/>
      <c r="AWE31" s="18"/>
      <c r="AWF31" s="18"/>
      <c r="AWG31" s="18"/>
      <c r="AWH31" s="18"/>
      <c r="AWI31" s="18"/>
      <c r="AWJ31" s="18"/>
      <c r="AWK31" s="18"/>
      <c r="AWL31" s="18"/>
      <c r="AWM31" s="18"/>
      <c r="AWN31" s="18"/>
      <c r="AWO31" s="18"/>
      <c r="AWP31" s="18"/>
      <c r="AWQ31" s="18"/>
      <c r="AWR31" s="18"/>
      <c r="AWS31" s="18"/>
      <c r="AWT31" s="18"/>
      <c r="AWU31" s="18"/>
      <c r="AWV31" s="18"/>
      <c r="AWW31" s="18"/>
      <c r="AWX31" s="18"/>
      <c r="AWY31" s="18"/>
      <c r="AWZ31" s="18"/>
      <c r="AXA31" s="18"/>
      <c r="AXB31" s="18"/>
      <c r="AXC31" s="18"/>
      <c r="AXD31" s="18"/>
      <c r="AXE31" s="18"/>
      <c r="AXF31" s="18"/>
      <c r="AXG31" s="18"/>
      <c r="AXH31" s="18"/>
      <c r="AXI31" s="18"/>
      <c r="AXJ31" s="18"/>
      <c r="AXK31" s="18"/>
      <c r="AXL31" s="18"/>
      <c r="AXM31" s="18"/>
      <c r="AXN31" s="18"/>
      <c r="AXO31" s="18"/>
      <c r="AXP31" s="18"/>
      <c r="AXQ31" s="18"/>
      <c r="AXR31" s="18"/>
      <c r="AXS31" s="18"/>
      <c r="AXT31" s="18"/>
      <c r="AXU31" s="18"/>
      <c r="AXV31" s="18"/>
      <c r="AXW31" s="18"/>
      <c r="AXX31" s="18"/>
      <c r="AXY31" s="18"/>
      <c r="AXZ31" s="18"/>
      <c r="AYA31" s="18"/>
      <c r="AYB31" s="18"/>
      <c r="AYC31" s="18"/>
      <c r="AYD31" s="18"/>
      <c r="AYE31" s="18"/>
      <c r="AYF31" s="18"/>
      <c r="AYG31" s="18"/>
      <c r="AYH31" s="18"/>
      <c r="AYI31" s="18"/>
      <c r="AYJ31" s="18"/>
      <c r="AYK31" s="18"/>
      <c r="AYL31" s="18"/>
      <c r="AYM31" s="18"/>
      <c r="AYN31" s="18"/>
      <c r="AYO31" s="18"/>
      <c r="AYP31" s="18"/>
      <c r="AYQ31" s="18"/>
      <c r="AYR31" s="18"/>
      <c r="AYS31" s="18"/>
      <c r="AYT31" s="18"/>
      <c r="AYU31" s="18"/>
      <c r="AYV31" s="18"/>
      <c r="AYW31" s="18"/>
      <c r="AYX31" s="18"/>
      <c r="AYY31" s="18"/>
      <c r="AYZ31" s="18"/>
      <c r="AZA31" s="18"/>
      <c r="AZB31" s="18"/>
      <c r="AZC31" s="18"/>
      <c r="AZD31" s="18"/>
      <c r="AZE31" s="18"/>
      <c r="AZF31" s="18"/>
      <c r="AZG31" s="18"/>
      <c r="AZH31" s="18"/>
      <c r="AZI31" s="18"/>
      <c r="AZJ31" s="18"/>
      <c r="AZK31" s="18"/>
      <c r="AZL31" s="18"/>
      <c r="AZM31" s="18"/>
      <c r="AZN31" s="18"/>
      <c r="AZO31" s="18"/>
      <c r="AZP31" s="18"/>
      <c r="AZQ31" s="18"/>
      <c r="AZR31" s="18"/>
      <c r="AZS31" s="18"/>
      <c r="AZT31" s="18"/>
      <c r="AZU31" s="18"/>
      <c r="AZV31" s="18"/>
      <c r="AZW31" s="18"/>
      <c r="AZX31" s="18"/>
      <c r="AZY31" s="18"/>
      <c r="AZZ31" s="18"/>
      <c r="BAA31" s="18"/>
      <c r="BAB31" s="18"/>
      <c r="BAC31" s="18"/>
      <c r="BAD31" s="18"/>
      <c r="BAE31" s="18"/>
      <c r="BAF31" s="18"/>
      <c r="BAG31" s="18"/>
      <c r="BAH31" s="18"/>
      <c r="BAI31" s="18"/>
      <c r="BAJ31" s="18"/>
      <c r="BAK31" s="18"/>
      <c r="BAL31" s="18"/>
      <c r="BAM31" s="18"/>
      <c r="BAN31" s="18"/>
      <c r="BAO31" s="18"/>
      <c r="BAP31" s="18"/>
      <c r="BAQ31" s="18"/>
      <c r="BAR31" s="18"/>
      <c r="BAS31" s="18"/>
      <c r="BAT31" s="18"/>
      <c r="BAU31" s="18"/>
      <c r="BAV31" s="18"/>
      <c r="BAW31" s="18"/>
      <c r="BAX31" s="18"/>
      <c r="BAY31" s="18"/>
      <c r="BAZ31" s="18"/>
      <c r="BBA31" s="18"/>
      <c r="BBB31" s="18"/>
      <c r="BBC31" s="18"/>
      <c r="BBD31" s="18"/>
      <c r="BBE31" s="18"/>
      <c r="BBF31" s="18"/>
      <c r="BBG31" s="18"/>
      <c r="BBH31" s="18"/>
      <c r="BBI31" s="18"/>
      <c r="BBJ31" s="18"/>
      <c r="BBK31" s="18"/>
      <c r="BBL31" s="18"/>
      <c r="BBM31" s="18"/>
      <c r="BBN31" s="18"/>
      <c r="BBO31" s="18"/>
      <c r="BBP31" s="18"/>
      <c r="BBQ31" s="18"/>
      <c r="BBR31" s="18"/>
      <c r="BBS31" s="18"/>
      <c r="BBT31" s="18"/>
      <c r="BBU31" s="18"/>
      <c r="BBV31" s="18"/>
      <c r="BBW31" s="18"/>
      <c r="BBX31" s="18"/>
      <c r="BBY31" s="18"/>
      <c r="BBZ31" s="18"/>
      <c r="BCA31" s="18"/>
      <c r="BCB31" s="18"/>
      <c r="BCC31" s="18"/>
      <c r="BCD31" s="18"/>
      <c r="BCE31" s="18"/>
      <c r="BCF31" s="18"/>
      <c r="BCG31" s="18"/>
      <c r="BCH31" s="18"/>
      <c r="BCI31" s="18"/>
      <c r="BCJ31" s="18"/>
      <c r="BCK31" s="18"/>
      <c r="BCL31" s="18"/>
      <c r="BCM31" s="18"/>
      <c r="BCN31" s="18"/>
      <c r="BCO31" s="18"/>
      <c r="BCP31" s="18"/>
      <c r="BCQ31" s="18"/>
      <c r="BCR31" s="18"/>
      <c r="BCS31" s="18"/>
      <c r="BCT31" s="18"/>
      <c r="BCU31" s="18"/>
      <c r="BCV31" s="18"/>
      <c r="BCW31" s="18"/>
      <c r="BCX31" s="18"/>
      <c r="BCY31" s="18"/>
      <c r="BCZ31" s="18"/>
      <c r="BDA31" s="18"/>
      <c r="BDB31" s="18"/>
      <c r="BDC31" s="18"/>
      <c r="BDD31" s="18"/>
      <c r="BDE31" s="18"/>
      <c r="BDF31" s="18"/>
      <c r="BDG31" s="18"/>
      <c r="BDH31" s="18"/>
      <c r="BDI31" s="18"/>
      <c r="BDJ31" s="18"/>
      <c r="BDK31" s="18"/>
      <c r="BDL31" s="18"/>
      <c r="BDM31" s="18"/>
      <c r="BDN31" s="18"/>
      <c r="BDO31" s="18"/>
      <c r="BDP31" s="18"/>
      <c r="BDQ31" s="18"/>
      <c r="BDR31" s="18"/>
      <c r="BDS31" s="18"/>
      <c r="BDT31" s="18"/>
      <c r="BDU31" s="18"/>
      <c r="BDV31" s="18"/>
      <c r="BDW31" s="18"/>
      <c r="BDX31" s="18"/>
      <c r="BDY31" s="18"/>
      <c r="BDZ31" s="18"/>
      <c r="BEA31" s="18"/>
      <c r="BEB31" s="18"/>
      <c r="BEC31" s="18"/>
      <c r="BED31" s="18"/>
      <c r="BEE31" s="18"/>
      <c r="BEF31" s="18"/>
      <c r="BEG31" s="18"/>
      <c r="BEH31" s="18"/>
      <c r="BEI31" s="18"/>
      <c r="BEJ31" s="18"/>
      <c r="BEK31" s="18"/>
      <c r="BEL31" s="18"/>
      <c r="BEM31" s="18"/>
      <c r="BEN31" s="18"/>
      <c r="BEO31" s="18"/>
      <c r="BEP31" s="18"/>
      <c r="BEQ31" s="18"/>
      <c r="BER31" s="18"/>
      <c r="BES31" s="18"/>
      <c r="BET31" s="18"/>
      <c r="BEU31" s="18"/>
      <c r="BEV31" s="18"/>
      <c r="BEW31" s="18"/>
      <c r="BEX31" s="18"/>
      <c r="BEY31" s="18"/>
      <c r="BEZ31" s="18"/>
      <c r="BFA31" s="18"/>
      <c r="BFB31" s="18"/>
      <c r="BFC31" s="18"/>
      <c r="BFD31" s="18"/>
      <c r="BFE31" s="18"/>
      <c r="BFF31" s="18"/>
      <c r="BFG31" s="18"/>
      <c r="BFH31" s="18"/>
      <c r="BFI31" s="18"/>
      <c r="BFJ31" s="18"/>
      <c r="BFK31" s="18"/>
      <c r="BFL31" s="18"/>
      <c r="BFM31" s="18"/>
      <c r="BFN31" s="18"/>
      <c r="BFO31" s="18"/>
      <c r="BFP31" s="18"/>
      <c r="BFQ31" s="18"/>
      <c r="BFR31" s="18"/>
      <c r="BFS31" s="18"/>
      <c r="BFT31" s="18"/>
      <c r="BFU31" s="18"/>
      <c r="BFV31" s="18"/>
      <c r="BFW31" s="18"/>
      <c r="BFX31" s="18"/>
      <c r="BFY31" s="18"/>
      <c r="BFZ31" s="18"/>
      <c r="BGA31" s="18"/>
      <c r="BGB31" s="18"/>
      <c r="BGC31" s="18"/>
      <c r="BGD31" s="18"/>
      <c r="BGE31" s="18"/>
      <c r="BGF31" s="18"/>
      <c r="BGG31" s="18"/>
      <c r="BGH31" s="18"/>
      <c r="BGI31" s="18"/>
      <c r="BGJ31" s="18"/>
      <c r="BGK31" s="18"/>
      <c r="BGL31" s="18"/>
      <c r="BGM31" s="18"/>
      <c r="BGN31" s="18"/>
      <c r="BGO31" s="18"/>
      <c r="BGP31" s="18"/>
      <c r="BGQ31" s="18"/>
      <c r="BGR31" s="18"/>
      <c r="BGS31" s="18"/>
      <c r="BGT31" s="18"/>
      <c r="BGU31" s="18"/>
      <c r="BGV31" s="18"/>
      <c r="BGW31" s="18"/>
      <c r="BGX31" s="18"/>
      <c r="BGY31" s="18"/>
      <c r="BGZ31" s="18"/>
      <c r="BHA31" s="18"/>
      <c r="BHB31" s="18"/>
      <c r="BHC31" s="18"/>
      <c r="BHD31" s="18"/>
      <c r="BHE31" s="18"/>
      <c r="BHF31" s="18"/>
      <c r="BHG31" s="18"/>
      <c r="BHH31" s="18"/>
      <c r="BHI31" s="18"/>
      <c r="BHJ31" s="18"/>
      <c r="BHK31" s="18"/>
      <c r="BHL31" s="18"/>
      <c r="BHM31" s="18"/>
      <c r="BHN31" s="18"/>
      <c r="BHO31" s="18"/>
      <c r="BHP31" s="18"/>
      <c r="BHQ31" s="18"/>
      <c r="BHR31" s="18"/>
      <c r="BHS31" s="18"/>
      <c r="BHT31" s="18"/>
      <c r="BHU31" s="18"/>
      <c r="BHV31" s="18"/>
      <c r="BHW31" s="18"/>
      <c r="BHX31" s="18"/>
      <c r="BHY31" s="18"/>
      <c r="BHZ31" s="18"/>
      <c r="BIA31" s="18"/>
      <c r="BIB31" s="18"/>
      <c r="BIC31" s="18"/>
      <c r="BID31" s="18"/>
      <c r="BIE31" s="18"/>
      <c r="BIF31" s="18"/>
      <c r="BIG31" s="18"/>
      <c r="BIH31" s="18"/>
      <c r="BII31" s="18"/>
      <c r="BIJ31" s="18"/>
      <c r="BIK31" s="18"/>
      <c r="BIL31" s="18"/>
      <c r="BIM31" s="18"/>
      <c r="BIN31" s="18"/>
      <c r="BIO31" s="18"/>
      <c r="BIP31" s="18"/>
      <c r="BIQ31" s="18"/>
      <c r="BIR31" s="18"/>
      <c r="BIS31" s="18"/>
      <c r="BIT31" s="18"/>
      <c r="BIU31" s="18"/>
      <c r="BIV31" s="18"/>
      <c r="BIW31" s="18"/>
      <c r="BIX31" s="18"/>
      <c r="BIY31" s="18"/>
      <c r="BIZ31" s="18"/>
      <c r="BJA31" s="18"/>
      <c r="BJB31" s="18"/>
      <c r="BJC31" s="18"/>
      <c r="BJD31" s="18"/>
      <c r="BJE31" s="18"/>
      <c r="BJF31" s="18"/>
      <c r="BJG31" s="18"/>
      <c r="BJH31" s="18"/>
      <c r="BJI31" s="18"/>
      <c r="BJJ31" s="18"/>
      <c r="BJK31" s="18"/>
      <c r="BJL31" s="18"/>
      <c r="BJM31" s="18"/>
      <c r="BJN31" s="18"/>
      <c r="BJO31" s="18"/>
      <c r="BJP31" s="18"/>
      <c r="BJQ31" s="18"/>
      <c r="BJR31" s="18"/>
      <c r="BJS31" s="18"/>
      <c r="BJT31" s="18"/>
      <c r="BJU31" s="18"/>
      <c r="BJV31" s="18"/>
      <c r="BJW31" s="18"/>
      <c r="BJX31" s="18"/>
      <c r="BJY31" s="18"/>
      <c r="BJZ31" s="18"/>
      <c r="BKA31" s="18"/>
      <c r="BKB31" s="18"/>
      <c r="BKC31" s="18"/>
      <c r="BKD31" s="18"/>
      <c r="BKE31" s="18"/>
      <c r="BKF31" s="18"/>
      <c r="BKG31" s="18"/>
      <c r="BKH31" s="18"/>
      <c r="BKI31" s="18"/>
      <c r="BKJ31" s="18"/>
      <c r="BKK31" s="18"/>
      <c r="BKL31" s="18"/>
      <c r="BKM31" s="18"/>
      <c r="BKN31" s="18"/>
      <c r="BKO31" s="18"/>
      <c r="BKP31" s="18"/>
      <c r="BKQ31" s="18"/>
      <c r="BKR31" s="18"/>
      <c r="BKS31" s="18"/>
      <c r="BKT31" s="18"/>
      <c r="BKU31" s="18"/>
      <c r="BKV31" s="18"/>
      <c r="BKW31" s="18"/>
      <c r="BKX31" s="18"/>
      <c r="BKY31" s="18"/>
      <c r="BKZ31" s="18"/>
      <c r="BLA31" s="18"/>
      <c r="BLB31" s="18"/>
      <c r="BLC31" s="18"/>
      <c r="BLD31" s="18"/>
      <c r="BLE31" s="18"/>
      <c r="BLF31" s="18"/>
      <c r="BLG31" s="18"/>
      <c r="BLH31" s="18"/>
      <c r="BLI31" s="18"/>
      <c r="BLJ31" s="18"/>
      <c r="BLK31" s="18"/>
      <c r="BLL31" s="18"/>
      <c r="BLM31" s="18"/>
      <c r="BLN31" s="18"/>
      <c r="BLO31" s="18"/>
      <c r="BLP31" s="18"/>
      <c r="BLQ31" s="18"/>
      <c r="BLR31" s="18"/>
      <c r="BLS31" s="18"/>
      <c r="BLT31" s="18"/>
      <c r="BLU31" s="18"/>
      <c r="BLV31" s="18"/>
      <c r="BLW31" s="18"/>
      <c r="BLX31" s="18"/>
      <c r="BLY31" s="18"/>
      <c r="BLZ31" s="18"/>
      <c r="BMA31" s="18"/>
      <c r="BMB31" s="18"/>
      <c r="BMC31" s="18"/>
      <c r="BMD31" s="18"/>
      <c r="BME31" s="18"/>
      <c r="BMF31" s="18"/>
      <c r="BMG31" s="18"/>
      <c r="BMH31" s="18"/>
      <c r="BMI31" s="18"/>
      <c r="BMJ31" s="18"/>
      <c r="BMK31" s="18"/>
      <c r="BML31" s="18"/>
      <c r="BMM31" s="18"/>
      <c r="BMN31" s="18"/>
      <c r="BMO31" s="18"/>
      <c r="BMP31" s="18"/>
      <c r="BMQ31" s="18"/>
      <c r="BMR31" s="18"/>
      <c r="BMS31" s="18"/>
      <c r="BMT31" s="18"/>
      <c r="BMU31" s="18"/>
      <c r="BMV31" s="18"/>
      <c r="BMW31" s="18"/>
      <c r="BMX31" s="18"/>
      <c r="BMY31" s="18"/>
      <c r="BMZ31" s="18"/>
      <c r="BNA31" s="18"/>
      <c r="BNB31" s="18"/>
      <c r="BNC31" s="18"/>
      <c r="BND31" s="18"/>
      <c r="BNE31" s="18"/>
      <c r="BNF31" s="18"/>
      <c r="BNG31" s="18"/>
      <c r="BNH31" s="18"/>
      <c r="BNI31" s="18"/>
      <c r="BNJ31" s="18"/>
      <c r="BNK31" s="18"/>
      <c r="BNL31" s="18"/>
      <c r="BNM31" s="18"/>
      <c r="BNN31" s="18"/>
      <c r="BNO31" s="18"/>
      <c r="BNP31" s="18"/>
      <c r="BNQ31" s="18"/>
      <c r="BNR31" s="18"/>
      <c r="BNS31" s="18"/>
      <c r="BNT31" s="18"/>
      <c r="BNU31" s="18"/>
      <c r="BNV31" s="18"/>
      <c r="BNW31" s="18"/>
      <c r="BNX31" s="18"/>
      <c r="BNY31" s="18"/>
      <c r="BNZ31" s="18"/>
      <c r="BOA31" s="18"/>
      <c r="BOB31" s="18"/>
      <c r="BOC31" s="18"/>
      <c r="BOD31" s="18"/>
      <c r="BOE31" s="18"/>
      <c r="BOF31" s="18"/>
      <c r="BOG31" s="18"/>
      <c r="BOH31" s="18"/>
      <c r="BOI31" s="18"/>
      <c r="BOJ31" s="18"/>
      <c r="BOK31" s="18"/>
      <c r="BOL31" s="18"/>
      <c r="BOM31" s="18"/>
      <c r="BON31" s="18"/>
      <c r="BOO31" s="18"/>
      <c r="BOP31" s="18"/>
      <c r="BOQ31" s="18"/>
      <c r="BOR31" s="18"/>
      <c r="BOS31" s="18"/>
      <c r="BOT31" s="18"/>
      <c r="BOU31" s="18"/>
      <c r="BOV31" s="18"/>
      <c r="BOW31" s="18"/>
      <c r="BOX31" s="18"/>
      <c r="BOY31" s="18"/>
      <c r="BOZ31" s="18"/>
      <c r="BPA31" s="18"/>
      <c r="BPB31" s="18"/>
      <c r="BPC31" s="18"/>
      <c r="BPD31" s="18"/>
      <c r="BPE31" s="18"/>
      <c r="BPF31" s="18"/>
      <c r="BPG31" s="18"/>
      <c r="BPH31" s="18"/>
      <c r="BPI31" s="18"/>
      <c r="BPJ31" s="18"/>
      <c r="BPK31" s="18"/>
      <c r="BPL31" s="18"/>
      <c r="BPM31" s="18"/>
      <c r="BPN31" s="18"/>
      <c r="BPO31" s="18"/>
      <c r="BPP31" s="18"/>
      <c r="BPQ31" s="18"/>
      <c r="BPR31" s="18"/>
      <c r="BPS31" s="18"/>
      <c r="BPT31" s="18"/>
      <c r="BPU31" s="18"/>
      <c r="BPV31" s="18"/>
      <c r="BPW31" s="18"/>
      <c r="BPX31" s="18"/>
      <c r="BPY31" s="18"/>
      <c r="BPZ31" s="18"/>
      <c r="BQA31" s="18"/>
      <c r="BQB31" s="18"/>
      <c r="BQC31" s="18"/>
      <c r="BQD31" s="18"/>
      <c r="BQE31" s="18"/>
      <c r="BQF31" s="18"/>
      <c r="BQG31" s="18"/>
      <c r="BQH31" s="18"/>
      <c r="BQI31" s="18"/>
      <c r="BQJ31" s="18"/>
      <c r="BQK31" s="18"/>
      <c r="BQL31" s="18"/>
      <c r="BQM31" s="18"/>
      <c r="BQN31" s="18"/>
      <c r="BQO31" s="18"/>
      <c r="BQP31" s="18"/>
      <c r="BQQ31" s="18"/>
      <c r="BQR31" s="18"/>
      <c r="BQS31" s="18"/>
      <c r="BQT31" s="18"/>
      <c r="BQU31" s="18"/>
      <c r="BQV31" s="18"/>
      <c r="BQW31" s="18"/>
      <c r="BQX31" s="18"/>
      <c r="BQY31" s="18"/>
      <c r="BQZ31" s="18"/>
      <c r="BRA31" s="18"/>
      <c r="BRB31" s="18"/>
      <c r="BRC31" s="18"/>
      <c r="BRD31" s="18"/>
      <c r="BRE31" s="18"/>
      <c r="BRF31" s="18"/>
      <c r="BRG31" s="18"/>
      <c r="BRH31" s="18"/>
      <c r="BRI31" s="18"/>
      <c r="BRJ31" s="18"/>
      <c r="BRK31" s="18"/>
      <c r="BRL31" s="18"/>
      <c r="BRM31" s="18"/>
      <c r="BRN31" s="18"/>
      <c r="BRO31" s="18"/>
      <c r="BRP31" s="18"/>
      <c r="BRQ31" s="18"/>
      <c r="BRR31" s="18"/>
      <c r="BRS31" s="18"/>
      <c r="BRT31" s="18"/>
      <c r="BRU31" s="18"/>
      <c r="BRV31" s="18"/>
      <c r="BRW31" s="18"/>
      <c r="BRX31" s="18"/>
      <c r="BRY31" s="18"/>
      <c r="BRZ31" s="18"/>
      <c r="BSA31" s="18"/>
      <c r="BSB31" s="18"/>
      <c r="BSC31" s="18"/>
      <c r="BSD31" s="18"/>
      <c r="BSE31" s="18"/>
      <c r="BSF31" s="18"/>
      <c r="BSG31" s="18"/>
      <c r="BSH31" s="18"/>
      <c r="BSI31" s="18"/>
      <c r="BSJ31" s="18"/>
      <c r="BSK31" s="18"/>
      <c r="BSL31" s="18"/>
      <c r="BSM31" s="18"/>
      <c r="BSN31" s="18"/>
      <c r="BSO31" s="18"/>
      <c r="BSP31" s="18"/>
      <c r="BSQ31" s="18"/>
      <c r="BSR31" s="18"/>
      <c r="BSS31" s="18"/>
      <c r="BST31" s="18"/>
      <c r="BSU31" s="18"/>
      <c r="BSV31" s="18"/>
      <c r="BSW31" s="18"/>
      <c r="BSX31" s="18"/>
      <c r="BSY31" s="18"/>
      <c r="BSZ31" s="18"/>
      <c r="BTA31" s="18"/>
      <c r="BTB31" s="18"/>
      <c r="BTC31" s="18"/>
      <c r="BTD31" s="18"/>
      <c r="BTE31" s="18"/>
      <c r="BTF31" s="18"/>
      <c r="BTG31" s="18"/>
      <c r="BTH31" s="18"/>
      <c r="BTI31" s="18"/>
      <c r="BTJ31" s="18"/>
      <c r="BTK31" s="18"/>
      <c r="BTL31" s="18"/>
      <c r="BTM31" s="18"/>
      <c r="BTN31" s="18"/>
      <c r="BTO31" s="18"/>
      <c r="BTP31" s="18"/>
      <c r="BTQ31" s="18"/>
      <c r="BTR31" s="18"/>
      <c r="BTS31" s="18"/>
      <c r="BTT31" s="18"/>
      <c r="BTU31" s="18"/>
      <c r="BTV31" s="18"/>
      <c r="BTW31" s="18"/>
      <c r="BTX31" s="18"/>
      <c r="BTY31" s="18"/>
      <c r="BTZ31" s="18"/>
      <c r="BUA31" s="18"/>
      <c r="BUB31" s="18"/>
      <c r="BUC31" s="18"/>
      <c r="BUD31" s="18"/>
      <c r="BUE31" s="18"/>
      <c r="BUF31" s="18"/>
      <c r="BUG31" s="18"/>
      <c r="BUH31" s="18"/>
      <c r="BUI31" s="18"/>
      <c r="BUJ31" s="18"/>
      <c r="BUK31" s="18"/>
      <c r="BUL31" s="18"/>
      <c r="BUM31" s="18"/>
      <c r="BUN31" s="18"/>
      <c r="BUO31" s="18"/>
      <c r="BUP31" s="18"/>
      <c r="BUQ31" s="18"/>
      <c r="BUR31" s="18"/>
      <c r="BUS31" s="18"/>
      <c r="BUT31" s="18"/>
      <c r="BUU31" s="18"/>
      <c r="BUV31" s="18"/>
      <c r="BUW31" s="18"/>
      <c r="BUX31" s="18"/>
      <c r="BUY31" s="18"/>
      <c r="BUZ31" s="18"/>
      <c r="BVA31" s="18"/>
      <c r="BVB31" s="18"/>
      <c r="BVC31" s="18"/>
      <c r="BVD31" s="18"/>
      <c r="BVE31" s="18"/>
      <c r="BVF31" s="18"/>
      <c r="BVG31" s="18"/>
      <c r="BVH31" s="18"/>
      <c r="BVI31" s="18"/>
      <c r="BVJ31" s="18"/>
      <c r="BVK31" s="18"/>
      <c r="BVL31" s="18"/>
      <c r="BVM31" s="18"/>
      <c r="BVN31" s="18"/>
      <c r="BVO31" s="18"/>
      <c r="BVP31" s="18"/>
      <c r="BVQ31" s="18"/>
      <c r="BVR31" s="18"/>
      <c r="BVS31" s="18"/>
      <c r="BVT31" s="18"/>
      <c r="BVU31" s="18"/>
      <c r="BVV31" s="18"/>
      <c r="BVW31" s="18"/>
      <c r="BVX31" s="18"/>
      <c r="BVY31" s="18"/>
      <c r="BVZ31" s="18"/>
      <c r="BWA31" s="18"/>
      <c r="BWB31" s="18"/>
      <c r="BWC31" s="18"/>
      <c r="BWD31" s="18"/>
      <c r="BWE31" s="18"/>
      <c r="BWF31" s="18"/>
      <c r="BWG31" s="18"/>
      <c r="BWH31" s="18"/>
      <c r="BWI31" s="18"/>
      <c r="BWJ31" s="18"/>
      <c r="BWK31" s="18"/>
      <c r="BWL31" s="18"/>
      <c r="BWM31" s="18"/>
      <c r="BWN31" s="18"/>
      <c r="BWO31" s="18"/>
      <c r="BWP31" s="18"/>
      <c r="BWQ31" s="18"/>
      <c r="BWR31" s="18"/>
      <c r="BWS31" s="18"/>
      <c r="BWT31" s="18"/>
      <c r="BWU31" s="18"/>
      <c r="BWV31" s="18"/>
      <c r="BWW31" s="18"/>
      <c r="BWX31" s="18"/>
      <c r="BWY31" s="18"/>
      <c r="BWZ31" s="18"/>
      <c r="BXA31" s="18"/>
      <c r="BXB31" s="18"/>
      <c r="BXC31" s="18"/>
      <c r="BXD31" s="18"/>
      <c r="BXE31" s="18"/>
      <c r="BXF31" s="18"/>
      <c r="BXG31" s="18"/>
      <c r="BXH31" s="18"/>
      <c r="BXI31" s="18"/>
      <c r="BXJ31" s="18"/>
      <c r="BXK31" s="18"/>
      <c r="BXL31" s="18"/>
      <c r="BXM31" s="18"/>
      <c r="BXN31" s="18"/>
      <c r="BXO31" s="18"/>
      <c r="BXP31" s="18"/>
      <c r="BXQ31" s="18"/>
      <c r="BXR31" s="18"/>
      <c r="BXS31" s="18"/>
      <c r="BXT31" s="18"/>
      <c r="BXU31" s="18"/>
      <c r="BXV31" s="18"/>
      <c r="BXW31" s="18"/>
      <c r="BXX31" s="18"/>
      <c r="BXY31" s="18"/>
      <c r="BXZ31" s="18"/>
      <c r="BYA31" s="18"/>
      <c r="BYB31" s="18"/>
      <c r="BYC31" s="18"/>
      <c r="BYD31" s="18"/>
      <c r="BYE31" s="18"/>
      <c r="BYF31" s="18"/>
      <c r="BYG31" s="18"/>
      <c r="BYH31" s="18"/>
      <c r="BYI31" s="18"/>
      <c r="BYJ31" s="18"/>
      <c r="BYK31" s="18"/>
      <c r="BYL31" s="18"/>
      <c r="BYM31" s="18"/>
      <c r="BYN31" s="18"/>
      <c r="BYO31" s="18"/>
      <c r="BYP31" s="18"/>
      <c r="BYQ31" s="18"/>
      <c r="BYR31" s="18"/>
      <c r="BYS31" s="18"/>
      <c r="BYT31" s="18"/>
      <c r="BYU31" s="18"/>
      <c r="BYV31" s="18"/>
      <c r="BYW31" s="18"/>
      <c r="BYX31" s="18"/>
      <c r="BYY31" s="18"/>
      <c r="BYZ31" s="18"/>
      <c r="BZA31" s="18"/>
      <c r="BZB31" s="18"/>
      <c r="BZC31" s="18"/>
      <c r="BZD31" s="18"/>
      <c r="BZE31" s="18"/>
      <c r="BZF31" s="18"/>
      <c r="BZG31" s="18"/>
      <c r="BZH31" s="18"/>
      <c r="BZI31" s="18"/>
      <c r="BZJ31" s="18"/>
      <c r="BZK31" s="18"/>
      <c r="BZL31" s="18"/>
      <c r="BZM31" s="18"/>
      <c r="BZN31" s="18"/>
      <c r="BZO31" s="18"/>
      <c r="BZP31" s="18"/>
      <c r="BZQ31" s="18"/>
      <c r="BZR31" s="18"/>
      <c r="BZS31" s="18"/>
      <c r="BZT31" s="18"/>
      <c r="BZU31" s="18"/>
      <c r="BZV31" s="18"/>
      <c r="BZW31" s="18"/>
      <c r="BZX31" s="18"/>
      <c r="BZY31" s="18"/>
      <c r="BZZ31" s="18"/>
      <c r="CAA31" s="18"/>
      <c r="CAB31" s="18"/>
      <c r="CAC31" s="18"/>
      <c r="CAD31" s="18"/>
      <c r="CAE31" s="18"/>
      <c r="CAF31" s="18"/>
      <c r="CAG31" s="18"/>
      <c r="CAH31" s="18"/>
      <c r="CAI31" s="18"/>
      <c r="CAJ31" s="18"/>
      <c r="CAK31" s="18"/>
      <c r="CAL31" s="18"/>
      <c r="CAM31" s="18"/>
      <c r="CAN31" s="18"/>
      <c r="CAO31" s="18"/>
      <c r="CAP31" s="18"/>
      <c r="CAQ31" s="18"/>
      <c r="CAR31" s="18"/>
      <c r="CAS31" s="18"/>
      <c r="CAT31" s="18"/>
      <c r="CAU31" s="18"/>
      <c r="CAV31" s="18"/>
      <c r="CAW31" s="18"/>
      <c r="CAX31" s="18"/>
      <c r="CAY31" s="18"/>
      <c r="CAZ31" s="18"/>
      <c r="CBA31" s="18"/>
      <c r="CBB31" s="18"/>
      <c r="CBC31" s="18"/>
      <c r="CBD31" s="18"/>
      <c r="CBE31" s="18"/>
      <c r="CBF31" s="18"/>
      <c r="CBG31" s="18"/>
      <c r="CBH31" s="18"/>
      <c r="CBI31" s="18"/>
      <c r="CBJ31" s="18"/>
      <c r="CBK31" s="18"/>
      <c r="CBL31" s="18"/>
      <c r="CBM31" s="18"/>
      <c r="CBN31" s="18"/>
      <c r="CBO31" s="18"/>
      <c r="CBP31" s="18"/>
      <c r="CBQ31" s="18"/>
      <c r="CBR31" s="18"/>
      <c r="CBS31" s="18"/>
      <c r="CBT31" s="18"/>
      <c r="CBU31" s="18"/>
      <c r="CBV31" s="18"/>
      <c r="CBW31" s="18"/>
      <c r="CBX31" s="18"/>
      <c r="CBY31" s="18"/>
      <c r="CBZ31" s="18"/>
      <c r="CCA31" s="18"/>
      <c r="CCB31" s="18"/>
      <c r="CCC31" s="18"/>
      <c r="CCD31" s="18"/>
      <c r="CCE31" s="18"/>
      <c r="CCF31" s="18"/>
      <c r="CCG31" s="18"/>
      <c r="CCH31" s="18"/>
      <c r="CCI31" s="18"/>
      <c r="CCJ31" s="18"/>
      <c r="CCK31" s="18"/>
      <c r="CCL31" s="18"/>
      <c r="CCM31" s="18"/>
      <c r="CCN31" s="18"/>
      <c r="CCO31" s="18"/>
      <c r="CCP31" s="18"/>
      <c r="CCQ31" s="18"/>
      <c r="CCR31" s="18"/>
      <c r="CCS31" s="18"/>
      <c r="CCT31" s="18"/>
      <c r="CCU31" s="18"/>
      <c r="CCV31" s="18"/>
      <c r="CCW31" s="18"/>
      <c r="CCX31" s="18"/>
      <c r="CCY31" s="18"/>
      <c r="CCZ31" s="18"/>
      <c r="CDA31" s="18"/>
      <c r="CDB31" s="18"/>
      <c r="CDC31" s="18"/>
      <c r="CDD31" s="18"/>
      <c r="CDE31" s="18"/>
      <c r="CDF31" s="18"/>
      <c r="CDG31" s="18"/>
      <c r="CDH31" s="18"/>
      <c r="CDI31" s="18"/>
      <c r="CDJ31" s="18"/>
      <c r="CDK31" s="18"/>
      <c r="CDL31" s="18"/>
      <c r="CDM31" s="18"/>
      <c r="CDN31" s="18"/>
      <c r="CDO31" s="18"/>
      <c r="CDP31" s="18"/>
      <c r="CDQ31" s="18"/>
      <c r="CDR31" s="18"/>
      <c r="CDS31" s="18"/>
      <c r="CDT31" s="18"/>
      <c r="CDU31" s="18"/>
      <c r="CDV31" s="18"/>
      <c r="CDW31" s="18"/>
      <c r="CDX31" s="18"/>
      <c r="CDY31" s="18"/>
      <c r="CDZ31" s="18"/>
      <c r="CEA31" s="18"/>
      <c r="CEB31" s="18"/>
      <c r="CEC31" s="18"/>
      <c r="CED31" s="18"/>
      <c r="CEE31" s="18"/>
      <c r="CEF31" s="18"/>
      <c r="CEG31" s="18"/>
      <c r="CEH31" s="18"/>
      <c r="CEI31" s="18"/>
      <c r="CEJ31" s="18"/>
      <c r="CEK31" s="18"/>
      <c r="CEL31" s="18"/>
      <c r="CEM31" s="18"/>
      <c r="CEN31" s="18"/>
      <c r="CEO31" s="18"/>
      <c r="CEP31" s="18"/>
      <c r="CEQ31" s="18"/>
      <c r="CER31" s="18"/>
      <c r="CES31" s="18"/>
      <c r="CET31" s="18"/>
      <c r="CEU31" s="18"/>
      <c r="CEV31" s="18"/>
      <c r="CEW31" s="18"/>
      <c r="CEX31" s="18"/>
      <c r="CEY31" s="18"/>
      <c r="CEZ31" s="18"/>
      <c r="CFA31" s="18"/>
      <c r="CFB31" s="18"/>
      <c r="CFC31" s="18"/>
      <c r="CFD31" s="18"/>
      <c r="CFE31" s="18"/>
      <c r="CFF31" s="18"/>
      <c r="CFG31" s="18"/>
      <c r="CFH31" s="18"/>
      <c r="CFI31" s="18"/>
      <c r="CFJ31" s="18"/>
      <c r="CFK31" s="18"/>
      <c r="CFL31" s="18"/>
      <c r="CFM31" s="18"/>
      <c r="CFN31" s="18"/>
      <c r="CFO31" s="18"/>
      <c r="CFP31" s="18"/>
      <c r="CFQ31" s="18"/>
      <c r="CFR31" s="18"/>
      <c r="CFS31" s="18"/>
      <c r="CFT31" s="18"/>
      <c r="CFU31" s="18"/>
      <c r="CFV31" s="18"/>
      <c r="CFW31" s="18"/>
      <c r="CFX31" s="18"/>
      <c r="CFY31" s="18"/>
      <c r="CFZ31" s="18"/>
      <c r="CGA31" s="18"/>
      <c r="CGB31" s="18"/>
      <c r="CGC31" s="18"/>
      <c r="CGD31" s="18"/>
      <c r="CGE31" s="18"/>
      <c r="CGF31" s="18"/>
      <c r="CGG31" s="18"/>
      <c r="CGH31" s="18"/>
      <c r="CGI31" s="18"/>
      <c r="CGJ31" s="18"/>
      <c r="CGK31" s="18"/>
      <c r="CGL31" s="18"/>
      <c r="CGM31" s="18"/>
      <c r="CGN31" s="18"/>
      <c r="CGO31" s="18"/>
      <c r="CGP31" s="18"/>
      <c r="CGQ31" s="18"/>
      <c r="CGR31" s="18"/>
      <c r="CGS31" s="18"/>
      <c r="CGT31" s="18"/>
      <c r="CGU31" s="18"/>
      <c r="CGV31" s="18"/>
      <c r="CGW31" s="18"/>
      <c r="CGX31" s="18"/>
      <c r="CGY31" s="18"/>
      <c r="CGZ31" s="18"/>
      <c r="CHA31" s="18"/>
      <c r="CHB31" s="18"/>
      <c r="CHC31" s="18"/>
      <c r="CHD31" s="18"/>
      <c r="CHE31" s="18"/>
      <c r="CHF31" s="18"/>
      <c r="CHG31" s="18"/>
      <c r="CHH31" s="18"/>
      <c r="CHI31" s="18"/>
      <c r="CHJ31" s="18"/>
      <c r="CHK31" s="18"/>
      <c r="CHL31" s="18"/>
      <c r="CHM31" s="18"/>
      <c r="CHN31" s="18"/>
      <c r="CHO31" s="18"/>
      <c r="CHP31" s="18"/>
      <c r="CHQ31" s="18"/>
      <c r="CHR31" s="18"/>
      <c r="CHS31" s="18"/>
      <c r="CHT31" s="18"/>
      <c r="CHU31" s="18"/>
      <c r="CHV31" s="18"/>
      <c r="CHW31" s="18"/>
      <c r="CHX31" s="18"/>
      <c r="CHY31" s="18"/>
      <c r="CHZ31" s="18"/>
      <c r="CIA31" s="18"/>
      <c r="CIB31" s="18"/>
      <c r="CIC31" s="18"/>
      <c r="CID31" s="18"/>
      <c r="CIE31" s="18"/>
      <c r="CIF31" s="18"/>
      <c r="CIG31" s="18"/>
      <c r="CIH31" s="18"/>
      <c r="CII31" s="18"/>
      <c r="CIJ31" s="18"/>
      <c r="CIK31" s="18"/>
      <c r="CIL31" s="18"/>
      <c r="CIM31" s="18"/>
      <c r="CIN31" s="18"/>
      <c r="CIO31" s="18"/>
      <c r="CIP31" s="18"/>
      <c r="CIQ31" s="18"/>
      <c r="CIR31" s="18"/>
      <c r="CIS31" s="18"/>
      <c r="CIT31" s="18"/>
      <c r="CIU31" s="18"/>
      <c r="CIV31" s="18"/>
      <c r="CIW31" s="18"/>
      <c r="CIX31" s="18"/>
      <c r="CIY31" s="18"/>
      <c r="CIZ31" s="18"/>
      <c r="CJA31" s="18"/>
      <c r="CJB31" s="18"/>
      <c r="CJC31" s="18"/>
      <c r="CJD31" s="18"/>
      <c r="CJE31" s="18"/>
      <c r="CJF31" s="18"/>
      <c r="CJG31" s="18"/>
      <c r="CJH31" s="18"/>
      <c r="CJI31" s="18"/>
      <c r="CJJ31" s="18"/>
      <c r="CJK31" s="18"/>
      <c r="CJL31" s="18"/>
      <c r="CJM31" s="18"/>
      <c r="CJN31" s="18"/>
      <c r="CJO31" s="18"/>
      <c r="CJP31" s="18"/>
      <c r="CJQ31" s="18"/>
      <c r="CJR31" s="18"/>
      <c r="CJS31" s="18"/>
      <c r="CJT31" s="18"/>
      <c r="CJU31" s="18"/>
      <c r="CJV31" s="18"/>
      <c r="CJW31" s="18"/>
      <c r="CJX31" s="18"/>
      <c r="CJY31" s="18"/>
      <c r="CJZ31" s="18"/>
      <c r="CKA31" s="18"/>
      <c r="CKB31" s="18"/>
      <c r="CKC31" s="18"/>
      <c r="CKD31" s="18"/>
      <c r="CKE31" s="18"/>
      <c r="CKF31" s="18"/>
      <c r="CKG31" s="18"/>
      <c r="CKH31" s="18"/>
      <c r="CKI31" s="18"/>
      <c r="CKJ31" s="18"/>
      <c r="CKK31" s="18"/>
      <c r="CKL31" s="18"/>
      <c r="CKM31" s="18"/>
      <c r="CKN31" s="18"/>
      <c r="CKO31" s="18"/>
      <c r="CKP31" s="18"/>
      <c r="CKQ31" s="18"/>
      <c r="CKR31" s="18"/>
      <c r="CKS31" s="18"/>
      <c r="CKT31" s="18"/>
      <c r="CKU31" s="18"/>
      <c r="CKV31" s="18"/>
      <c r="CKW31" s="18"/>
      <c r="CKX31" s="18"/>
      <c r="CKY31" s="18"/>
      <c r="CKZ31" s="18"/>
      <c r="CLA31" s="18"/>
      <c r="CLB31" s="18"/>
      <c r="CLC31" s="18"/>
      <c r="CLD31" s="18"/>
      <c r="CLE31" s="18"/>
      <c r="CLF31" s="18"/>
      <c r="CLG31" s="18"/>
      <c r="CLH31" s="18"/>
      <c r="CLI31" s="18"/>
      <c r="CLJ31" s="18"/>
      <c r="CLK31" s="18"/>
      <c r="CLL31" s="18"/>
      <c r="CLM31" s="18"/>
      <c r="CLN31" s="18"/>
      <c r="CLO31" s="18"/>
      <c r="CLP31" s="18"/>
      <c r="CLQ31" s="18"/>
      <c r="CLR31" s="18"/>
      <c r="CLS31" s="18"/>
      <c r="CLT31" s="18"/>
      <c r="CLU31" s="18"/>
      <c r="CLV31" s="18"/>
      <c r="CLW31" s="18"/>
      <c r="CLX31" s="18"/>
      <c r="CLY31" s="18"/>
      <c r="CLZ31" s="18"/>
      <c r="CMA31" s="18"/>
      <c r="CMB31" s="18"/>
      <c r="CMC31" s="18"/>
      <c r="CMD31" s="18"/>
      <c r="CME31" s="18"/>
      <c r="CMF31" s="18"/>
      <c r="CMG31" s="18"/>
      <c r="CMH31" s="18"/>
      <c r="CMI31" s="18"/>
      <c r="CMJ31" s="18"/>
      <c r="CMK31" s="18"/>
      <c r="CML31" s="18"/>
      <c r="CMM31" s="18"/>
      <c r="CMN31" s="18"/>
      <c r="CMO31" s="18"/>
      <c r="CMP31" s="18"/>
      <c r="CMQ31" s="18"/>
      <c r="CMR31" s="18"/>
      <c r="CMS31" s="18"/>
      <c r="CMT31" s="18"/>
      <c r="CMU31" s="18"/>
      <c r="CMV31" s="18"/>
      <c r="CMW31" s="18"/>
      <c r="CMX31" s="18"/>
      <c r="CMY31" s="18"/>
      <c r="CMZ31" s="18"/>
      <c r="CNA31" s="18"/>
      <c r="CNB31" s="18"/>
      <c r="CNC31" s="18"/>
      <c r="CND31" s="18"/>
      <c r="CNE31" s="18"/>
      <c r="CNF31" s="18"/>
      <c r="CNG31" s="18"/>
      <c r="CNH31" s="18"/>
      <c r="CNI31" s="18"/>
      <c r="CNJ31" s="18"/>
      <c r="CNK31" s="18"/>
      <c r="CNL31" s="18"/>
      <c r="CNM31" s="18"/>
      <c r="CNN31" s="18"/>
      <c r="CNO31" s="18"/>
      <c r="CNP31" s="18"/>
      <c r="CNQ31" s="18"/>
      <c r="CNR31" s="18"/>
      <c r="CNS31" s="18"/>
      <c r="CNT31" s="18"/>
      <c r="CNU31" s="18"/>
      <c r="CNV31" s="18"/>
      <c r="CNW31" s="18"/>
      <c r="CNX31" s="18"/>
      <c r="CNY31" s="18"/>
      <c r="CNZ31" s="18"/>
      <c r="COA31" s="18"/>
      <c r="COB31" s="18"/>
      <c r="COC31" s="18"/>
      <c r="COD31" s="18"/>
      <c r="COE31" s="18"/>
      <c r="COF31" s="18"/>
      <c r="COG31" s="18"/>
      <c r="COH31" s="18"/>
      <c r="COI31" s="18"/>
      <c r="COJ31" s="18"/>
      <c r="COK31" s="18"/>
      <c r="COL31" s="18"/>
      <c r="COM31" s="18"/>
      <c r="CON31" s="18"/>
      <c r="COO31" s="18"/>
      <c r="COP31" s="18"/>
      <c r="COQ31" s="18"/>
      <c r="COR31" s="18"/>
      <c r="COS31" s="18"/>
      <c r="COT31" s="18"/>
      <c r="COU31" s="18"/>
      <c r="COV31" s="18"/>
      <c r="COW31" s="18"/>
      <c r="COX31" s="18"/>
      <c r="COY31" s="18"/>
      <c r="COZ31" s="18"/>
      <c r="CPA31" s="18"/>
      <c r="CPB31" s="18"/>
      <c r="CPC31" s="18"/>
      <c r="CPD31" s="18"/>
      <c r="CPE31" s="18"/>
      <c r="CPF31" s="18"/>
      <c r="CPG31" s="18"/>
      <c r="CPH31" s="18"/>
      <c r="CPI31" s="18"/>
      <c r="CPJ31" s="18"/>
      <c r="CPK31" s="18"/>
      <c r="CPL31" s="18"/>
      <c r="CPM31" s="18"/>
      <c r="CPN31" s="18"/>
      <c r="CPO31" s="18"/>
      <c r="CPP31" s="18"/>
      <c r="CPQ31" s="18"/>
      <c r="CPR31" s="18"/>
      <c r="CPS31" s="18"/>
      <c r="CPT31" s="18"/>
      <c r="CPU31" s="18"/>
      <c r="CPV31" s="18"/>
      <c r="CPW31" s="18"/>
      <c r="CPX31" s="18"/>
      <c r="CPY31" s="18"/>
      <c r="CPZ31" s="18"/>
      <c r="CQA31" s="18"/>
      <c r="CQB31" s="18"/>
      <c r="CQC31" s="18"/>
      <c r="CQD31" s="18"/>
      <c r="CQE31" s="18"/>
      <c r="CQF31" s="18"/>
      <c r="CQG31" s="18"/>
      <c r="CQH31" s="18"/>
      <c r="CQI31" s="18"/>
      <c r="CQJ31" s="18"/>
      <c r="CQK31" s="18"/>
      <c r="CQL31" s="18"/>
      <c r="CQM31" s="18"/>
      <c r="CQN31" s="18"/>
      <c r="CQO31" s="18"/>
      <c r="CQP31" s="18"/>
      <c r="CQQ31" s="18"/>
      <c r="CQR31" s="18"/>
      <c r="CQS31" s="18"/>
      <c r="CQT31" s="18"/>
      <c r="CQU31" s="18"/>
      <c r="CQV31" s="18"/>
      <c r="CQW31" s="18"/>
      <c r="CQX31" s="18"/>
      <c r="CQY31" s="18"/>
      <c r="CQZ31" s="18"/>
      <c r="CRA31" s="18"/>
      <c r="CRB31" s="18"/>
      <c r="CRC31" s="18"/>
      <c r="CRD31" s="18"/>
      <c r="CRE31" s="18"/>
      <c r="CRF31" s="18"/>
      <c r="CRG31" s="18"/>
      <c r="CRH31" s="18"/>
      <c r="CRI31" s="18"/>
      <c r="CRJ31" s="18"/>
      <c r="CRK31" s="18"/>
      <c r="CRL31" s="18"/>
      <c r="CRM31" s="18"/>
      <c r="CRN31" s="18"/>
      <c r="CRO31" s="18"/>
      <c r="CRP31" s="18"/>
      <c r="CRQ31" s="18"/>
      <c r="CRR31" s="18"/>
      <c r="CRS31" s="18"/>
      <c r="CRT31" s="18"/>
      <c r="CRU31" s="18"/>
      <c r="CRV31" s="18"/>
      <c r="CRW31" s="18"/>
      <c r="CRX31" s="18"/>
      <c r="CRY31" s="18"/>
      <c r="CRZ31" s="18"/>
      <c r="CSA31" s="18"/>
      <c r="CSB31" s="18"/>
      <c r="CSC31" s="18"/>
      <c r="CSD31" s="18"/>
      <c r="CSE31" s="18"/>
      <c r="CSF31" s="18"/>
      <c r="CSG31" s="18"/>
      <c r="CSH31" s="18"/>
      <c r="CSI31" s="18"/>
      <c r="CSJ31" s="18"/>
      <c r="CSK31" s="18"/>
      <c r="CSL31" s="18"/>
      <c r="CSM31" s="18"/>
      <c r="CSN31" s="18"/>
      <c r="CSO31" s="18"/>
      <c r="CSP31" s="18"/>
      <c r="CSQ31" s="18"/>
      <c r="CSR31" s="18"/>
      <c r="CSS31" s="18"/>
      <c r="CST31" s="18"/>
      <c r="CSU31" s="18"/>
      <c r="CSV31" s="18"/>
      <c r="CSW31" s="18"/>
      <c r="CSX31" s="18"/>
      <c r="CSY31" s="18"/>
      <c r="CSZ31" s="18"/>
      <c r="CTA31" s="18"/>
      <c r="CTB31" s="18"/>
      <c r="CTC31" s="18"/>
      <c r="CTD31" s="18"/>
      <c r="CTE31" s="18"/>
      <c r="CTF31" s="18"/>
      <c r="CTG31" s="18"/>
      <c r="CTH31" s="18"/>
      <c r="CTI31" s="18"/>
      <c r="CTJ31" s="18"/>
      <c r="CTK31" s="18"/>
      <c r="CTL31" s="18"/>
      <c r="CTM31" s="18"/>
      <c r="CTN31" s="18"/>
      <c r="CTO31" s="18"/>
      <c r="CTP31" s="18"/>
      <c r="CTQ31" s="18"/>
      <c r="CTR31" s="18"/>
      <c r="CTS31" s="18"/>
      <c r="CTT31" s="18"/>
      <c r="CTU31" s="18"/>
      <c r="CTV31" s="18"/>
      <c r="CTW31" s="18"/>
      <c r="CTX31" s="18"/>
      <c r="CTY31" s="18"/>
      <c r="CTZ31" s="18"/>
      <c r="CUA31" s="18"/>
      <c r="CUB31" s="18"/>
      <c r="CUC31" s="18"/>
      <c r="CUD31" s="18"/>
      <c r="CUE31" s="18"/>
      <c r="CUF31" s="18"/>
      <c r="CUG31" s="18"/>
      <c r="CUH31" s="18"/>
      <c r="CUI31" s="18"/>
      <c r="CUJ31" s="18"/>
      <c r="CUK31" s="18"/>
      <c r="CUL31" s="18"/>
      <c r="CUM31" s="18"/>
      <c r="CUN31" s="18"/>
      <c r="CUO31" s="18"/>
      <c r="CUP31" s="18"/>
      <c r="CUQ31" s="18"/>
      <c r="CUR31" s="18"/>
      <c r="CUS31" s="18"/>
      <c r="CUT31" s="18"/>
      <c r="CUU31" s="18"/>
      <c r="CUV31" s="18"/>
      <c r="CUW31" s="18"/>
      <c r="CUX31" s="18"/>
    </row>
    <row r="32" spans="1:2598" s="18" customFormat="1" ht="15" customHeight="1" x14ac:dyDescent="0.15">
      <c r="A32" s="886" t="s">
        <v>400</v>
      </c>
      <c r="B32" s="41" t="s">
        <v>3</v>
      </c>
      <c r="C32" s="47" t="s">
        <v>83</v>
      </c>
      <c r="D32" s="1459"/>
      <c r="E32" s="1459"/>
      <c r="F32" s="1459"/>
      <c r="G32" s="1459"/>
      <c r="H32" s="1445">
        <v>1.3015902255639098E-2</v>
      </c>
      <c r="I32" s="1438">
        <v>1619.2190000000001</v>
      </c>
      <c r="J32" s="1459"/>
      <c r="K32" s="1459"/>
      <c r="L32" s="1459"/>
      <c r="M32" s="1460"/>
      <c r="N32" s="1445"/>
      <c r="O32" s="1461"/>
      <c r="P32" s="291"/>
      <c r="Q32" s="292"/>
      <c r="R32" s="4" t="str">
        <f t="shared" si="23"/>
        <v>7.C</v>
      </c>
      <c r="S32" s="41" t="str">
        <f t="shared" si="23"/>
        <v>Coniferous</v>
      </c>
      <c r="T32" s="47" t="s">
        <v>83</v>
      </c>
      <c r="U32" s="270"/>
      <c r="V32" s="270"/>
      <c r="W32" s="270"/>
      <c r="X32" s="270"/>
      <c r="Y32" s="270"/>
      <c r="Z32" s="270"/>
      <c r="AA32" s="270"/>
      <c r="AB32" s="271"/>
      <c r="AC32" s="293"/>
      <c r="AD32" s="522" t="str">
        <f t="shared" si="19"/>
        <v>7.C</v>
      </c>
      <c r="AE32" s="41" t="str">
        <f>B32</f>
        <v>Coniferous</v>
      </c>
      <c r="AF32" s="47" t="s">
        <v>83</v>
      </c>
      <c r="AG32" s="518">
        <f>IF(ISNUMBER('JQ1|Primary Products|Production'!E44+F32-L32),'JQ1|Primary Products|Production'!E44+F32-L32,IF(ISNUMBER(L32-F32),"NT " &amp; L32-F32,"…"))</f>
        <v>0</v>
      </c>
      <c r="AH32" s="345">
        <f>IF(ISNUMBER('JQ1|Primary Products|Production'!F44+H32-N32),'JQ1|Primary Products|Production'!F44+H32-N32,IF(ISNUMBER(N32-H32),"NT " &amp; N32-H32,"…"))</f>
        <v>1.3015902255639098E-2</v>
      </c>
    </row>
    <row r="33" spans="1:2598" s="18" customFormat="1" ht="15" customHeight="1" x14ac:dyDescent="0.15">
      <c r="A33" s="886" t="s">
        <v>401</v>
      </c>
      <c r="B33" s="41" t="s">
        <v>4</v>
      </c>
      <c r="C33" s="47" t="s">
        <v>83</v>
      </c>
      <c r="D33" s="1459">
        <v>0.24699308270676687</v>
      </c>
      <c r="E33" s="1459">
        <v>76601.58988</v>
      </c>
      <c r="F33" s="1459">
        <v>0.16076200751879699</v>
      </c>
      <c r="G33" s="1459">
        <v>51483.916695999993</v>
      </c>
      <c r="H33" s="1445">
        <v>0.31089609022556397</v>
      </c>
      <c r="I33" s="1438">
        <v>98480.206334999995</v>
      </c>
      <c r="J33" s="1459"/>
      <c r="K33" s="1459"/>
      <c r="L33" s="1459"/>
      <c r="M33" s="1460"/>
      <c r="N33" s="1445"/>
      <c r="O33" s="1461"/>
      <c r="P33" s="291"/>
      <c r="Q33" s="292"/>
      <c r="R33" s="4" t="str">
        <f t="shared" si="23"/>
        <v>7.NC</v>
      </c>
      <c r="S33" s="41" t="str">
        <f t="shared" si="23"/>
        <v>Non-Coniferous</v>
      </c>
      <c r="T33" s="47" t="s">
        <v>83</v>
      </c>
      <c r="U33" s="270"/>
      <c r="V33" s="270"/>
      <c r="W33" s="270"/>
      <c r="X33" s="270"/>
      <c r="Y33" s="270"/>
      <c r="Z33" s="270"/>
      <c r="AA33" s="270"/>
      <c r="AB33" s="271"/>
      <c r="AC33" s="293"/>
      <c r="AD33" s="522" t="str">
        <f t="shared" si="19"/>
        <v>7.NC</v>
      </c>
      <c r="AE33" s="41" t="str">
        <f>B33</f>
        <v>Non-Coniferous</v>
      </c>
      <c r="AF33" s="47" t="s">
        <v>83</v>
      </c>
      <c r="AG33" s="331">
        <f>IF(ISNUMBER('JQ1|Primary Products|Production'!E45+F33-L33),'JQ1|Primary Products|Production'!E45+F33-L33,IF(ISNUMBER(L33-F33),"NT " &amp; L33-F33,"…"))</f>
        <v>0.16076200751879699</v>
      </c>
      <c r="AH33" s="345">
        <f>IF(ISNUMBER('JQ1|Primary Products|Production'!F45+H33-N33),'JQ1|Primary Products|Production'!F45+H33-N33,IF(ISNUMBER(N33-H33),"NT " &amp; N33-H33,"…"))</f>
        <v>0.31089609022556397</v>
      </c>
    </row>
    <row r="34" spans="1:2598" s="18" customFormat="1" ht="15" customHeight="1" x14ac:dyDescent="0.15">
      <c r="A34" s="890" t="s">
        <v>402</v>
      </c>
      <c r="B34" s="42" t="s">
        <v>74</v>
      </c>
      <c r="C34" s="50" t="s">
        <v>83</v>
      </c>
      <c r="D34" s="1459"/>
      <c r="E34" s="1459"/>
      <c r="F34" s="1459"/>
      <c r="G34" s="1459"/>
      <c r="H34" s="1445">
        <v>0.31089609022556397</v>
      </c>
      <c r="I34" s="1438">
        <v>98480.206334999995</v>
      </c>
      <c r="J34" s="1459"/>
      <c r="K34" s="1459"/>
      <c r="L34" s="1459"/>
      <c r="M34" s="1460"/>
      <c r="N34" s="1445"/>
      <c r="O34" s="1461"/>
      <c r="P34" s="291"/>
      <c r="Q34" s="292"/>
      <c r="R34" s="5" t="str">
        <f t="shared" si="23"/>
        <v>7.NC.T</v>
      </c>
      <c r="S34" s="42" t="str">
        <f t="shared" si="23"/>
        <v>of which: Tropical</v>
      </c>
      <c r="T34" s="50" t="s">
        <v>83</v>
      </c>
      <c r="U34" s="278" t="str">
        <f>IF(AND(ISNUMBER(F34/F33),F34&gt;F33),"&gt; 6.1.NC !!","")</f>
        <v/>
      </c>
      <c r="V34" s="278" t="str">
        <f>IF(AND(ISNUMBER(G34/G33),G34&gt;G33),"&gt; 6.1.NC !!","")</f>
        <v/>
      </c>
      <c r="W34" s="278" t="str">
        <f>IF(AND(ISNUMBER(H34/H33),H34&gt;H33),"&gt; 6.1.NC !!","")</f>
        <v/>
      </c>
      <c r="X34" s="278" t="str">
        <f>IF(AND(ISNUMBER(I34/I33),I34&gt;I33),"&gt; 6.1.NC !!","")</f>
        <v/>
      </c>
      <c r="Y34" s="278" t="str">
        <f t="shared" ref="Y34:AB34" si="25">IF(AND(ISNUMBER(L34/L33),L34&gt;L33),"&gt; 6.1.NC !!","")</f>
        <v/>
      </c>
      <c r="Z34" s="278" t="str">
        <f t="shared" si="25"/>
        <v/>
      </c>
      <c r="AA34" s="278" t="str">
        <f t="shared" si="25"/>
        <v/>
      </c>
      <c r="AB34" s="527" t="str">
        <f t="shared" si="25"/>
        <v/>
      </c>
      <c r="AC34" s="293"/>
      <c r="AD34" s="521" t="str">
        <f t="shared" si="19"/>
        <v>7.NC.T</v>
      </c>
      <c r="AE34" s="42" t="str">
        <f>B34</f>
        <v>of which: Tropical</v>
      </c>
      <c r="AF34" s="50" t="s">
        <v>83</v>
      </c>
      <c r="AG34" s="331">
        <f>IF(ISNUMBER('JQ1|Primary Products|Production'!E46+F34-L34),'JQ1|Primary Products|Production'!E46+F34-L34,IF(ISNUMBER(L34-F34),"NT " &amp; L34-F34,"…"))</f>
        <v>0</v>
      </c>
      <c r="AH34" s="345">
        <f>IF(ISNUMBER('JQ1|Primary Products|Production'!F46+H34-N34),'JQ1|Primary Products|Production'!F46+H34-N34,IF(ISNUMBER(N34-H34),"NT " &amp; N34-H34,"…"))</f>
        <v>0.31089609022556397</v>
      </c>
    </row>
    <row r="35" spans="1:2598" s="191" customFormat="1" ht="15" customHeight="1" x14ac:dyDescent="0.15">
      <c r="A35" s="888" t="s">
        <v>403</v>
      </c>
      <c r="B35" s="189" t="s">
        <v>31</v>
      </c>
      <c r="C35" s="200" t="s">
        <v>83</v>
      </c>
      <c r="D35" s="1474">
        <v>52.986716490621205</v>
      </c>
      <c r="E35" s="1474">
        <v>3512692.232973</v>
      </c>
      <c r="F35" s="1474">
        <v>55.580491117893942</v>
      </c>
      <c r="G35" s="1474">
        <v>4207145.5452840002</v>
      </c>
      <c r="H35" s="1474">
        <v>83.767390129870137</v>
      </c>
      <c r="I35" s="1474">
        <v>4823211.6112850001</v>
      </c>
      <c r="J35" s="1474">
        <v>1995.8210901590001</v>
      </c>
      <c r="K35" s="1474">
        <v>2334.7688469760001</v>
      </c>
      <c r="L35" s="1474">
        <v>0.12706899675324673</v>
      </c>
      <c r="M35" s="1474">
        <v>35657.173999999999</v>
      </c>
      <c r="N35" s="1474">
        <v>1.3903622258008659</v>
      </c>
      <c r="O35" s="1474">
        <v>147245.74</v>
      </c>
      <c r="P35" s="291"/>
      <c r="Q35" s="292"/>
      <c r="R35" s="192" t="str">
        <f t="shared" si="11"/>
        <v>8</v>
      </c>
      <c r="S35" s="189" t="str">
        <f t="shared" si="12"/>
        <v>WOOD-BASED PANELS</v>
      </c>
      <c r="T35" s="200" t="s">
        <v>83</v>
      </c>
      <c r="U35" s="595">
        <f>F35-(F36+F40+F42)</f>
        <v>0</v>
      </c>
      <c r="V35" s="276">
        <f>G35-(G36+G40+G42)</f>
        <v>0</v>
      </c>
      <c r="W35" s="276">
        <f>H35-(H36+H40+H42)</f>
        <v>0</v>
      </c>
      <c r="X35" s="276">
        <f>I35-(I36+I40+I42)</f>
        <v>0</v>
      </c>
      <c r="Y35" s="276">
        <f t="shared" ref="Y35:AB35" si="26">L35-(L36+L40+L42)</f>
        <v>0</v>
      </c>
      <c r="Z35" s="276">
        <f t="shared" si="26"/>
        <v>0</v>
      </c>
      <c r="AA35" s="276">
        <f t="shared" si="26"/>
        <v>0</v>
      </c>
      <c r="AB35" s="277">
        <f t="shared" si="26"/>
        <v>0</v>
      </c>
      <c r="AC35" s="314"/>
      <c r="AD35" s="323" t="str">
        <f t="shared" si="19"/>
        <v>8</v>
      </c>
      <c r="AE35" s="189" t="str">
        <f t="shared" si="20"/>
        <v>WOOD-BASED PANELS</v>
      </c>
      <c r="AF35" s="200" t="s">
        <v>83</v>
      </c>
      <c r="AG35" s="327">
        <f>IF(ISNUMBER('JQ1|Primary Products|Production'!E47+F35-L35),'JQ1|Primary Products|Production'!E47+F35-L35,IF(ISNUMBER(L35-F35),"NT " &amp; L35-F35,"…"))</f>
        <v>55.453422121140697</v>
      </c>
      <c r="AH35" s="328">
        <f>IF(ISNUMBER('JQ1|Primary Products|Production'!F47+H35-N35),'JQ1|Primary Products|Production'!F47+H35-N35,IF(ISNUMBER(N35-H35),"NT " &amp; N35-H35,"…"))</f>
        <v>82.377027904069266</v>
      </c>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c r="KX35" s="18"/>
      <c r="KY35" s="18"/>
      <c r="KZ35" s="18"/>
      <c r="LA35" s="18"/>
      <c r="LB35" s="18"/>
      <c r="LC35" s="18"/>
      <c r="LD35" s="18"/>
      <c r="LE35" s="18"/>
      <c r="LF35" s="18"/>
      <c r="LG35" s="18"/>
      <c r="LH35" s="18"/>
      <c r="LI35" s="18"/>
      <c r="LJ35" s="18"/>
      <c r="LK35" s="18"/>
      <c r="LL35" s="18"/>
      <c r="LM35" s="18"/>
      <c r="LN35" s="18"/>
      <c r="LO35" s="18"/>
      <c r="LP35" s="18"/>
      <c r="LQ35" s="18"/>
      <c r="LR35" s="18"/>
      <c r="LS35" s="18"/>
      <c r="LT35" s="18"/>
      <c r="LU35" s="18"/>
      <c r="LV35" s="18"/>
      <c r="LW35" s="18"/>
      <c r="LX35" s="18"/>
      <c r="LY35" s="18"/>
      <c r="LZ35" s="18"/>
      <c r="MA35" s="18"/>
      <c r="MB35" s="18"/>
      <c r="MC35" s="18"/>
      <c r="MD35" s="18"/>
      <c r="ME35" s="18"/>
      <c r="MF35" s="18"/>
      <c r="MG35" s="18"/>
      <c r="MH35" s="18"/>
      <c r="MI35" s="18"/>
      <c r="MJ35" s="18"/>
      <c r="MK35" s="18"/>
      <c r="ML35" s="18"/>
      <c r="MM35" s="18"/>
      <c r="MN35" s="18"/>
      <c r="MO35" s="18"/>
      <c r="MP35" s="18"/>
      <c r="MQ35" s="18"/>
      <c r="MR35" s="18"/>
      <c r="MS35" s="18"/>
      <c r="MT35" s="18"/>
      <c r="MU35" s="18"/>
      <c r="MV35" s="18"/>
      <c r="MW35" s="18"/>
      <c r="MX35" s="18"/>
      <c r="MY35" s="18"/>
      <c r="MZ35" s="18"/>
      <c r="NA35" s="18"/>
      <c r="NB35" s="18"/>
      <c r="NC35" s="18"/>
      <c r="ND35" s="18"/>
      <c r="NE35" s="18"/>
      <c r="NF35" s="18"/>
      <c r="NG35" s="18"/>
      <c r="NH35" s="18"/>
      <c r="NI35" s="18"/>
      <c r="NJ35" s="18"/>
      <c r="NK35" s="18"/>
      <c r="NL35" s="18"/>
      <c r="NM35" s="18"/>
      <c r="NN35" s="18"/>
      <c r="NO35" s="18"/>
      <c r="NP35" s="18"/>
      <c r="NQ35" s="18"/>
      <c r="NR35" s="18"/>
      <c r="NS35" s="18"/>
      <c r="NT35" s="18"/>
      <c r="NU35" s="18"/>
      <c r="NV35" s="18"/>
      <c r="NW35" s="18"/>
      <c r="NX35" s="18"/>
      <c r="NY35" s="18"/>
      <c r="NZ35" s="18"/>
      <c r="OA35" s="18"/>
      <c r="OB35" s="18"/>
      <c r="OC35" s="18"/>
      <c r="OD35" s="18"/>
      <c r="OE35" s="18"/>
      <c r="OF35" s="18"/>
      <c r="OG35" s="18"/>
      <c r="OH35" s="18"/>
      <c r="OI35" s="18"/>
      <c r="OJ35" s="18"/>
      <c r="OK35" s="18"/>
      <c r="OL35" s="18"/>
      <c r="OM35" s="18"/>
      <c r="ON35" s="18"/>
      <c r="OO35" s="18"/>
      <c r="OP35" s="18"/>
      <c r="OQ35" s="18"/>
      <c r="OR35" s="18"/>
      <c r="OS35" s="18"/>
      <c r="OT35" s="18"/>
      <c r="OU35" s="18"/>
      <c r="OV35" s="18"/>
      <c r="OW35" s="18"/>
      <c r="OX35" s="18"/>
      <c r="OY35" s="18"/>
      <c r="OZ35" s="18"/>
      <c r="PA35" s="18"/>
      <c r="PB35" s="18"/>
      <c r="PC35" s="18"/>
      <c r="PD35" s="18"/>
      <c r="PE35" s="18"/>
      <c r="PF35" s="18"/>
      <c r="PG35" s="18"/>
      <c r="PH35" s="18"/>
      <c r="PI35" s="18"/>
      <c r="PJ35" s="18"/>
      <c r="PK35" s="18"/>
      <c r="PL35" s="18"/>
      <c r="PM35" s="18"/>
      <c r="PN35" s="18"/>
      <c r="PO35" s="18"/>
      <c r="PP35" s="18"/>
      <c r="PQ35" s="18"/>
      <c r="PR35" s="18"/>
      <c r="PS35" s="18"/>
      <c r="PT35" s="18"/>
      <c r="PU35" s="18"/>
      <c r="PV35" s="18"/>
      <c r="PW35" s="18"/>
      <c r="PX35" s="18"/>
      <c r="PY35" s="18"/>
      <c r="PZ35" s="18"/>
      <c r="QA35" s="18"/>
      <c r="QB35" s="18"/>
      <c r="QC35" s="18"/>
      <c r="QD35" s="18"/>
      <c r="QE35" s="18"/>
      <c r="QF35" s="18"/>
      <c r="QG35" s="18"/>
      <c r="QH35" s="18"/>
      <c r="QI35" s="18"/>
      <c r="QJ35" s="18"/>
      <c r="QK35" s="18"/>
      <c r="QL35" s="18"/>
      <c r="QM35" s="18"/>
      <c r="QN35" s="18"/>
      <c r="QO35" s="18"/>
      <c r="QP35" s="18"/>
      <c r="QQ35" s="18"/>
      <c r="QR35" s="18"/>
      <c r="QS35" s="18"/>
      <c r="QT35" s="18"/>
      <c r="QU35" s="18"/>
      <c r="QV35" s="18"/>
      <c r="QW35" s="18"/>
      <c r="QX35" s="18"/>
      <c r="QY35" s="18"/>
      <c r="QZ35" s="18"/>
      <c r="RA35" s="18"/>
      <c r="RB35" s="18"/>
      <c r="RC35" s="18"/>
      <c r="RD35" s="18"/>
      <c r="RE35" s="18"/>
      <c r="RF35" s="18"/>
      <c r="RG35" s="18"/>
      <c r="RH35" s="18"/>
      <c r="RI35" s="18"/>
      <c r="RJ35" s="18"/>
      <c r="RK35" s="18"/>
      <c r="RL35" s="18"/>
      <c r="RM35" s="18"/>
      <c r="RN35" s="18"/>
      <c r="RO35" s="18"/>
      <c r="RP35" s="18"/>
      <c r="RQ35" s="18"/>
      <c r="RR35" s="18"/>
      <c r="RS35" s="18"/>
      <c r="RT35" s="18"/>
      <c r="RU35" s="18"/>
      <c r="RV35" s="18"/>
      <c r="RW35" s="18"/>
      <c r="RX35" s="18"/>
      <c r="RY35" s="18"/>
      <c r="RZ35" s="18"/>
      <c r="SA35" s="18"/>
      <c r="SB35" s="18"/>
      <c r="SC35" s="18"/>
      <c r="SD35" s="18"/>
      <c r="SE35" s="18"/>
      <c r="SF35" s="18"/>
      <c r="SG35" s="18"/>
      <c r="SH35" s="18"/>
      <c r="SI35" s="18"/>
      <c r="SJ35" s="18"/>
      <c r="SK35" s="18"/>
      <c r="SL35" s="18"/>
      <c r="SM35" s="18"/>
      <c r="SN35" s="18"/>
      <c r="SO35" s="18"/>
      <c r="SP35" s="18"/>
      <c r="SQ35" s="18"/>
      <c r="SR35" s="18"/>
      <c r="SS35" s="18"/>
      <c r="ST35" s="18"/>
      <c r="SU35" s="18"/>
      <c r="SV35" s="18"/>
      <c r="SW35" s="18"/>
      <c r="SX35" s="18"/>
      <c r="SY35" s="18"/>
      <c r="SZ35" s="18"/>
      <c r="TA35" s="18"/>
      <c r="TB35" s="18"/>
      <c r="TC35" s="18"/>
      <c r="TD35" s="18"/>
      <c r="TE35" s="18"/>
      <c r="TF35" s="18"/>
      <c r="TG35" s="18"/>
      <c r="TH35" s="18"/>
      <c r="TI35" s="18"/>
      <c r="TJ35" s="18"/>
      <c r="TK35" s="18"/>
      <c r="TL35" s="18"/>
      <c r="TM35" s="18"/>
      <c r="TN35" s="18"/>
      <c r="TO35" s="18"/>
      <c r="TP35" s="18"/>
      <c r="TQ35" s="18"/>
      <c r="TR35" s="18"/>
      <c r="TS35" s="18"/>
      <c r="TT35" s="18"/>
      <c r="TU35" s="18"/>
      <c r="TV35" s="18"/>
      <c r="TW35" s="18"/>
      <c r="TX35" s="18"/>
      <c r="TY35" s="18"/>
      <c r="TZ35" s="18"/>
      <c r="UA35" s="18"/>
      <c r="UB35" s="18"/>
      <c r="UC35" s="18"/>
      <c r="UD35" s="18"/>
      <c r="UE35" s="18"/>
      <c r="UF35" s="18"/>
      <c r="UG35" s="18"/>
      <c r="UH35" s="18"/>
      <c r="UI35" s="18"/>
      <c r="UJ35" s="18"/>
      <c r="UK35" s="18"/>
      <c r="UL35" s="18"/>
      <c r="UM35" s="18"/>
      <c r="UN35" s="18"/>
      <c r="UO35" s="18"/>
      <c r="UP35" s="18"/>
      <c r="UQ35" s="18"/>
      <c r="UR35" s="18"/>
      <c r="US35" s="18"/>
      <c r="UT35" s="18"/>
      <c r="UU35" s="18"/>
      <c r="UV35" s="18"/>
      <c r="UW35" s="18"/>
      <c r="UX35" s="18"/>
      <c r="UY35" s="18"/>
      <c r="UZ35" s="18"/>
      <c r="VA35" s="18"/>
      <c r="VB35" s="18"/>
      <c r="VC35" s="18"/>
      <c r="VD35" s="18"/>
      <c r="VE35" s="18"/>
      <c r="VF35" s="18"/>
      <c r="VG35" s="18"/>
      <c r="VH35" s="18"/>
      <c r="VI35" s="18"/>
      <c r="VJ35" s="18"/>
      <c r="VK35" s="18"/>
      <c r="VL35" s="18"/>
      <c r="VM35" s="18"/>
      <c r="VN35" s="18"/>
      <c r="VO35" s="18"/>
      <c r="VP35" s="18"/>
      <c r="VQ35" s="18"/>
      <c r="VR35" s="18"/>
      <c r="VS35" s="18"/>
      <c r="VT35" s="18"/>
      <c r="VU35" s="18"/>
      <c r="VV35" s="18"/>
      <c r="VW35" s="18"/>
      <c r="VX35" s="18"/>
      <c r="VY35" s="18"/>
      <c r="VZ35" s="18"/>
      <c r="WA35" s="18"/>
      <c r="WB35" s="18"/>
      <c r="WC35" s="18"/>
      <c r="WD35" s="18"/>
      <c r="WE35" s="18"/>
      <c r="WF35" s="18"/>
      <c r="WG35" s="18"/>
      <c r="WH35" s="18"/>
      <c r="WI35" s="18"/>
      <c r="WJ35" s="18"/>
      <c r="WK35" s="18"/>
      <c r="WL35" s="18"/>
      <c r="WM35" s="18"/>
      <c r="WN35" s="18"/>
      <c r="WO35" s="18"/>
      <c r="WP35" s="18"/>
      <c r="WQ35" s="18"/>
      <c r="WR35" s="18"/>
      <c r="WS35" s="18"/>
      <c r="WT35" s="18"/>
      <c r="WU35" s="18"/>
      <c r="WV35" s="18"/>
      <c r="WW35" s="18"/>
      <c r="WX35" s="18"/>
      <c r="WY35" s="18"/>
      <c r="WZ35" s="18"/>
      <c r="XA35" s="18"/>
      <c r="XB35" s="18"/>
      <c r="XC35" s="18"/>
      <c r="XD35" s="18"/>
      <c r="XE35" s="18"/>
      <c r="XF35" s="18"/>
      <c r="XG35" s="18"/>
      <c r="XH35" s="18"/>
      <c r="XI35" s="18"/>
      <c r="XJ35" s="18"/>
      <c r="XK35" s="18"/>
      <c r="XL35" s="18"/>
      <c r="XM35" s="18"/>
      <c r="XN35" s="18"/>
      <c r="XO35" s="18"/>
      <c r="XP35" s="18"/>
      <c r="XQ35" s="18"/>
      <c r="XR35" s="18"/>
      <c r="XS35" s="18"/>
      <c r="XT35" s="18"/>
      <c r="XU35" s="18"/>
      <c r="XV35" s="18"/>
      <c r="XW35" s="18"/>
      <c r="XX35" s="18"/>
      <c r="XY35" s="18"/>
      <c r="XZ35" s="18"/>
      <c r="YA35" s="18"/>
      <c r="YB35" s="18"/>
      <c r="YC35" s="18"/>
      <c r="YD35" s="18"/>
      <c r="YE35" s="18"/>
      <c r="YF35" s="18"/>
      <c r="YG35" s="18"/>
      <c r="YH35" s="18"/>
      <c r="YI35" s="18"/>
      <c r="YJ35" s="18"/>
      <c r="YK35" s="18"/>
      <c r="YL35" s="18"/>
      <c r="YM35" s="18"/>
      <c r="YN35" s="18"/>
      <c r="YO35" s="18"/>
      <c r="YP35" s="18"/>
      <c r="YQ35" s="18"/>
      <c r="YR35" s="18"/>
      <c r="YS35" s="18"/>
      <c r="YT35" s="18"/>
      <c r="YU35" s="18"/>
      <c r="YV35" s="18"/>
      <c r="YW35" s="18"/>
      <c r="YX35" s="18"/>
      <c r="YY35" s="18"/>
      <c r="YZ35" s="18"/>
      <c r="ZA35" s="18"/>
      <c r="ZB35" s="18"/>
      <c r="ZC35" s="18"/>
      <c r="ZD35" s="18"/>
      <c r="ZE35" s="18"/>
      <c r="ZF35" s="18"/>
      <c r="ZG35" s="18"/>
      <c r="ZH35" s="18"/>
      <c r="ZI35" s="18"/>
      <c r="ZJ35" s="18"/>
      <c r="ZK35" s="18"/>
      <c r="ZL35" s="18"/>
      <c r="ZM35" s="18"/>
      <c r="ZN35" s="18"/>
      <c r="ZO35" s="18"/>
      <c r="ZP35" s="18"/>
      <c r="ZQ35" s="18"/>
      <c r="ZR35" s="18"/>
      <c r="ZS35" s="18"/>
      <c r="ZT35" s="18"/>
      <c r="ZU35" s="18"/>
      <c r="ZV35" s="18"/>
      <c r="ZW35" s="18"/>
      <c r="ZX35" s="18"/>
      <c r="ZY35" s="18"/>
      <c r="ZZ35" s="18"/>
      <c r="AAA35" s="18"/>
      <c r="AAB35" s="18"/>
      <c r="AAC35" s="18"/>
      <c r="AAD35" s="18"/>
      <c r="AAE35" s="18"/>
      <c r="AAF35" s="18"/>
      <c r="AAG35" s="18"/>
      <c r="AAH35" s="18"/>
      <c r="AAI35" s="18"/>
      <c r="AAJ35" s="18"/>
      <c r="AAK35" s="18"/>
      <c r="AAL35" s="18"/>
      <c r="AAM35" s="18"/>
      <c r="AAN35" s="18"/>
      <c r="AAO35" s="18"/>
      <c r="AAP35" s="18"/>
      <c r="AAQ35" s="18"/>
      <c r="AAR35" s="18"/>
      <c r="AAS35" s="18"/>
      <c r="AAT35" s="18"/>
      <c r="AAU35" s="18"/>
      <c r="AAV35" s="18"/>
      <c r="AAW35" s="18"/>
      <c r="AAX35" s="18"/>
      <c r="AAY35" s="18"/>
      <c r="AAZ35" s="18"/>
      <c r="ABA35" s="18"/>
      <c r="ABB35" s="18"/>
      <c r="ABC35" s="18"/>
      <c r="ABD35" s="18"/>
      <c r="ABE35" s="18"/>
      <c r="ABF35" s="18"/>
      <c r="ABG35" s="18"/>
      <c r="ABH35" s="18"/>
      <c r="ABI35" s="18"/>
      <c r="ABJ35" s="18"/>
      <c r="ABK35" s="18"/>
      <c r="ABL35" s="18"/>
      <c r="ABM35" s="18"/>
      <c r="ABN35" s="18"/>
      <c r="ABO35" s="18"/>
      <c r="ABP35" s="18"/>
      <c r="ABQ35" s="18"/>
      <c r="ABR35" s="18"/>
      <c r="ABS35" s="18"/>
      <c r="ABT35" s="18"/>
      <c r="ABU35" s="18"/>
      <c r="ABV35" s="18"/>
      <c r="ABW35" s="18"/>
      <c r="ABX35" s="18"/>
      <c r="ABY35" s="18"/>
      <c r="ABZ35" s="18"/>
      <c r="ACA35" s="18"/>
      <c r="ACB35" s="18"/>
      <c r="ACC35" s="18"/>
      <c r="ACD35" s="18"/>
      <c r="ACE35" s="18"/>
      <c r="ACF35" s="18"/>
      <c r="ACG35" s="18"/>
      <c r="ACH35" s="18"/>
      <c r="ACI35" s="18"/>
      <c r="ACJ35" s="18"/>
      <c r="ACK35" s="18"/>
      <c r="ACL35" s="18"/>
      <c r="ACM35" s="18"/>
      <c r="ACN35" s="18"/>
      <c r="ACO35" s="18"/>
      <c r="ACP35" s="18"/>
      <c r="ACQ35" s="18"/>
      <c r="ACR35" s="18"/>
      <c r="ACS35" s="18"/>
      <c r="ACT35" s="18"/>
      <c r="ACU35" s="18"/>
      <c r="ACV35" s="18"/>
      <c r="ACW35" s="18"/>
      <c r="ACX35" s="18"/>
      <c r="ACY35" s="18"/>
      <c r="ACZ35" s="18"/>
      <c r="ADA35" s="18"/>
      <c r="ADB35" s="18"/>
      <c r="ADC35" s="18"/>
      <c r="ADD35" s="18"/>
      <c r="ADE35" s="18"/>
      <c r="ADF35" s="18"/>
      <c r="ADG35" s="18"/>
      <c r="ADH35" s="18"/>
      <c r="ADI35" s="18"/>
      <c r="ADJ35" s="18"/>
      <c r="ADK35" s="18"/>
      <c r="ADL35" s="18"/>
      <c r="ADM35" s="18"/>
      <c r="ADN35" s="18"/>
      <c r="ADO35" s="18"/>
      <c r="ADP35" s="18"/>
      <c r="ADQ35" s="18"/>
      <c r="ADR35" s="18"/>
      <c r="ADS35" s="18"/>
      <c r="ADT35" s="18"/>
      <c r="ADU35" s="18"/>
      <c r="ADV35" s="18"/>
      <c r="ADW35" s="18"/>
      <c r="ADX35" s="18"/>
      <c r="ADY35" s="18"/>
      <c r="ADZ35" s="18"/>
      <c r="AEA35" s="18"/>
      <c r="AEB35" s="18"/>
      <c r="AEC35" s="18"/>
      <c r="AED35" s="18"/>
      <c r="AEE35" s="18"/>
      <c r="AEF35" s="18"/>
      <c r="AEG35" s="18"/>
      <c r="AEH35" s="18"/>
      <c r="AEI35" s="18"/>
      <c r="AEJ35" s="18"/>
      <c r="AEK35" s="18"/>
      <c r="AEL35" s="18"/>
      <c r="AEM35" s="18"/>
      <c r="AEN35" s="18"/>
      <c r="AEO35" s="18"/>
      <c r="AEP35" s="18"/>
      <c r="AEQ35" s="18"/>
      <c r="AER35" s="18"/>
      <c r="AES35" s="18"/>
      <c r="AET35" s="18"/>
      <c r="AEU35" s="18"/>
      <c r="AEV35" s="18"/>
      <c r="AEW35" s="18"/>
      <c r="AEX35" s="18"/>
      <c r="AEY35" s="18"/>
      <c r="AEZ35" s="18"/>
      <c r="AFA35" s="18"/>
      <c r="AFB35" s="18"/>
      <c r="AFC35" s="18"/>
      <c r="AFD35" s="18"/>
      <c r="AFE35" s="18"/>
      <c r="AFF35" s="18"/>
      <c r="AFG35" s="18"/>
      <c r="AFH35" s="18"/>
      <c r="AFI35" s="18"/>
      <c r="AFJ35" s="18"/>
      <c r="AFK35" s="18"/>
      <c r="AFL35" s="18"/>
      <c r="AFM35" s="18"/>
      <c r="AFN35" s="18"/>
      <c r="AFO35" s="18"/>
      <c r="AFP35" s="18"/>
      <c r="AFQ35" s="18"/>
      <c r="AFR35" s="18"/>
      <c r="AFS35" s="18"/>
      <c r="AFT35" s="18"/>
      <c r="AFU35" s="18"/>
      <c r="AFV35" s="18"/>
      <c r="AFW35" s="18"/>
      <c r="AFX35" s="18"/>
      <c r="AFY35" s="18"/>
      <c r="AFZ35" s="18"/>
      <c r="AGA35" s="18"/>
      <c r="AGB35" s="18"/>
      <c r="AGC35" s="18"/>
      <c r="AGD35" s="18"/>
      <c r="AGE35" s="18"/>
      <c r="AGF35" s="18"/>
      <c r="AGG35" s="18"/>
      <c r="AGH35" s="18"/>
      <c r="AGI35" s="18"/>
      <c r="AGJ35" s="18"/>
      <c r="AGK35" s="18"/>
      <c r="AGL35" s="18"/>
      <c r="AGM35" s="18"/>
      <c r="AGN35" s="18"/>
      <c r="AGO35" s="18"/>
      <c r="AGP35" s="18"/>
      <c r="AGQ35" s="18"/>
      <c r="AGR35" s="18"/>
      <c r="AGS35" s="18"/>
      <c r="AGT35" s="18"/>
      <c r="AGU35" s="18"/>
      <c r="AGV35" s="18"/>
      <c r="AGW35" s="18"/>
      <c r="AGX35" s="18"/>
      <c r="AGY35" s="18"/>
      <c r="AGZ35" s="18"/>
      <c r="AHA35" s="18"/>
      <c r="AHB35" s="18"/>
      <c r="AHC35" s="18"/>
      <c r="AHD35" s="18"/>
      <c r="AHE35" s="18"/>
      <c r="AHF35" s="18"/>
      <c r="AHG35" s="18"/>
      <c r="AHH35" s="18"/>
      <c r="AHI35" s="18"/>
      <c r="AHJ35" s="18"/>
      <c r="AHK35" s="18"/>
      <c r="AHL35" s="18"/>
      <c r="AHM35" s="18"/>
      <c r="AHN35" s="18"/>
      <c r="AHO35" s="18"/>
      <c r="AHP35" s="18"/>
      <c r="AHQ35" s="18"/>
      <c r="AHR35" s="18"/>
      <c r="AHS35" s="18"/>
      <c r="AHT35" s="18"/>
      <c r="AHU35" s="18"/>
      <c r="AHV35" s="18"/>
      <c r="AHW35" s="18"/>
      <c r="AHX35" s="18"/>
      <c r="AHY35" s="18"/>
      <c r="AHZ35" s="18"/>
      <c r="AIA35" s="18"/>
      <c r="AIB35" s="18"/>
      <c r="AIC35" s="18"/>
      <c r="AID35" s="18"/>
      <c r="AIE35" s="18"/>
      <c r="AIF35" s="18"/>
      <c r="AIG35" s="18"/>
      <c r="AIH35" s="18"/>
      <c r="AII35" s="18"/>
      <c r="AIJ35" s="18"/>
      <c r="AIK35" s="18"/>
      <c r="AIL35" s="18"/>
      <c r="AIM35" s="18"/>
      <c r="AIN35" s="18"/>
      <c r="AIO35" s="18"/>
      <c r="AIP35" s="18"/>
      <c r="AIQ35" s="18"/>
      <c r="AIR35" s="18"/>
      <c r="AIS35" s="18"/>
      <c r="AIT35" s="18"/>
      <c r="AIU35" s="18"/>
      <c r="AIV35" s="18"/>
      <c r="AIW35" s="18"/>
      <c r="AIX35" s="18"/>
      <c r="AIY35" s="18"/>
      <c r="AIZ35" s="18"/>
      <c r="AJA35" s="18"/>
      <c r="AJB35" s="18"/>
      <c r="AJC35" s="18"/>
      <c r="AJD35" s="18"/>
      <c r="AJE35" s="18"/>
      <c r="AJF35" s="18"/>
      <c r="AJG35" s="18"/>
      <c r="AJH35" s="18"/>
      <c r="AJI35" s="18"/>
      <c r="AJJ35" s="18"/>
      <c r="AJK35" s="18"/>
      <c r="AJL35" s="18"/>
      <c r="AJM35" s="18"/>
      <c r="AJN35" s="18"/>
      <c r="AJO35" s="18"/>
      <c r="AJP35" s="18"/>
      <c r="AJQ35" s="18"/>
      <c r="AJR35" s="18"/>
      <c r="AJS35" s="18"/>
      <c r="AJT35" s="18"/>
      <c r="AJU35" s="18"/>
      <c r="AJV35" s="18"/>
      <c r="AJW35" s="18"/>
      <c r="AJX35" s="18"/>
      <c r="AJY35" s="18"/>
      <c r="AJZ35" s="18"/>
      <c r="AKA35" s="18"/>
      <c r="AKB35" s="18"/>
      <c r="AKC35" s="18"/>
      <c r="AKD35" s="18"/>
      <c r="AKE35" s="18"/>
      <c r="AKF35" s="18"/>
      <c r="AKG35" s="18"/>
      <c r="AKH35" s="18"/>
      <c r="AKI35" s="18"/>
      <c r="AKJ35" s="18"/>
      <c r="AKK35" s="18"/>
      <c r="AKL35" s="18"/>
      <c r="AKM35" s="18"/>
      <c r="AKN35" s="18"/>
      <c r="AKO35" s="18"/>
      <c r="AKP35" s="18"/>
      <c r="AKQ35" s="18"/>
      <c r="AKR35" s="18"/>
      <c r="AKS35" s="18"/>
      <c r="AKT35" s="18"/>
      <c r="AKU35" s="18"/>
      <c r="AKV35" s="18"/>
      <c r="AKW35" s="18"/>
      <c r="AKX35" s="18"/>
      <c r="AKY35" s="18"/>
      <c r="AKZ35" s="18"/>
      <c r="ALA35" s="18"/>
      <c r="ALB35" s="18"/>
      <c r="ALC35" s="18"/>
      <c r="ALD35" s="18"/>
      <c r="ALE35" s="18"/>
      <c r="ALF35" s="18"/>
      <c r="ALG35" s="18"/>
      <c r="ALH35" s="18"/>
      <c r="ALI35" s="18"/>
      <c r="ALJ35" s="18"/>
      <c r="ALK35" s="18"/>
      <c r="ALL35" s="18"/>
      <c r="ALM35" s="18"/>
      <c r="ALN35" s="18"/>
      <c r="ALO35" s="18"/>
      <c r="ALP35" s="18"/>
      <c r="ALQ35" s="18"/>
      <c r="ALR35" s="18"/>
      <c r="ALS35" s="18"/>
      <c r="ALT35" s="18"/>
      <c r="ALU35" s="18"/>
      <c r="ALV35" s="18"/>
      <c r="ALW35" s="18"/>
      <c r="ALX35" s="18"/>
      <c r="ALY35" s="18"/>
      <c r="ALZ35" s="18"/>
      <c r="AMA35" s="18"/>
      <c r="AMB35" s="18"/>
      <c r="AMC35" s="18"/>
      <c r="AMD35" s="18"/>
      <c r="AME35" s="18"/>
      <c r="AMF35" s="18"/>
      <c r="AMG35" s="18"/>
      <c r="AMH35" s="18"/>
      <c r="AMI35" s="18"/>
      <c r="AMJ35" s="18"/>
      <c r="AMK35" s="18"/>
      <c r="AML35" s="18"/>
      <c r="AMM35" s="18"/>
      <c r="AMN35" s="18"/>
      <c r="AMO35" s="18"/>
      <c r="AMP35" s="18"/>
      <c r="AMQ35" s="18"/>
      <c r="AMR35" s="18"/>
      <c r="AMS35" s="18"/>
      <c r="AMT35" s="18"/>
      <c r="AMU35" s="18"/>
      <c r="AMV35" s="18"/>
      <c r="AMW35" s="18"/>
      <c r="AMX35" s="18"/>
      <c r="AMY35" s="18"/>
      <c r="AMZ35" s="18"/>
      <c r="ANA35" s="18"/>
      <c r="ANB35" s="18"/>
      <c r="ANC35" s="18"/>
      <c r="AND35" s="18"/>
      <c r="ANE35" s="18"/>
      <c r="ANF35" s="18"/>
      <c r="ANG35" s="18"/>
      <c r="ANH35" s="18"/>
      <c r="ANI35" s="18"/>
      <c r="ANJ35" s="18"/>
      <c r="ANK35" s="18"/>
      <c r="ANL35" s="18"/>
      <c r="ANM35" s="18"/>
      <c r="ANN35" s="18"/>
      <c r="ANO35" s="18"/>
      <c r="ANP35" s="18"/>
      <c r="ANQ35" s="18"/>
      <c r="ANR35" s="18"/>
      <c r="ANS35" s="18"/>
      <c r="ANT35" s="18"/>
      <c r="ANU35" s="18"/>
      <c r="ANV35" s="18"/>
      <c r="ANW35" s="18"/>
      <c r="ANX35" s="18"/>
      <c r="ANY35" s="18"/>
      <c r="ANZ35" s="18"/>
      <c r="AOA35" s="18"/>
      <c r="AOB35" s="18"/>
      <c r="AOC35" s="18"/>
      <c r="AOD35" s="18"/>
      <c r="AOE35" s="18"/>
      <c r="AOF35" s="18"/>
      <c r="AOG35" s="18"/>
      <c r="AOH35" s="18"/>
      <c r="AOI35" s="18"/>
      <c r="AOJ35" s="18"/>
      <c r="AOK35" s="18"/>
      <c r="AOL35" s="18"/>
      <c r="AOM35" s="18"/>
      <c r="AON35" s="18"/>
      <c r="AOO35" s="18"/>
      <c r="AOP35" s="18"/>
      <c r="AOQ35" s="18"/>
      <c r="AOR35" s="18"/>
      <c r="AOS35" s="18"/>
      <c r="AOT35" s="18"/>
      <c r="AOU35" s="18"/>
      <c r="AOV35" s="18"/>
      <c r="AOW35" s="18"/>
      <c r="AOX35" s="18"/>
      <c r="AOY35" s="18"/>
      <c r="AOZ35" s="18"/>
      <c r="APA35" s="18"/>
      <c r="APB35" s="18"/>
      <c r="APC35" s="18"/>
      <c r="APD35" s="18"/>
      <c r="APE35" s="18"/>
      <c r="APF35" s="18"/>
      <c r="APG35" s="18"/>
      <c r="APH35" s="18"/>
      <c r="API35" s="18"/>
      <c r="APJ35" s="18"/>
      <c r="APK35" s="18"/>
      <c r="APL35" s="18"/>
      <c r="APM35" s="18"/>
      <c r="APN35" s="18"/>
      <c r="APO35" s="18"/>
      <c r="APP35" s="18"/>
      <c r="APQ35" s="18"/>
      <c r="APR35" s="18"/>
      <c r="APS35" s="18"/>
      <c r="APT35" s="18"/>
      <c r="APU35" s="18"/>
      <c r="APV35" s="18"/>
      <c r="APW35" s="18"/>
      <c r="APX35" s="18"/>
      <c r="APY35" s="18"/>
      <c r="APZ35" s="18"/>
      <c r="AQA35" s="18"/>
      <c r="AQB35" s="18"/>
      <c r="AQC35" s="18"/>
      <c r="AQD35" s="18"/>
      <c r="AQE35" s="18"/>
      <c r="AQF35" s="18"/>
      <c r="AQG35" s="18"/>
      <c r="AQH35" s="18"/>
      <c r="AQI35" s="18"/>
      <c r="AQJ35" s="18"/>
      <c r="AQK35" s="18"/>
      <c r="AQL35" s="18"/>
      <c r="AQM35" s="18"/>
      <c r="AQN35" s="18"/>
      <c r="AQO35" s="18"/>
      <c r="AQP35" s="18"/>
      <c r="AQQ35" s="18"/>
      <c r="AQR35" s="18"/>
      <c r="AQS35" s="18"/>
      <c r="AQT35" s="18"/>
      <c r="AQU35" s="18"/>
      <c r="AQV35" s="18"/>
      <c r="AQW35" s="18"/>
      <c r="AQX35" s="18"/>
      <c r="AQY35" s="18"/>
      <c r="AQZ35" s="18"/>
      <c r="ARA35" s="18"/>
      <c r="ARB35" s="18"/>
      <c r="ARC35" s="18"/>
      <c r="ARD35" s="18"/>
      <c r="ARE35" s="18"/>
      <c r="ARF35" s="18"/>
      <c r="ARG35" s="18"/>
      <c r="ARH35" s="18"/>
      <c r="ARI35" s="18"/>
      <c r="ARJ35" s="18"/>
      <c r="ARK35" s="18"/>
      <c r="ARL35" s="18"/>
      <c r="ARM35" s="18"/>
      <c r="ARN35" s="18"/>
      <c r="ARO35" s="18"/>
      <c r="ARP35" s="18"/>
      <c r="ARQ35" s="18"/>
      <c r="ARR35" s="18"/>
      <c r="ARS35" s="18"/>
      <c r="ART35" s="18"/>
      <c r="ARU35" s="18"/>
      <c r="ARV35" s="18"/>
      <c r="ARW35" s="18"/>
      <c r="ARX35" s="18"/>
      <c r="ARY35" s="18"/>
      <c r="ARZ35" s="18"/>
      <c r="ASA35" s="18"/>
      <c r="ASB35" s="18"/>
      <c r="ASC35" s="18"/>
      <c r="ASD35" s="18"/>
      <c r="ASE35" s="18"/>
      <c r="ASF35" s="18"/>
      <c r="ASG35" s="18"/>
      <c r="ASH35" s="18"/>
      <c r="ASI35" s="18"/>
      <c r="ASJ35" s="18"/>
      <c r="ASK35" s="18"/>
      <c r="ASL35" s="18"/>
      <c r="ASM35" s="18"/>
      <c r="ASN35" s="18"/>
      <c r="ASO35" s="18"/>
      <c r="ASP35" s="18"/>
      <c r="ASQ35" s="18"/>
      <c r="ASR35" s="18"/>
      <c r="ASS35" s="18"/>
      <c r="AST35" s="18"/>
      <c r="ASU35" s="18"/>
      <c r="ASV35" s="18"/>
      <c r="ASW35" s="18"/>
      <c r="ASX35" s="18"/>
      <c r="ASY35" s="18"/>
      <c r="ASZ35" s="18"/>
      <c r="ATA35" s="18"/>
      <c r="ATB35" s="18"/>
      <c r="ATC35" s="18"/>
      <c r="ATD35" s="18"/>
      <c r="ATE35" s="18"/>
      <c r="ATF35" s="18"/>
      <c r="ATG35" s="18"/>
      <c r="ATH35" s="18"/>
      <c r="ATI35" s="18"/>
      <c r="ATJ35" s="18"/>
      <c r="ATK35" s="18"/>
      <c r="ATL35" s="18"/>
      <c r="ATM35" s="18"/>
      <c r="ATN35" s="18"/>
      <c r="ATO35" s="18"/>
      <c r="ATP35" s="18"/>
      <c r="ATQ35" s="18"/>
      <c r="ATR35" s="18"/>
      <c r="ATS35" s="18"/>
      <c r="ATT35" s="18"/>
      <c r="ATU35" s="18"/>
      <c r="ATV35" s="18"/>
      <c r="ATW35" s="18"/>
      <c r="ATX35" s="18"/>
      <c r="ATY35" s="18"/>
      <c r="ATZ35" s="18"/>
      <c r="AUA35" s="18"/>
      <c r="AUB35" s="18"/>
      <c r="AUC35" s="18"/>
      <c r="AUD35" s="18"/>
      <c r="AUE35" s="18"/>
      <c r="AUF35" s="18"/>
      <c r="AUG35" s="18"/>
      <c r="AUH35" s="18"/>
      <c r="AUI35" s="18"/>
      <c r="AUJ35" s="18"/>
      <c r="AUK35" s="18"/>
      <c r="AUL35" s="18"/>
      <c r="AUM35" s="18"/>
      <c r="AUN35" s="18"/>
      <c r="AUO35" s="18"/>
      <c r="AUP35" s="18"/>
      <c r="AUQ35" s="18"/>
      <c r="AUR35" s="18"/>
      <c r="AUS35" s="18"/>
      <c r="AUT35" s="18"/>
      <c r="AUU35" s="18"/>
      <c r="AUV35" s="18"/>
      <c r="AUW35" s="18"/>
      <c r="AUX35" s="18"/>
      <c r="AUY35" s="18"/>
      <c r="AUZ35" s="18"/>
      <c r="AVA35" s="18"/>
      <c r="AVB35" s="18"/>
      <c r="AVC35" s="18"/>
      <c r="AVD35" s="18"/>
      <c r="AVE35" s="18"/>
      <c r="AVF35" s="18"/>
      <c r="AVG35" s="18"/>
      <c r="AVH35" s="18"/>
      <c r="AVI35" s="18"/>
      <c r="AVJ35" s="18"/>
      <c r="AVK35" s="18"/>
      <c r="AVL35" s="18"/>
      <c r="AVM35" s="18"/>
      <c r="AVN35" s="18"/>
      <c r="AVO35" s="18"/>
      <c r="AVP35" s="18"/>
      <c r="AVQ35" s="18"/>
      <c r="AVR35" s="18"/>
      <c r="AVS35" s="18"/>
      <c r="AVT35" s="18"/>
      <c r="AVU35" s="18"/>
      <c r="AVV35" s="18"/>
      <c r="AVW35" s="18"/>
      <c r="AVX35" s="18"/>
      <c r="AVY35" s="18"/>
      <c r="AVZ35" s="18"/>
      <c r="AWA35" s="18"/>
      <c r="AWB35" s="18"/>
      <c r="AWC35" s="18"/>
      <c r="AWD35" s="18"/>
      <c r="AWE35" s="18"/>
      <c r="AWF35" s="18"/>
      <c r="AWG35" s="18"/>
      <c r="AWH35" s="18"/>
      <c r="AWI35" s="18"/>
      <c r="AWJ35" s="18"/>
      <c r="AWK35" s="18"/>
      <c r="AWL35" s="18"/>
      <c r="AWM35" s="18"/>
      <c r="AWN35" s="18"/>
      <c r="AWO35" s="18"/>
      <c r="AWP35" s="18"/>
      <c r="AWQ35" s="18"/>
      <c r="AWR35" s="18"/>
      <c r="AWS35" s="18"/>
      <c r="AWT35" s="18"/>
      <c r="AWU35" s="18"/>
      <c r="AWV35" s="18"/>
      <c r="AWW35" s="18"/>
      <c r="AWX35" s="18"/>
      <c r="AWY35" s="18"/>
      <c r="AWZ35" s="18"/>
      <c r="AXA35" s="18"/>
      <c r="AXB35" s="18"/>
      <c r="AXC35" s="18"/>
      <c r="AXD35" s="18"/>
      <c r="AXE35" s="18"/>
      <c r="AXF35" s="18"/>
      <c r="AXG35" s="18"/>
      <c r="AXH35" s="18"/>
      <c r="AXI35" s="18"/>
      <c r="AXJ35" s="18"/>
      <c r="AXK35" s="18"/>
      <c r="AXL35" s="18"/>
      <c r="AXM35" s="18"/>
      <c r="AXN35" s="18"/>
      <c r="AXO35" s="18"/>
      <c r="AXP35" s="18"/>
      <c r="AXQ35" s="18"/>
      <c r="AXR35" s="18"/>
      <c r="AXS35" s="18"/>
      <c r="AXT35" s="18"/>
      <c r="AXU35" s="18"/>
      <c r="AXV35" s="18"/>
      <c r="AXW35" s="18"/>
      <c r="AXX35" s="18"/>
      <c r="AXY35" s="18"/>
      <c r="AXZ35" s="18"/>
      <c r="AYA35" s="18"/>
      <c r="AYB35" s="18"/>
      <c r="AYC35" s="18"/>
      <c r="AYD35" s="18"/>
      <c r="AYE35" s="18"/>
      <c r="AYF35" s="18"/>
      <c r="AYG35" s="18"/>
      <c r="AYH35" s="18"/>
      <c r="AYI35" s="18"/>
      <c r="AYJ35" s="18"/>
      <c r="AYK35" s="18"/>
      <c r="AYL35" s="18"/>
      <c r="AYM35" s="18"/>
      <c r="AYN35" s="18"/>
      <c r="AYO35" s="18"/>
      <c r="AYP35" s="18"/>
      <c r="AYQ35" s="18"/>
      <c r="AYR35" s="18"/>
      <c r="AYS35" s="18"/>
      <c r="AYT35" s="18"/>
      <c r="AYU35" s="18"/>
      <c r="AYV35" s="18"/>
      <c r="AYW35" s="18"/>
      <c r="AYX35" s="18"/>
      <c r="AYY35" s="18"/>
      <c r="AYZ35" s="18"/>
      <c r="AZA35" s="18"/>
      <c r="AZB35" s="18"/>
      <c r="AZC35" s="18"/>
      <c r="AZD35" s="18"/>
      <c r="AZE35" s="18"/>
      <c r="AZF35" s="18"/>
      <c r="AZG35" s="18"/>
      <c r="AZH35" s="18"/>
      <c r="AZI35" s="18"/>
      <c r="AZJ35" s="18"/>
      <c r="AZK35" s="18"/>
      <c r="AZL35" s="18"/>
      <c r="AZM35" s="18"/>
      <c r="AZN35" s="18"/>
      <c r="AZO35" s="18"/>
      <c r="AZP35" s="18"/>
      <c r="AZQ35" s="18"/>
      <c r="AZR35" s="18"/>
      <c r="AZS35" s="18"/>
      <c r="AZT35" s="18"/>
      <c r="AZU35" s="18"/>
      <c r="AZV35" s="18"/>
      <c r="AZW35" s="18"/>
      <c r="AZX35" s="18"/>
      <c r="AZY35" s="18"/>
      <c r="AZZ35" s="18"/>
      <c r="BAA35" s="18"/>
      <c r="BAB35" s="18"/>
      <c r="BAC35" s="18"/>
      <c r="BAD35" s="18"/>
      <c r="BAE35" s="18"/>
      <c r="BAF35" s="18"/>
      <c r="BAG35" s="18"/>
      <c r="BAH35" s="18"/>
      <c r="BAI35" s="18"/>
      <c r="BAJ35" s="18"/>
      <c r="BAK35" s="18"/>
      <c r="BAL35" s="18"/>
      <c r="BAM35" s="18"/>
      <c r="BAN35" s="18"/>
      <c r="BAO35" s="18"/>
      <c r="BAP35" s="18"/>
      <c r="BAQ35" s="18"/>
      <c r="BAR35" s="18"/>
      <c r="BAS35" s="18"/>
      <c r="BAT35" s="18"/>
      <c r="BAU35" s="18"/>
      <c r="BAV35" s="18"/>
      <c r="BAW35" s="18"/>
      <c r="BAX35" s="18"/>
      <c r="BAY35" s="18"/>
      <c r="BAZ35" s="18"/>
      <c r="BBA35" s="18"/>
      <c r="BBB35" s="18"/>
      <c r="BBC35" s="18"/>
      <c r="BBD35" s="18"/>
      <c r="BBE35" s="18"/>
      <c r="BBF35" s="18"/>
      <c r="BBG35" s="18"/>
      <c r="BBH35" s="18"/>
      <c r="BBI35" s="18"/>
      <c r="BBJ35" s="18"/>
      <c r="BBK35" s="18"/>
      <c r="BBL35" s="18"/>
      <c r="BBM35" s="18"/>
      <c r="BBN35" s="18"/>
      <c r="BBO35" s="18"/>
      <c r="BBP35" s="18"/>
      <c r="BBQ35" s="18"/>
      <c r="BBR35" s="18"/>
      <c r="BBS35" s="18"/>
      <c r="BBT35" s="18"/>
      <c r="BBU35" s="18"/>
      <c r="BBV35" s="18"/>
      <c r="BBW35" s="18"/>
      <c r="BBX35" s="18"/>
      <c r="BBY35" s="18"/>
      <c r="BBZ35" s="18"/>
      <c r="BCA35" s="18"/>
      <c r="BCB35" s="18"/>
      <c r="BCC35" s="18"/>
      <c r="BCD35" s="18"/>
      <c r="BCE35" s="18"/>
      <c r="BCF35" s="18"/>
      <c r="BCG35" s="18"/>
      <c r="BCH35" s="18"/>
      <c r="BCI35" s="18"/>
      <c r="BCJ35" s="18"/>
      <c r="BCK35" s="18"/>
      <c r="BCL35" s="18"/>
      <c r="BCM35" s="18"/>
      <c r="BCN35" s="18"/>
      <c r="BCO35" s="18"/>
      <c r="BCP35" s="18"/>
      <c r="BCQ35" s="18"/>
      <c r="BCR35" s="18"/>
      <c r="BCS35" s="18"/>
      <c r="BCT35" s="18"/>
      <c r="BCU35" s="18"/>
      <c r="BCV35" s="18"/>
      <c r="BCW35" s="18"/>
      <c r="BCX35" s="18"/>
      <c r="BCY35" s="18"/>
      <c r="BCZ35" s="18"/>
      <c r="BDA35" s="18"/>
      <c r="BDB35" s="18"/>
      <c r="BDC35" s="18"/>
      <c r="BDD35" s="18"/>
      <c r="BDE35" s="18"/>
      <c r="BDF35" s="18"/>
      <c r="BDG35" s="18"/>
      <c r="BDH35" s="18"/>
      <c r="BDI35" s="18"/>
      <c r="BDJ35" s="18"/>
      <c r="BDK35" s="18"/>
      <c r="BDL35" s="18"/>
      <c r="BDM35" s="18"/>
      <c r="BDN35" s="18"/>
      <c r="BDO35" s="18"/>
      <c r="BDP35" s="18"/>
      <c r="BDQ35" s="18"/>
      <c r="BDR35" s="18"/>
      <c r="BDS35" s="18"/>
      <c r="BDT35" s="18"/>
      <c r="BDU35" s="18"/>
      <c r="BDV35" s="18"/>
      <c r="BDW35" s="18"/>
      <c r="BDX35" s="18"/>
      <c r="BDY35" s="18"/>
      <c r="BDZ35" s="18"/>
      <c r="BEA35" s="18"/>
      <c r="BEB35" s="18"/>
      <c r="BEC35" s="18"/>
      <c r="BED35" s="18"/>
      <c r="BEE35" s="18"/>
      <c r="BEF35" s="18"/>
      <c r="BEG35" s="18"/>
      <c r="BEH35" s="18"/>
      <c r="BEI35" s="18"/>
      <c r="BEJ35" s="18"/>
      <c r="BEK35" s="18"/>
      <c r="BEL35" s="18"/>
      <c r="BEM35" s="18"/>
      <c r="BEN35" s="18"/>
      <c r="BEO35" s="18"/>
      <c r="BEP35" s="18"/>
      <c r="BEQ35" s="18"/>
      <c r="BER35" s="18"/>
      <c r="BES35" s="18"/>
      <c r="BET35" s="18"/>
      <c r="BEU35" s="18"/>
      <c r="BEV35" s="18"/>
      <c r="BEW35" s="18"/>
      <c r="BEX35" s="18"/>
      <c r="BEY35" s="18"/>
      <c r="BEZ35" s="18"/>
      <c r="BFA35" s="18"/>
      <c r="BFB35" s="18"/>
      <c r="BFC35" s="18"/>
      <c r="BFD35" s="18"/>
      <c r="BFE35" s="18"/>
      <c r="BFF35" s="18"/>
      <c r="BFG35" s="18"/>
      <c r="BFH35" s="18"/>
      <c r="BFI35" s="18"/>
      <c r="BFJ35" s="18"/>
      <c r="BFK35" s="18"/>
      <c r="BFL35" s="18"/>
      <c r="BFM35" s="18"/>
      <c r="BFN35" s="18"/>
      <c r="BFO35" s="18"/>
      <c r="BFP35" s="18"/>
      <c r="BFQ35" s="18"/>
      <c r="BFR35" s="18"/>
      <c r="BFS35" s="18"/>
      <c r="BFT35" s="18"/>
      <c r="BFU35" s="18"/>
      <c r="BFV35" s="18"/>
      <c r="BFW35" s="18"/>
      <c r="BFX35" s="18"/>
      <c r="BFY35" s="18"/>
      <c r="BFZ35" s="18"/>
      <c r="BGA35" s="18"/>
      <c r="BGB35" s="18"/>
      <c r="BGC35" s="18"/>
      <c r="BGD35" s="18"/>
      <c r="BGE35" s="18"/>
      <c r="BGF35" s="18"/>
      <c r="BGG35" s="18"/>
      <c r="BGH35" s="18"/>
      <c r="BGI35" s="18"/>
      <c r="BGJ35" s="18"/>
      <c r="BGK35" s="18"/>
      <c r="BGL35" s="18"/>
      <c r="BGM35" s="18"/>
      <c r="BGN35" s="18"/>
      <c r="BGO35" s="18"/>
      <c r="BGP35" s="18"/>
      <c r="BGQ35" s="18"/>
      <c r="BGR35" s="18"/>
      <c r="BGS35" s="18"/>
      <c r="BGT35" s="18"/>
      <c r="BGU35" s="18"/>
      <c r="BGV35" s="18"/>
      <c r="BGW35" s="18"/>
      <c r="BGX35" s="18"/>
      <c r="BGY35" s="18"/>
      <c r="BGZ35" s="18"/>
      <c r="BHA35" s="18"/>
      <c r="BHB35" s="18"/>
      <c r="BHC35" s="18"/>
      <c r="BHD35" s="18"/>
      <c r="BHE35" s="18"/>
      <c r="BHF35" s="18"/>
      <c r="BHG35" s="18"/>
      <c r="BHH35" s="18"/>
      <c r="BHI35" s="18"/>
      <c r="BHJ35" s="18"/>
      <c r="BHK35" s="18"/>
      <c r="BHL35" s="18"/>
      <c r="BHM35" s="18"/>
      <c r="BHN35" s="18"/>
      <c r="BHO35" s="18"/>
      <c r="BHP35" s="18"/>
      <c r="BHQ35" s="18"/>
      <c r="BHR35" s="18"/>
      <c r="BHS35" s="18"/>
      <c r="BHT35" s="18"/>
      <c r="BHU35" s="18"/>
      <c r="BHV35" s="18"/>
      <c r="BHW35" s="18"/>
      <c r="BHX35" s="18"/>
      <c r="BHY35" s="18"/>
      <c r="BHZ35" s="18"/>
      <c r="BIA35" s="18"/>
      <c r="BIB35" s="18"/>
      <c r="BIC35" s="18"/>
      <c r="BID35" s="18"/>
      <c r="BIE35" s="18"/>
      <c r="BIF35" s="18"/>
      <c r="BIG35" s="18"/>
      <c r="BIH35" s="18"/>
      <c r="BII35" s="18"/>
      <c r="BIJ35" s="18"/>
      <c r="BIK35" s="18"/>
      <c r="BIL35" s="18"/>
      <c r="BIM35" s="18"/>
      <c r="BIN35" s="18"/>
      <c r="BIO35" s="18"/>
      <c r="BIP35" s="18"/>
      <c r="BIQ35" s="18"/>
      <c r="BIR35" s="18"/>
      <c r="BIS35" s="18"/>
      <c r="BIT35" s="18"/>
      <c r="BIU35" s="18"/>
      <c r="BIV35" s="18"/>
      <c r="BIW35" s="18"/>
      <c r="BIX35" s="18"/>
      <c r="BIY35" s="18"/>
      <c r="BIZ35" s="18"/>
      <c r="BJA35" s="18"/>
      <c r="BJB35" s="18"/>
      <c r="BJC35" s="18"/>
      <c r="BJD35" s="18"/>
      <c r="BJE35" s="18"/>
      <c r="BJF35" s="18"/>
      <c r="BJG35" s="18"/>
      <c r="BJH35" s="18"/>
      <c r="BJI35" s="18"/>
      <c r="BJJ35" s="18"/>
      <c r="BJK35" s="18"/>
      <c r="BJL35" s="18"/>
      <c r="BJM35" s="18"/>
      <c r="BJN35" s="18"/>
      <c r="BJO35" s="18"/>
      <c r="BJP35" s="18"/>
      <c r="BJQ35" s="18"/>
      <c r="BJR35" s="18"/>
      <c r="BJS35" s="18"/>
      <c r="BJT35" s="18"/>
      <c r="BJU35" s="18"/>
      <c r="BJV35" s="18"/>
      <c r="BJW35" s="18"/>
      <c r="BJX35" s="18"/>
      <c r="BJY35" s="18"/>
      <c r="BJZ35" s="18"/>
      <c r="BKA35" s="18"/>
      <c r="BKB35" s="18"/>
      <c r="BKC35" s="18"/>
      <c r="BKD35" s="18"/>
      <c r="BKE35" s="18"/>
      <c r="BKF35" s="18"/>
      <c r="BKG35" s="18"/>
      <c r="BKH35" s="18"/>
      <c r="BKI35" s="18"/>
      <c r="BKJ35" s="18"/>
      <c r="BKK35" s="18"/>
      <c r="BKL35" s="18"/>
      <c r="BKM35" s="18"/>
      <c r="BKN35" s="18"/>
      <c r="BKO35" s="18"/>
      <c r="BKP35" s="18"/>
      <c r="BKQ35" s="18"/>
      <c r="BKR35" s="18"/>
      <c r="BKS35" s="18"/>
      <c r="BKT35" s="18"/>
      <c r="BKU35" s="18"/>
      <c r="BKV35" s="18"/>
      <c r="BKW35" s="18"/>
      <c r="BKX35" s="18"/>
      <c r="BKY35" s="18"/>
      <c r="BKZ35" s="18"/>
      <c r="BLA35" s="18"/>
      <c r="BLB35" s="18"/>
      <c r="BLC35" s="18"/>
      <c r="BLD35" s="18"/>
      <c r="BLE35" s="18"/>
      <c r="BLF35" s="18"/>
      <c r="BLG35" s="18"/>
      <c r="BLH35" s="18"/>
      <c r="BLI35" s="18"/>
      <c r="BLJ35" s="18"/>
      <c r="BLK35" s="18"/>
      <c r="BLL35" s="18"/>
      <c r="BLM35" s="18"/>
      <c r="BLN35" s="18"/>
      <c r="BLO35" s="18"/>
      <c r="BLP35" s="18"/>
      <c r="BLQ35" s="18"/>
      <c r="BLR35" s="18"/>
      <c r="BLS35" s="18"/>
      <c r="BLT35" s="18"/>
      <c r="BLU35" s="18"/>
      <c r="BLV35" s="18"/>
      <c r="BLW35" s="18"/>
      <c r="BLX35" s="18"/>
      <c r="BLY35" s="18"/>
      <c r="BLZ35" s="18"/>
      <c r="BMA35" s="18"/>
      <c r="BMB35" s="18"/>
      <c r="BMC35" s="18"/>
      <c r="BMD35" s="18"/>
      <c r="BME35" s="18"/>
      <c r="BMF35" s="18"/>
      <c r="BMG35" s="18"/>
      <c r="BMH35" s="18"/>
      <c r="BMI35" s="18"/>
      <c r="BMJ35" s="18"/>
      <c r="BMK35" s="18"/>
      <c r="BML35" s="18"/>
      <c r="BMM35" s="18"/>
      <c r="BMN35" s="18"/>
      <c r="BMO35" s="18"/>
      <c r="BMP35" s="18"/>
      <c r="BMQ35" s="18"/>
      <c r="BMR35" s="18"/>
      <c r="BMS35" s="18"/>
      <c r="BMT35" s="18"/>
      <c r="BMU35" s="18"/>
      <c r="BMV35" s="18"/>
      <c r="BMW35" s="18"/>
      <c r="BMX35" s="18"/>
      <c r="BMY35" s="18"/>
      <c r="BMZ35" s="18"/>
      <c r="BNA35" s="18"/>
      <c r="BNB35" s="18"/>
      <c r="BNC35" s="18"/>
      <c r="BND35" s="18"/>
      <c r="BNE35" s="18"/>
      <c r="BNF35" s="18"/>
      <c r="BNG35" s="18"/>
      <c r="BNH35" s="18"/>
      <c r="BNI35" s="18"/>
      <c r="BNJ35" s="18"/>
      <c r="BNK35" s="18"/>
      <c r="BNL35" s="18"/>
      <c r="BNM35" s="18"/>
      <c r="BNN35" s="18"/>
      <c r="BNO35" s="18"/>
      <c r="BNP35" s="18"/>
      <c r="BNQ35" s="18"/>
      <c r="BNR35" s="18"/>
      <c r="BNS35" s="18"/>
      <c r="BNT35" s="18"/>
      <c r="BNU35" s="18"/>
      <c r="BNV35" s="18"/>
      <c r="BNW35" s="18"/>
      <c r="BNX35" s="18"/>
      <c r="BNY35" s="18"/>
      <c r="BNZ35" s="18"/>
      <c r="BOA35" s="18"/>
      <c r="BOB35" s="18"/>
      <c r="BOC35" s="18"/>
      <c r="BOD35" s="18"/>
      <c r="BOE35" s="18"/>
      <c r="BOF35" s="18"/>
      <c r="BOG35" s="18"/>
      <c r="BOH35" s="18"/>
      <c r="BOI35" s="18"/>
      <c r="BOJ35" s="18"/>
      <c r="BOK35" s="18"/>
      <c r="BOL35" s="18"/>
      <c r="BOM35" s="18"/>
      <c r="BON35" s="18"/>
      <c r="BOO35" s="18"/>
      <c r="BOP35" s="18"/>
      <c r="BOQ35" s="18"/>
      <c r="BOR35" s="18"/>
      <c r="BOS35" s="18"/>
      <c r="BOT35" s="18"/>
      <c r="BOU35" s="18"/>
      <c r="BOV35" s="18"/>
      <c r="BOW35" s="18"/>
      <c r="BOX35" s="18"/>
      <c r="BOY35" s="18"/>
      <c r="BOZ35" s="18"/>
      <c r="BPA35" s="18"/>
      <c r="BPB35" s="18"/>
      <c r="BPC35" s="18"/>
      <c r="BPD35" s="18"/>
      <c r="BPE35" s="18"/>
      <c r="BPF35" s="18"/>
      <c r="BPG35" s="18"/>
      <c r="BPH35" s="18"/>
      <c r="BPI35" s="18"/>
      <c r="BPJ35" s="18"/>
      <c r="BPK35" s="18"/>
      <c r="BPL35" s="18"/>
      <c r="BPM35" s="18"/>
      <c r="BPN35" s="18"/>
      <c r="BPO35" s="18"/>
      <c r="BPP35" s="18"/>
      <c r="BPQ35" s="18"/>
      <c r="BPR35" s="18"/>
      <c r="BPS35" s="18"/>
      <c r="BPT35" s="18"/>
      <c r="BPU35" s="18"/>
      <c r="BPV35" s="18"/>
      <c r="BPW35" s="18"/>
      <c r="BPX35" s="18"/>
      <c r="BPY35" s="18"/>
      <c r="BPZ35" s="18"/>
      <c r="BQA35" s="18"/>
      <c r="BQB35" s="18"/>
      <c r="BQC35" s="18"/>
      <c r="BQD35" s="18"/>
      <c r="BQE35" s="18"/>
      <c r="BQF35" s="18"/>
      <c r="BQG35" s="18"/>
      <c r="BQH35" s="18"/>
      <c r="BQI35" s="18"/>
      <c r="BQJ35" s="18"/>
      <c r="BQK35" s="18"/>
      <c r="BQL35" s="18"/>
      <c r="BQM35" s="18"/>
      <c r="BQN35" s="18"/>
      <c r="BQO35" s="18"/>
      <c r="BQP35" s="18"/>
      <c r="BQQ35" s="18"/>
      <c r="BQR35" s="18"/>
      <c r="BQS35" s="18"/>
      <c r="BQT35" s="18"/>
      <c r="BQU35" s="18"/>
      <c r="BQV35" s="18"/>
      <c r="BQW35" s="18"/>
      <c r="BQX35" s="18"/>
      <c r="BQY35" s="18"/>
      <c r="BQZ35" s="18"/>
      <c r="BRA35" s="18"/>
      <c r="BRB35" s="18"/>
      <c r="BRC35" s="18"/>
      <c r="BRD35" s="18"/>
      <c r="BRE35" s="18"/>
      <c r="BRF35" s="18"/>
      <c r="BRG35" s="18"/>
      <c r="BRH35" s="18"/>
      <c r="BRI35" s="18"/>
      <c r="BRJ35" s="18"/>
      <c r="BRK35" s="18"/>
      <c r="BRL35" s="18"/>
      <c r="BRM35" s="18"/>
      <c r="BRN35" s="18"/>
      <c r="BRO35" s="18"/>
      <c r="BRP35" s="18"/>
      <c r="BRQ35" s="18"/>
      <c r="BRR35" s="18"/>
      <c r="BRS35" s="18"/>
      <c r="BRT35" s="18"/>
      <c r="BRU35" s="18"/>
      <c r="BRV35" s="18"/>
      <c r="BRW35" s="18"/>
      <c r="BRX35" s="18"/>
      <c r="BRY35" s="18"/>
      <c r="BRZ35" s="18"/>
      <c r="BSA35" s="18"/>
      <c r="BSB35" s="18"/>
      <c r="BSC35" s="18"/>
      <c r="BSD35" s="18"/>
      <c r="BSE35" s="18"/>
      <c r="BSF35" s="18"/>
      <c r="BSG35" s="18"/>
      <c r="BSH35" s="18"/>
      <c r="BSI35" s="18"/>
      <c r="BSJ35" s="18"/>
      <c r="BSK35" s="18"/>
      <c r="BSL35" s="18"/>
      <c r="BSM35" s="18"/>
      <c r="BSN35" s="18"/>
      <c r="BSO35" s="18"/>
      <c r="BSP35" s="18"/>
      <c r="BSQ35" s="18"/>
      <c r="BSR35" s="18"/>
      <c r="BSS35" s="18"/>
      <c r="BST35" s="18"/>
      <c r="BSU35" s="18"/>
      <c r="BSV35" s="18"/>
      <c r="BSW35" s="18"/>
      <c r="BSX35" s="18"/>
      <c r="BSY35" s="18"/>
      <c r="BSZ35" s="18"/>
      <c r="BTA35" s="18"/>
      <c r="BTB35" s="18"/>
      <c r="BTC35" s="18"/>
      <c r="BTD35" s="18"/>
      <c r="BTE35" s="18"/>
      <c r="BTF35" s="18"/>
      <c r="BTG35" s="18"/>
      <c r="BTH35" s="18"/>
      <c r="BTI35" s="18"/>
      <c r="BTJ35" s="18"/>
      <c r="BTK35" s="18"/>
      <c r="BTL35" s="18"/>
      <c r="BTM35" s="18"/>
      <c r="BTN35" s="18"/>
      <c r="BTO35" s="18"/>
      <c r="BTP35" s="18"/>
      <c r="BTQ35" s="18"/>
      <c r="BTR35" s="18"/>
      <c r="BTS35" s="18"/>
      <c r="BTT35" s="18"/>
      <c r="BTU35" s="18"/>
      <c r="BTV35" s="18"/>
      <c r="BTW35" s="18"/>
      <c r="BTX35" s="18"/>
      <c r="BTY35" s="18"/>
      <c r="BTZ35" s="18"/>
      <c r="BUA35" s="18"/>
      <c r="BUB35" s="18"/>
      <c r="BUC35" s="18"/>
      <c r="BUD35" s="18"/>
      <c r="BUE35" s="18"/>
      <c r="BUF35" s="18"/>
      <c r="BUG35" s="18"/>
      <c r="BUH35" s="18"/>
      <c r="BUI35" s="18"/>
      <c r="BUJ35" s="18"/>
      <c r="BUK35" s="18"/>
      <c r="BUL35" s="18"/>
      <c r="BUM35" s="18"/>
      <c r="BUN35" s="18"/>
      <c r="BUO35" s="18"/>
      <c r="BUP35" s="18"/>
      <c r="BUQ35" s="18"/>
      <c r="BUR35" s="18"/>
      <c r="BUS35" s="18"/>
      <c r="BUT35" s="18"/>
      <c r="BUU35" s="18"/>
      <c r="BUV35" s="18"/>
      <c r="BUW35" s="18"/>
      <c r="BUX35" s="18"/>
      <c r="BUY35" s="18"/>
      <c r="BUZ35" s="18"/>
      <c r="BVA35" s="18"/>
      <c r="BVB35" s="18"/>
      <c r="BVC35" s="18"/>
      <c r="BVD35" s="18"/>
      <c r="BVE35" s="18"/>
      <c r="BVF35" s="18"/>
      <c r="BVG35" s="18"/>
      <c r="BVH35" s="18"/>
      <c r="BVI35" s="18"/>
      <c r="BVJ35" s="18"/>
      <c r="BVK35" s="18"/>
      <c r="BVL35" s="18"/>
      <c r="BVM35" s="18"/>
      <c r="BVN35" s="18"/>
      <c r="BVO35" s="18"/>
      <c r="BVP35" s="18"/>
      <c r="BVQ35" s="18"/>
      <c r="BVR35" s="18"/>
      <c r="BVS35" s="18"/>
      <c r="BVT35" s="18"/>
      <c r="BVU35" s="18"/>
      <c r="BVV35" s="18"/>
      <c r="BVW35" s="18"/>
      <c r="BVX35" s="18"/>
      <c r="BVY35" s="18"/>
      <c r="BVZ35" s="18"/>
      <c r="BWA35" s="18"/>
      <c r="BWB35" s="18"/>
      <c r="BWC35" s="18"/>
      <c r="BWD35" s="18"/>
      <c r="BWE35" s="18"/>
      <c r="BWF35" s="18"/>
      <c r="BWG35" s="18"/>
      <c r="BWH35" s="18"/>
      <c r="BWI35" s="18"/>
      <c r="BWJ35" s="18"/>
      <c r="BWK35" s="18"/>
      <c r="BWL35" s="18"/>
      <c r="BWM35" s="18"/>
      <c r="BWN35" s="18"/>
      <c r="BWO35" s="18"/>
      <c r="BWP35" s="18"/>
      <c r="BWQ35" s="18"/>
      <c r="BWR35" s="18"/>
      <c r="BWS35" s="18"/>
      <c r="BWT35" s="18"/>
      <c r="BWU35" s="18"/>
      <c r="BWV35" s="18"/>
      <c r="BWW35" s="18"/>
      <c r="BWX35" s="18"/>
      <c r="BWY35" s="18"/>
      <c r="BWZ35" s="18"/>
      <c r="BXA35" s="18"/>
      <c r="BXB35" s="18"/>
      <c r="BXC35" s="18"/>
      <c r="BXD35" s="18"/>
      <c r="BXE35" s="18"/>
      <c r="BXF35" s="18"/>
      <c r="BXG35" s="18"/>
      <c r="BXH35" s="18"/>
      <c r="BXI35" s="18"/>
      <c r="BXJ35" s="18"/>
      <c r="BXK35" s="18"/>
      <c r="BXL35" s="18"/>
      <c r="BXM35" s="18"/>
      <c r="BXN35" s="18"/>
      <c r="BXO35" s="18"/>
      <c r="BXP35" s="18"/>
      <c r="BXQ35" s="18"/>
      <c r="BXR35" s="18"/>
      <c r="BXS35" s="18"/>
      <c r="BXT35" s="18"/>
      <c r="BXU35" s="18"/>
      <c r="BXV35" s="18"/>
      <c r="BXW35" s="18"/>
      <c r="BXX35" s="18"/>
      <c r="BXY35" s="18"/>
      <c r="BXZ35" s="18"/>
      <c r="BYA35" s="18"/>
      <c r="BYB35" s="18"/>
      <c r="BYC35" s="18"/>
      <c r="BYD35" s="18"/>
      <c r="BYE35" s="18"/>
      <c r="BYF35" s="18"/>
      <c r="BYG35" s="18"/>
      <c r="BYH35" s="18"/>
      <c r="BYI35" s="18"/>
      <c r="BYJ35" s="18"/>
      <c r="BYK35" s="18"/>
      <c r="BYL35" s="18"/>
      <c r="BYM35" s="18"/>
      <c r="BYN35" s="18"/>
      <c r="BYO35" s="18"/>
      <c r="BYP35" s="18"/>
      <c r="BYQ35" s="18"/>
      <c r="BYR35" s="18"/>
      <c r="BYS35" s="18"/>
      <c r="BYT35" s="18"/>
      <c r="BYU35" s="18"/>
      <c r="BYV35" s="18"/>
      <c r="BYW35" s="18"/>
      <c r="BYX35" s="18"/>
      <c r="BYY35" s="18"/>
      <c r="BYZ35" s="18"/>
      <c r="BZA35" s="18"/>
      <c r="BZB35" s="18"/>
      <c r="BZC35" s="18"/>
      <c r="BZD35" s="18"/>
      <c r="BZE35" s="18"/>
      <c r="BZF35" s="18"/>
      <c r="BZG35" s="18"/>
      <c r="BZH35" s="18"/>
      <c r="BZI35" s="18"/>
      <c r="BZJ35" s="18"/>
      <c r="BZK35" s="18"/>
      <c r="BZL35" s="18"/>
      <c r="BZM35" s="18"/>
      <c r="BZN35" s="18"/>
      <c r="BZO35" s="18"/>
      <c r="BZP35" s="18"/>
      <c r="BZQ35" s="18"/>
      <c r="BZR35" s="18"/>
      <c r="BZS35" s="18"/>
      <c r="BZT35" s="18"/>
      <c r="BZU35" s="18"/>
      <c r="BZV35" s="18"/>
      <c r="BZW35" s="18"/>
      <c r="BZX35" s="18"/>
      <c r="BZY35" s="18"/>
      <c r="BZZ35" s="18"/>
      <c r="CAA35" s="18"/>
      <c r="CAB35" s="18"/>
      <c r="CAC35" s="18"/>
      <c r="CAD35" s="18"/>
      <c r="CAE35" s="18"/>
      <c r="CAF35" s="18"/>
      <c r="CAG35" s="18"/>
      <c r="CAH35" s="18"/>
      <c r="CAI35" s="18"/>
      <c r="CAJ35" s="18"/>
      <c r="CAK35" s="18"/>
      <c r="CAL35" s="18"/>
      <c r="CAM35" s="18"/>
      <c r="CAN35" s="18"/>
      <c r="CAO35" s="18"/>
      <c r="CAP35" s="18"/>
      <c r="CAQ35" s="18"/>
      <c r="CAR35" s="18"/>
      <c r="CAS35" s="18"/>
      <c r="CAT35" s="18"/>
      <c r="CAU35" s="18"/>
      <c r="CAV35" s="18"/>
      <c r="CAW35" s="18"/>
      <c r="CAX35" s="18"/>
      <c r="CAY35" s="18"/>
      <c r="CAZ35" s="18"/>
      <c r="CBA35" s="18"/>
      <c r="CBB35" s="18"/>
      <c r="CBC35" s="18"/>
      <c r="CBD35" s="18"/>
      <c r="CBE35" s="18"/>
      <c r="CBF35" s="18"/>
      <c r="CBG35" s="18"/>
      <c r="CBH35" s="18"/>
      <c r="CBI35" s="18"/>
      <c r="CBJ35" s="18"/>
      <c r="CBK35" s="18"/>
      <c r="CBL35" s="18"/>
      <c r="CBM35" s="18"/>
      <c r="CBN35" s="18"/>
      <c r="CBO35" s="18"/>
      <c r="CBP35" s="18"/>
      <c r="CBQ35" s="18"/>
      <c r="CBR35" s="18"/>
      <c r="CBS35" s="18"/>
      <c r="CBT35" s="18"/>
      <c r="CBU35" s="18"/>
      <c r="CBV35" s="18"/>
      <c r="CBW35" s="18"/>
      <c r="CBX35" s="18"/>
      <c r="CBY35" s="18"/>
      <c r="CBZ35" s="18"/>
      <c r="CCA35" s="18"/>
      <c r="CCB35" s="18"/>
      <c r="CCC35" s="18"/>
      <c r="CCD35" s="18"/>
      <c r="CCE35" s="18"/>
      <c r="CCF35" s="18"/>
      <c r="CCG35" s="18"/>
      <c r="CCH35" s="18"/>
      <c r="CCI35" s="18"/>
      <c r="CCJ35" s="18"/>
      <c r="CCK35" s="18"/>
      <c r="CCL35" s="18"/>
      <c r="CCM35" s="18"/>
      <c r="CCN35" s="18"/>
      <c r="CCO35" s="18"/>
      <c r="CCP35" s="18"/>
      <c r="CCQ35" s="18"/>
      <c r="CCR35" s="18"/>
      <c r="CCS35" s="18"/>
      <c r="CCT35" s="18"/>
      <c r="CCU35" s="18"/>
      <c r="CCV35" s="18"/>
      <c r="CCW35" s="18"/>
      <c r="CCX35" s="18"/>
      <c r="CCY35" s="18"/>
      <c r="CCZ35" s="18"/>
      <c r="CDA35" s="18"/>
      <c r="CDB35" s="18"/>
      <c r="CDC35" s="18"/>
      <c r="CDD35" s="18"/>
      <c r="CDE35" s="18"/>
      <c r="CDF35" s="18"/>
      <c r="CDG35" s="18"/>
      <c r="CDH35" s="18"/>
      <c r="CDI35" s="18"/>
      <c r="CDJ35" s="18"/>
      <c r="CDK35" s="18"/>
      <c r="CDL35" s="18"/>
      <c r="CDM35" s="18"/>
      <c r="CDN35" s="18"/>
      <c r="CDO35" s="18"/>
      <c r="CDP35" s="18"/>
      <c r="CDQ35" s="18"/>
      <c r="CDR35" s="18"/>
      <c r="CDS35" s="18"/>
      <c r="CDT35" s="18"/>
      <c r="CDU35" s="18"/>
      <c r="CDV35" s="18"/>
      <c r="CDW35" s="18"/>
      <c r="CDX35" s="18"/>
      <c r="CDY35" s="18"/>
      <c r="CDZ35" s="18"/>
      <c r="CEA35" s="18"/>
      <c r="CEB35" s="18"/>
      <c r="CEC35" s="18"/>
      <c r="CED35" s="18"/>
      <c r="CEE35" s="18"/>
      <c r="CEF35" s="18"/>
      <c r="CEG35" s="18"/>
      <c r="CEH35" s="18"/>
      <c r="CEI35" s="18"/>
      <c r="CEJ35" s="18"/>
      <c r="CEK35" s="18"/>
      <c r="CEL35" s="18"/>
      <c r="CEM35" s="18"/>
      <c r="CEN35" s="18"/>
      <c r="CEO35" s="18"/>
      <c r="CEP35" s="18"/>
      <c r="CEQ35" s="18"/>
      <c r="CER35" s="18"/>
      <c r="CES35" s="18"/>
      <c r="CET35" s="18"/>
      <c r="CEU35" s="18"/>
      <c r="CEV35" s="18"/>
      <c r="CEW35" s="18"/>
      <c r="CEX35" s="18"/>
      <c r="CEY35" s="18"/>
      <c r="CEZ35" s="18"/>
      <c r="CFA35" s="18"/>
      <c r="CFB35" s="18"/>
      <c r="CFC35" s="18"/>
      <c r="CFD35" s="18"/>
      <c r="CFE35" s="18"/>
      <c r="CFF35" s="18"/>
      <c r="CFG35" s="18"/>
      <c r="CFH35" s="18"/>
      <c r="CFI35" s="18"/>
      <c r="CFJ35" s="18"/>
      <c r="CFK35" s="18"/>
      <c r="CFL35" s="18"/>
      <c r="CFM35" s="18"/>
      <c r="CFN35" s="18"/>
      <c r="CFO35" s="18"/>
      <c r="CFP35" s="18"/>
      <c r="CFQ35" s="18"/>
      <c r="CFR35" s="18"/>
      <c r="CFS35" s="18"/>
      <c r="CFT35" s="18"/>
      <c r="CFU35" s="18"/>
      <c r="CFV35" s="18"/>
      <c r="CFW35" s="18"/>
      <c r="CFX35" s="18"/>
      <c r="CFY35" s="18"/>
      <c r="CFZ35" s="18"/>
      <c r="CGA35" s="18"/>
      <c r="CGB35" s="18"/>
      <c r="CGC35" s="18"/>
      <c r="CGD35" s="18"/>
      <c r="CGE35" s="18"/>
      <c r="CGF35" s="18"/>
      <c r="CGG35" s="18"/>
      <c r="CGH35" s="18"/>
      <c r="CGI35" s="18"/>
      <c r="CGJ35" s="18"/>
      <c r="CGK35" s="18"/>
      <c r="CGL35" s="18"/>
      <c r="CGM35" s="18"/>
      <c r="CGN35" s="18"/>
      <c r="CGO35" s="18"/>
      <c r="CGP35" s="18"/>
      <c r="CGQ35" s="18"/>
      <c r="CGR35" s="18"/>
      <c r="CGS35" s="18"/>
      <c r="CGT35" s="18"/>
      <c r="CGU35" s="18"/>
      <c r="CGV35" s="18"/>
      <c r="CGW35" s="18"/>
      <c r="CGX35" s="18"/>
      <c r="CGY35" s="18"/>
      <c r="CGZ35" s="18"/>
      <c r="CHA35" s="18"/>
      <c r="CHB35" s="18"/>
      <c r="CHC35" s="18"/>
      <c r="CHD35" s="18"/>
      <c r="CHE35" s="18"/>
      <c r="CHF35" s="18"/>
      <c r="CHG35" s="18"/>
      <c r="CHH35" s="18"/>
      <c r="CHI35" s="18"/>
      <c r="CHJ35" s="18"/>
      <c r="CHK35" s="18"/>
      <c r="CHL35" s="18"/>
      <c r="CHM35" s="18"/>
      <c r="CHN35" s="18"/>
      <c r="CHO35" s="18"/>
      <c r="CHP35" s="18"/>
      <c r="CHQ35" s="18"/>
      <c r="CHR35" s="18"/>
      <c r="CHS35" s="18"/>
      <c r="CHT35" s="18"/>
      <c r="CHU35" s="18"/>
      <c r="CHV35" s="18"/>
      <c r="CHW35" s="18"/>
      <c r="CHX35" s="18"/>
      <c r="CHY35" s="18"/>
      <c r="CHZ35" s="18"/>
      <c r="CIA35" s="18"/>
      <c r="CIB35" s="18"/>
      <c r="CIC35" s="18"/>
      <c r="CID35" s="18"/>
      <c r="CIE35" s="18"/>
      <c r="CIF35" s="18"/>
      <c r="CIG35" s="18"/>
      <c r="CIH35" s="18"/>
      <c r="CII35" s="18"/>
      <c r="CIJ35" s="18"/>
      <c r="CIK35" s="18"/>
      <c r="CIL35" s="18"/>
      <c r="CIM35" s="18"/>
      <c r="CIN35" s="18"/>
      <c r="CIO35" s="18"/>
      <c r="CIP35" s="18"/>
      <c r="CIQ35" s="18"/>
      <c r="CIR35" s="18"/>
      <c r="CIS35" s="18"/>
      <c r="CIT35" s="18"/>
      <c r="CIU35" s="18"/>
      <c r="CIV35" s="18"/>
      <c r="CIW35" s="18"/>
      <c r="CIX35" s="18"/>
      <c r="CIY35" s="18"/>
      <c r="CIZ35" s="18"/>
      <c r="CJA35" s="18"/>
      <c r="CJB35" s="18"/>
      <c r="CJC35" s="18"/>
      <c r="CJD35" s="18"/>
      <c r="CJE35" s="18"/>
      <c r="CJF35" s="18"/>
      <c r="CJG35" s="18"/>
      <c r="CJH35" s="18"/>
      <c r="CJI35" s="18"/>
      <c r="CJJ35" s="18"/>
      <c r="CJK35" s="18"/>
      <c r="CJL35" s="18"/>
      <c r="CJM35" s="18"/>
      <c r="CJN35" s="18"/>
      <c r="CJO35" s="18"/>
      <c r="CJP35" s="18"/>
      <c r="CJQ35" s="18"/>
      <c r="CJR35" s="18"/>
      <c r="CJS35" s="18"/>
      <c r="CJT35" s="18"/>
      <c r="CJU35" s="18"/>
      <c r="CJV35" s="18"/>
      <c r="CJW35" s="18"/>
      <c r="CJX35" s="18"/>
      <c r="CJY35" s="18"/>
      <c r="CJZ35" s="18"/>
      <c r="CKA35" s="18"/>
      <c r="CKB35" s="18"/>
      <c r="CKC35" s="18"/>
      <c r="CKD35" s="18"/>
      <c r="CKE35" s="18"/>
      <c r="CKF35" s="18"/>
      <c r="CKG35" s="18"/>
      <c r="CKH35" s="18"/>
      <c r="CKI35" s="18"/>
      <c r="CKJ35" s="18"/>
      <c r="CKK35" s="18"/>
      <c r="CKL35" s="18"/>
      <c r="CKM35" s="18"/>
      <c r="CKN35" s="18"/>
      <c r="CKO35" s="18"/>
      <c r="CKP35" s="18"/>
      <c r="CKQ35" s="18"/>
      <c r="CKR35" s="18"/>
      <c r="CKS35" s="18"/>
      <c r="CKT35" s="18"/>
      <c r="CKU35" s="18"/>
      <c r="CKV35" s="18"/>
      <c r="CKW35" s="18"/>
      <c r="CKX35" s="18"/>
      <c r="CKY35" s="18"/>
      <c r="CKZ35" s="18"/>
      <c r="CLA35" s="18"/>
      <c r="CLB35" s="18"/>
      <c r="CLC35" s="18"/>
      <c r="CLD35" s="18"/>
      <c r="CLE35" s="18"/>
      <c r="CLF35" s="18"/>
      <c r="CLG35" s="18"/>
      <c r="CLH35" s="18"/>
      <c r="CLI35" s="18"/>
      <c r="CLJ35" s="18"/>
      <c r="CLK35" s="18"/>
      <c r="CLL35" s="18"/>
      <c r="CLM35" s="18"/>
      <c r="CLN35" s="18"/>
      <c r="CLO35" s="18"/>
      <c r="CLP35" s="18"/>
      <c r="CLQ35" s="18"/>
      <c r="CLR35" s="18"/>
      <c r="CLS35" s="18"/>
      <c r="CLT35" s="18"/>
      <c r="CLU35" s="18"/>
      <c r="CLV35" s="18"/>
      <c r="CLW35" s="18"/>
      <c r="CLX35" s="18"/>
      <c r="CLY35" s="18"/>
      <c r="CLZ35" s="18"/>
      <c r="CMA35" s="18"/>
      <c r="CMB35" s="18"/>
      <c r="CMC35" s="18"/>
      <c r="CMD35" s="18"/>
      <c r="CME35" s="18"/>
      <c r="CMF35" s="18"/>
      <c r="CMG35" s="18"/>
      <c r="CMH35" s="18"/>
      <c r="CMI35" s="18"/>
      <c r="CMJ35" s="18"/>
      <c r="CMK35" s="18"/>
      <c r="CML35" s="18"/>
      <c r="CMM35" s="18"/>
      <c r="CMN35" s="18"/>
      <c r="CMO35" s="18"/>
      <c r="CMP35" s="18"/>
      <c r="CMQ35" s="18"/>
      <c r="CMR35" s="18"/>
      <c r="CMS35" s="18"/>
      <c r="CMT35" s="18"/>
      <c r="CMU35" s="18"/>
      <c r="CMV35" s="18"/>
      <c r="CMW35" s="18"/>
      <c r="CMX35" s="18"/>
      <c r="CMY35" s="18"/>
      <c r="CMZ35" s="18"/>
      <c r="CNA35" s="18"/>
      <c r="CNB35" s="18"/>
      <c r="CNC35" s="18"/>
      <c r="CND35" s="18"/>
      <c r="CNE35" s="18"/>
      <c r="CNF35" s="18"/>
      <c r="CNG35" s="18"/>
      <c r="CNH35" s="18"/>
      <c r="CNI35" s="18"/>
      <c r="CNJ35" s="18"/>
      <c r="CNK35" s="18"/>
      <c r="CNL35" s="18"/>
      <c r="CNM35" s="18"/>
      <c r="CNN35" s="18"/>
      <c r="CNO35" s="18"/>
      <c r="CNP35" s="18"/>
      <c r="CNQ35" s="18"/>
      <c r="CNR35" s="18"/>
      <c r="CNS35" s="18"/>
      <c r="CNT35" s="18"/>
      <c r="CNU35" s="18"/>
      <c r="CNV35" s="18"/>
      <c r="CNW35" s="18"/>
      <c r="CNX35" s="18"/>
      <c r="CNY35" s="18"/>
      <c r="CNZ35" s="18"/>
      <c r="COA35" s="18"/>
      <c r="COB35" s="18"/>
      <c r="COC35" s="18"/>
      <c r="COD35" s="18"/>
      <c r="COE35" s="18"/>
      <c r="COF35" s="18"/>
      <c r="COG35" s="18"/>
      <c r="COH35" s="18"/>
      <c r="COI35" s="18"/>
      <c r="COJ35" s="18"/>
      <c r="COK35" s="18"/>
      <c r="COL35" s="18"/>
      <c r="COM35" s="18"/>
      <c r="CON35" s="18"/>
      <c r="COO35" s="18"/>
      <c r="COP35" s="18"/>
      <c r="COQ35" s="18"/>
      <c r="COR35" s="18"/>
      <c r="COS35" s="18"/>
      <c r="COT35" s="18"/>
      <c r="COU35" s="18"/>
      <c r="COV35" s="18"/>
      <c r="COW35" s="18"/>
      <c r="COX35" s="18"/>
      <c r="COY35" s="18"/>
      <c r="COZ35" s="18"/>
      <c r="CPA35" s="18"/>
      <c r="CPB35" s="18"/>
      <c r="CPC35" s="18"/>
      <c r="CPD35" s="18"/>
      <c r="CPE35" s="18"/>
      <c r="CPF35" s="18"/>
      <c r="CPG35" s="18"/>
      <c r="CPH35" s="18"/>
      <c r="CPI35" s="18"/>
      <c r="CPJ35" s="18"/>
      <c r="CPK35" s="18"/>
      <c r="CPL35" s="18"/>
      <c r="CPM35" s="18"/>
      <c r="CPN35" s="18"/>
      <c r="CPO35" s="18"/>
      <c r="CPP35" s="18"/>
      <c r="CPQ35" s="18"/>
      <c r="CPR35" s="18"/>
      <c r="CPS35" s="18"/>
      <c r="CPT35" s="18"/>
      <c r="CPU35" s="18"/>
      <c r="CPV35" s="18"/>
      <c r="CPW35" s="18"/>
      <c r="CPX35" s="18"/>
      <c r="CPY35" s="18"/>
      <c r="CPZ35" s="18"/>
      <c r="CQA35" s="18"/>
      <c r="CQB35" s="18"/>
      <c r="CQC35" s="18"/>
      <c r="CQD35" s="18"/>
      <c r="CQE35" s="18"/>
      <c r="CQF35" s="18"/>
      <c r="CQG35" s="18"/>
      <c r="CQH35" s="18"/>
      <c r="CQI35" s="18"/>
      <c r="CQJ35" s="18"/>
      <c r="CQK35" s="18"/>
      <c r="CQL35" s="18"/>
      <c r="CQM35" s="18"/>
      <c r="CQN35" s="18"/>
      <c r="CQO35" s="18"/>
      <c r="CQP35" s="18"/>
      <c r="CQQ35" s="18"/>
      <c r="CQR35" s="18"/>
      <c r="CQS35" s="18"/>
      <c r="CQT35" s="18"/>
      <c r="CQU35" s="18"/>
      <c r="CQV35" s="18"/>
      <c r="CQW35" s="18"/>
      <c r="CQX35" s="18"/>
      <c r="CQY35" s="18"/>
      <c r="CQZ35" s="18"/>
      <c r="CRA35" s="18"/>
      <c r="CRB35" s="18"/>
      <c r="CRC35" s="18"/>
      <c r="CRD35" s="18"/>
      <c r="CRE35" s="18"/>
      <c r="CRF35" s="18"/>
      <c r="CRG35" s="18"/>
      <c r="CRH35" s="18"/>
      <c r="CRI35" s="18"/>
      <c r="CRJ35" s="18"/>
      <c r="CRK35" s="18"/>
      <c r="CRL35" s="18"/>
      <c r="CRM35" s="18"/>
      <c r="CRN35" s="18"/>
      <c r="CRO35" s="18"/>
      <c r="CRP35" s="18"/>
      <c r="CRQ35" s="18"/>
      <c r="CRR35" s="18"/>
      <c r="CRS35" s="18"/>
      <c r="CRT35" s="18"/>
      <c r="CRU35" s="18"/>
      <c r="CRV35" s="18"/>
      <c r="CRW35" s="18"/>
      <c r="CRX35" s="18"/>
      <c r="CRY35" s="18"/>
      <c r="CRZ35" s="18"/>
      <c r="CSA35" s="18"/>
      <c r="CSB35" s="18"/>
      <c r="CSC35" s="18"/>
      <c r="CSD35" s="18"/>
      <c r="CSE35" s="18"/>
      <c r="CSF35" s="18"/>
      <c r="CSG35" s="18"/>
      <c r="CSH35" s="18"/>
      <c r="CSI35" s="18"/>
      <c r="CSJ35" s="18"/>
      <c r="CSK35" s="18"/>
      <c r="CSL35" s="18"/>
      <c r="CSM35" s="18"/>
      <c r="CSN35" s="18"/>
      <c r="CSO35" s="18"/>
      <c r="CSP35" s="18"/>
      <c r="CSQ35" s="18"/>
      <c r="CSR35" s="18"/>
      <c r="CSS35" s="18"/>
      <c r="CST35" s="18"/>
      <c r="CSU35" s="18"/>
      <c r="CSV35" s="18"/>
      <c r="CSW35" s="18"/>
      <c r="CSX35" s="18"/>
      <c r="CSY35" s="18"/>
      <c r="CSZ35" s="18"/>
      <c r="CTA35" s="18"/>
      <c r="CTB35" s="18"/>
      <c r="CTC35" s="18"/>
      <c r="CTD35" s="18"/>
      <c r="CTE35" s="18"/>
      <c r="CTF35" s="18"/>
      <c r="CTG35" s="18"/>
      <c r="CTH35" s="18"/>
      <c r="CTI35" s="18"/>
      <c r="CTJ35" s="18"/>
      <c r="CTK35" s="18"/>
      <c r="CTL35" s="18"/>
      <c r="CTM35" s="18"/>
      <c r="CTN35" s="18"/>
      <c r="CTO35" s="18"/>
      <c r="CTP35" s="18"/>
      <c r="CTQ35" s="18"/>
      <c r="CTR35" s="18"/>
      <c r="CTS35" s="18"/>
      <c r="CTT35" s="18"/>
      <c r="CTU35" s="18"/>
      <c r="CTV35" s="18"/>
      <c r="CTW35" s="18"/>
      <c r="CTX35" s="18"/>
      <c r="CTY35" s="18"/>
      <c r="CTZ35" s="18"/>
      <c r="CUA35" s="18"/>
      <c r="CUB35" s="18"/>
      <c r="CUC35" s="18"/>
      <c r="CUD35" s="18"/>
      <c r="CUE35" s="18"/>
      <c r="CUF35" s="18"/>
      <c r="CUG35" s="18"/>
      <c r="CUH35" s="18"/>
      <c r="CUI35" s="18"/>
      <c r="CUJ35" s="18"/>
      <c r="CUK35" s="18"/>
      <c r="CUL35" s="18"/>
      <c r="CUM35" s="18"/>
      <c r="CUN35" s="18"/>
      <c r="CUO35" s="18"/>
      <c r="CUP35" s="18"/>
      <c r="CUQ35" s="18"/>
      <c r="CUR35" s="18"/>
      <c r="CUS35" s="18"/>
      <c r="CUT35" s="18"/>
      <c r="CUU35" s="18"/>
      <c r="CUV35" s="18"/>
      <c r="CUW35" s="18"/>
      <c r="CUX35" s="18"/>
    </row>
    <row r="36" spans="1:2598" s="18" customFormat="1" ht="15" customHeight="1" x14ac:dyDescent="0.15">
      <c r="A36" s="886" t="s">
        <v>287</v>
      </c>
      <c r="B36" s="41" t="s">
        <v>33</v>
      </c>
      <c r="C36" s="52" t="s">
        <v>83</v>
      </c>
      <c r="D36" s="1475">
        <v>1.575047597402597</v>
      </c>
      <c r="E36" s="1475">
        <v>193194.21620599998</v>
      </c>
      <c r="F36" s="1475">
        <v>1.7769222402597402</v>
      </c>
      <c r="G36" s="1475">
        <v>237343.64237599997</v>
      </c>
      <c r="H36" s="1475">
        <v>3.164889089610389</v>
      </c>
      <c r="I36" s="1475">
        <v>468394.16533799999</v>
      </c>
      <c r="J36" s="1475">
        <v>0</v>
      </c>
      <c r="K36" s="1475">
        <v>0</v>
      </c>
      <c r="L36" s="1475">
        <v>0</v>
      </c>
      <c r="M36" s="1475">
        <v>0</v>
      </c>
      <c r="N36" s="1475">
        <v>0</v>
      </c>
      <c r="O36" s="1475">
        <v>0</v>
      </c>
      <c r="P36" s="291"/>
      <c r="Q36" s="292"/>
      <c r="R36" s="4" t="str">
        <f t="shared" si="11"/>
        <v>8.1</v>
      </c>
      <c r="S36" s="41" t="str">
        <f t="shared" si="12"/>
        <v xml:space="preserve">PLYWOOD </v>
      </c>
      <c r="T36" s="52" t="s">
        <v>83</v>
      </c>
      <c r="U36" s="847">
        <f>F36-(F37+F38)</f>
        <v>0</v>
      </c>
      <c r="V36" s="272">
        <f>G36-(G37+G38)</f>
        <v>0</v>
      </c>
      <c r="W36" s="272">
        <f>H36-(H37+H38)</f>
        <v>0</v>
      </c>
      <c r="X36" s="272">
        <f>I36-(I37+I38)</f>
        <v>0</v>
      </c>
      <c r="Y36" s="272">
        <f t="shared" ref="Y36:AB36" si="27">L36-(L37+L38)</f>
        <v>0</v>
      </c>
      <c r="Z36" s="272">
        <f t="shared" si="27"/>
        <v>0</v>
      </c>
      <c r="AA36" s="272">
        <f t="shared" si="27"/>
        <v>0</v>
      </c>
      <c r="AB36" s="273">
        <f t="shared" si="27"/>
        <v>0</v>
      </c>
      <c r="AC36" s="314"/>
      <c r="AD36" s="522" t="str">
        <f t="shared" si="19"/>
        <v>8.1</v>
      </c>
      <c r="AE36" s="41" t="str">
        <f t="shared" ref="AE36:AE69" si="28">B36</f>
        <v xml:space="preserve">PLYWOOD </v>
      </c>
      <c r="AF36" s="52" t="s">
        <v>83</v>
      </c>
      <c r="AG36" s="518">
        <f>IF(ISNUMBER('JQ1|Primary Products|Production'!E48+F36-L36),'JQ1|Primary Products|Production'!E48+F36-L36,IF(ISNUMBER(L36-F36),"NT " &amp; L36-F36,"…"))</f>
        <v>1.7769222402597402</v>
      </c>
      <c r="AH36" s="345">
        <f>IF(ISNUMBER('JQ1|Primary Products|Production'!F48+H36-N36),'JQ1|Primary Products|Production'!F48+H36-N36,IF(ISNUMBER(N36-H36),"NT " &amp; N36-H36,"…"))</f>
        <v>3.164889089610389</v>
      </c>
    </row>
    <row r="37" spans="1:2598" s="18" customFormat="1" ht="15" customHeight="1" x14ac:dyDescent="0.15">
      <c r="A37" s="886" t="s">
        <v>404</v>
      </c>
      <c r="B37" s="39" t="s">
        <v>3</v>
      </c>
      <c r="C37" s="47" t="s">
        <v>83</v>
      </c>
      <c r="D37" s="1459">
        <v>4.5148701298701301E-3</v>
      </c>
      <c r="E37" s="1459">
        <v>893.98824000000002</v>
      </c>
      <c r="F37" s="1459"/>
      <c r="G37" s="1459"/>
      <c r="H37" s="1445">
        <v>0.43349093571428565</v>
      </c>
      <c r="I37" s="1438">
        <v>73060.462641999999</v>
      </c>
      <c r="J37" s="1459"/>
      <c r="K37" s="1459"/>
      <c r="L37" s="1459"/>
      <c r="M37" s="1460"/>
      <c r="N37" s="1445"/>
      <c r="O37" s="1461"/>
      <c r="P37" s="291"/>
      <c r="Q37" s="292"/>
      <c r="R37" s="4" t="str">
        <f t="shared" si="11"/>
        <v>8.1.C</v>
      </c>
      <c r="S37" s="39" t="str">
        <f t="shared" si="12"/>
        <v>Coniferous</v>
      </c>
      <c r="T37" s="47" t="s">
        <v>83</v>
      </c>
      <c r="U37" s="270"/>
      <c r="V37" s="270"/>
      <c r="W37" s="270"/>
      <c r="X37" s="270"/>
      <c r="Y37" s="270"/>
      <c r="Z37" s="270"/>
      <c r="AA37" s="270"/>
      <c r="AB37" s="271"/>
      <c r="AC37" s="293"/>
      <c r="AD37" s="522" t="str">
        <f t="shared" si="19"/>
        <v>8.1.C</v>
      </c>
      <c r="AE37" s="39" t="str">
        <f t="shared" si="28"/>
        <v>Coniferous</v>
      </c>
      <c r="AF37" s="47" t="s">
        <v>83</v>
      </c>
      <c r="AG37" s="518">
        <f>IF(ISNUMBER('JQ1|Primary Products|Production'!E49+F37-L37),'JQ1|Primary Products|Production'!E49+F37-L37,IF(ISNUMBER(L37-F37),"NT " &amp; L37-F37,"…"))</f>
        <v>0</v>
      </c>
      <c r="AH37" s="345">
        <f>IF(ISNUMBER('JQ1|Primary Products|Production'!F49+H37-N37),'JQ1|Primary Products|Production'!F49+H37-N37,IF(ISNUMBER(N37-H37),"NT " &amp; N37-H37,"…"))</f>
        <v>0.43349093571428565</v>
      </c>
    </row>
    <row r="38" spans="1:2598" s="18" customFormat="1" ht="15" customHeight="1" x14ac:dyDescent="0.15">
      <c r="A38" s="886" t="s">
        <v>405</v>
      </c>
      <c r="B38" s="39" t="s">
        <v>4</v>
      </c>
      <c r="C38" s="47" t="s">
        <v>83</v>
      </c>
      <c r="D38" s="1459">
        <v>1.570532727272727</v>
      </c>
      <c r="E38" s="1459">
        <v>192300.22796599998</v>
      </c>
      <c r="F38" s="1459">
        <v>1.7769222402597402</v>
      </c>
      <c r="G38" s="1459">
        <v>237343.64237599997</v>
      </c>
      <c r="H38" s="1445">
        <v>2.7313981538961034</v>
      </c>
      <c r="I38" s="1445">
        <v>395333.70269599999</v>
      </c>
      <c r="J38" s="1459"/>
      <c r="K38" s="1459"/>
      <c r="L38" s="1459"/>
      <c r="M38" s="1460"/>
      <c r="N38" s="1445"/>
      <c r="O38" s="1461"/>
      <c r="P38" s="291"/>
      <c r="Q38" s="292"/>
      <c r="R38" s="4" t="str">
        <f t="shared" si="11"/>
        <v>8.1.NC</v>
      </c>
      <c r="S38" s="39" t="str">
        <f t="shared" si="12"/>
        <v>Non-Coniferous</v>
      </c>
      <c r="T38" s="47" t="s">
        <v>83</v>
      </c>
      <c r="U38" s="270"/>
      <c r="V38" s="270"/>
      <c r="W38" s="270"/>
      <c r="X38" s="270"/>
      <c r="Y38" s="270"/>
      <c r="Z38" s="270"/>
      <c r="AA38" s="270"/>
      <c r="AB38" s="271"/>
      <c r="AC38" s="293"/>
      <c r="AD38" s="522" t="str">
        <f t="shared" si="19"/>
        <v>8.1.NC</v>
      </c>
      <c r="AE38" s="39" t="str">
        <f t="shared" si="28"/>
        <v>Non-Coniferous</v>
      </c>
      <c r="AF38" s="47" t="s">
        <v>83</v>
      </c>
      <c r="AG38" s="518">
        <f>IF(ISNUMBER('JQ1|Primary Products|Production'!E50+F38-L38),'JQ1|Primary Products|Production'!E50+F38-L38,IF(ISNUMBER(L38-F38),"NT " &amp; L38-F38,"…"))</f>
        <v>1.7769222402597402</v>
      </c>
      <c r="AH38" s="345">
        <f>IF(ISNUMBER('JQ1|Primary Products|Production'!F50+H38-N38),'JQ1|Primary Products|Production'!F50+H38-N38,IF(ISNUMBER(N38-H38),"NT " &amp; N38-H38,"…"))</f>
        <v>2.7313981538961034</v>
      </c>
    </row>
    <row r="39" spans="1:2598" s="18" customFormat="1" ht="15" customHeight="1" x14ac:dyDescent="0.15">
      <c r="A39" s="886" t="s">
        <v>406</v>
      </c>
      <c r="B39" s="54" t="s">
        <v>74</v>
      </c>
      <c r="C39" s="50" t="s">
        <v>83</v>
      </c>
      <c r="D39" s="1459">
        <v>3.0606493506493505E-2</v>
      </c>
      <c r="E39" s="1459">
        <v>4268.4847290000007</v>
      </c>
      <c r="F39" s="1459">
        <v>8.8759740259740261E-2</v>
      </c>
      <c r="G39" s="1459">
        <v>10395.071368999999</v>
      </c>
      <c r="H39" s="1445">
        <v>1.2823320389610386</v>
      </c>
      <c r="I39" s="1445">
        <v>199358.755447</v>
      </c>
      <c r="J39" s="1459"/>
      <c r="K39" s="1459"/>
      <c r="L39" s="1459"/>
      <c r="M39" s="1460"/>
      <c r="N39" s="1445"/>
      <c r="O39" s="1461"/>
      <c r="P39" s="291"/>
      <c r="Q39" s="292"/>
      <c r="R39" s="4" t="str">
        <f t="shared" si="11"/>
        <v>8.1.NC.T</v>
      </c>
      <c r="S39" s="40" t="str">
        <f t="shared" si="12"/>
        <v>of which: Tropical</v>
      </c>
      <c r="T39" s="50" t="s">
        <v>83</v>
      </c>
      <c r="U39" s="270" t="str">
        <f>IF(AND(ISNUMBER(F39/F38),F39&gt;F38),"&gt; 6.2.NC !!","")</f>
        <v/>
      </c>
      <c r="V39" s="270" t="str">
        <f>IF(AND(ISNUMBER(G39/G38),G39&gt;G38),"&gt; 6.2.NC !!","")</f>
        <v/>
      </c>
      <c r="W39" s="270" t="str">
        <f>IF(AND(ISNUMBER(H39/H38),H39&gt;H38),"&gt; 6.2.NC !!","")</f>
        <v/>
      </c>
      <c r="X39" s="270" t="str">
        <f>IF(AND(ISNUMBER(I39/I38),I39&gt;I38),"&gt; 6.2.NC !!","")</f>
        <v/>
      </c>
      <c r="Y39" s="270" t="str">
        <f t="shared" ref="Y39:AB39" si="29">IF(AND(ISNUMBER(L39/L38),L39&gt;L38),"&gt; 6.2.NC !!","")</f>
        <v/>
      </c>
      <c r="Z39" s="270" t="str">
        <f t="shared" si="29"/>
        <v/>
      </c>
      <c r="AA39" s="270" t="str">
        <f t="shared" si="29"/>
        <v/>
      </c>
      <c r="AB39" s="271" t="str">
        <f t="shared" si="29"/>
        <v/>
      </c>
      <c r="AC39" s="293" t="s">
        <v>0</v>
      </c>
      <c r="AD39" s="522" t="str">
        <f t="shared" si="19"/>
        <v>8.1.NC.T</v>
      </c>
      <c r="AE39" s="40" t="str">
        <f t="shared" si="28"/>
        <v>of which: Tropical</v>
      </c>
      <c r="AF39" s="50" t="s">
        <v>83</v>
      </c>
      <c r="AG39" s="518">
        <f>IF(ISNUMBER('JQ1|Primary Products|Production'!E51+F39-L39),'JQ1|Primary Products|Production'!E51+F39-L39,IF(ISNUMBER(L39-F39),"NT " &amp; L39-F39,"…"))</f>
        <v>8.8759740259740261E-2</v>
      </c>
      <c r="AH39" s="345">
        <f>IF(ISNUMBER('JQ1|Primary Products|Production'!F51+H39-N39),'JQ1|Primary Products|Production'!F51+H39-N39,IF(ISNUMBER(N39-H39),"NT " &amp; N39-H39,"…"))</f>
        <v>1.2823320389610386</v>
      </c>
    </row>
    <row r="40" spans="1:2598" s="18" customFormat="1" ht="15" customHeight="1" x14ac:dyDescent="0.25">
      <c r="A40" s="886" t="s">
        <v>288</v>
      </c>
      <c r="B40" s="1079" t="s">
        <v>615</v>
      </c>
      <c r="C40" s="52" t="s">
        <v>83</v>
      </c>
      <c r="D40" s="1476">
        <v>40.84604468376623</v>
      </c>
      <c r="E40" s="1476">
        <v>2334768.8469759999</v>
      </c>
      <c r="F40" s="1476">
        <v>37.036428839610387</v>
      </c>
      <c r="G40" s="1476">
        <v>1995821.0901590001</v>
      </c>
      <c r="H40" s="1477">
        <v>37.527556311688308</v>
      </c>
      <c r="I40" s="1477">
        <v>2088711.8196690001</v>
      </c>
      <c r="J40" s="1478">
        <v>1995.8210901590001</v>
      </c>
      <c r="K40" s="1478">
        <v>2334.7688469760001</v>
      </c>
      <c r="L40" s="1476">
        <v>1.715324675324675E-2</v>
      </c>
      <c r="M40" s="1479">
        <v>2086.4169999999999</v>
      </c>
      <c r="N40" s="1477">
        <v>0.99400324675324681</v>
      </c>
      <c r="O40" s="1480">
        <v>92733.745999999999</v>
      </c>
      <c r="P40" s="291"/>
      <c r="Q40" s="292"/>
      <c r="R40" s="4" t="str">
        <f t="shared" si="11"/>
        <v>8.2</v>
      </c>
      <c r="S40" s="41" t="str">
        <f t="shared" si="12"/>
        <v>PARTICLE BOARD, ORIENTED STRAND BOARD (OSB) AND SIMILAR BOARD</v>
      </c>
      <c r="T40" s="52" t="s">
        <v>83</v>
      </c>
      <c r="U40" s="270"/>
      <c r="V40" s="270"/>
      <c r="W40" s="270"/>
      <c r="X40" s="270"/>
      <c r="Y40" s="270"/>
      <c r="Z40" s="270"/>
      <c r="AA40" s="270"/>
      <c r="AB40" s="271"/>
      <c r="AC40" s="293"/>
      <c r="AD40" s="522" t="str">
        <f t="shared" si="19"/>
        <v>8.2</v>
      </c>
      <c r="AE40" s="41" t="str">
        <f t="shared" si="28"/>
        <v>PARTICLE BOARD, ORIENTED STRAND BOARD (OSB) AND SIMILAR BOARD</v>
      </c>
      <c r="AF40" s="52" t="s">
        <v>83</v>
      </c>
      <c r="AG40" s="518">
        <f>IF(ISNUMBER('JQ1|Primary Products|Production'!E52+F40-L40),'JQ1|Primary Products|Production'!E52+F40-L40,IF(ISNUMBER(L40-F40),"NT " &amp; L40-F40,"…"))</f>
        <v>37.019275592857142</v>
      </c>
      <c r="AH40" s="345">
        <f>IF(ISNUMBER('JQ1|Primary Products|Production'!F52+H40-N40),'JQ1|Primary Products|Production'!F52+H40-N40,IF(ISNUMBER(N40-H40),"NT " &amp; N40-H40,"…"))</f>
        <v>36.533553064935063</v>
      </c>
    </row>
    <row r="41" spans="1:2598" s="18" customFormat="1" ht="15" customHeight="1" x14ac:dyDescent="0.15">
      <c r="A41" s="886" t="s">
        <v>407</v>
      </c>
      <c r="B41" s="1081" t="s">
        <v>616</v>
      </c>
      <c r="C41" s="50" t="s">
        <v>83</v>
      </c>
      <c r="D41" s="1459">
        <v>0.64155192597402599</v>
      </c>
      <c r="E41" s="1459">
        <v>50263.389000000003</v>
      </c>
      <c r="F41" s="1459">
        <v>1.0413482662337663</v>
      </c>
      <c r="G41" s="1459">
        <v>76192.481377999997</v>
      </c>
      <c r="H41" s="1445">
        <v>1.8318529383116884</v>
      </c>
      <c r="I41" s="1445">
        <v>131217.4258</v>
      </c>
      <c r="J41" s="1459"/>
      <c r="K41" s="1459"/>
      <c r="L41" s="1459"/>
      <c r="M41" s="1460"/>
      <c r="N41" s="1445"/>
      <c r="O41" s="1461"/>
      <c r="P41" s="291"/>
      <c r="Q41" s="292"/>
      <c r="R41" s="35" t="str">
        <f t="shared" si="11"/>
        <v>8.2.1</v>
      </c>
      <c r="S41" s="39" t="str">
        <f t="shared" si="12"/>
        <v>of which: ORIENTED STRAND BOARD (OSB)</v>
      </c>
      <c r="T41" s="50" t="s">
        <v>83</v>
      </c>
      <c r="U41" s="270" t="str">
        <f>IF(AND(ISNUMBER(F41/F40),F41&gt;F40),"&gt; 6.3 !!","")</f>
        <v/>
      </c>
      <c r="V41" s="270" t="str">
        <f>IF(AND(ISNUMBER(G41/G40),G41&gt;G40),"&gt; 6.3 !!","")</f>
        <v/>
      </c>
      <c r="W41" s="270" t="str">
        <f>IF(AND(ISNUMBER(H41/H40),H41&gt;H40),"&gt; 6.3 !!","")</f>
        <v/>
      </c>
      <c r="X41" s="270" t="str">
        <f>IF(AND(ISNUMBER(I41/I40),I41&gt;I40),"&gt; 6.3 !!","")</f>
        <v/>
      </c>
      <c r="Y41" s="270" t="str">
        <f t="shared" ref="Y41:AB41" si="30">IF(AND(ISNUMBER(L41/L40),L41&gt;L40),"&gt; 6.3 !!","")</f>
        <v/>
      </c>
      <c r="Z41" s="270" t="str">
        <f t="shared" si="30"/>
        <v/>
      </c>
      <c r="AA41" s="270" t="str">
        <f t="shared" si="30"/>
        <v/>
      </c>
      <c r="AB41" s="271" t="str">
        <f t="shared" si="30"/>
        <v/>
      </c>
      <c r="AC41" s="293"/>
      <c r="AD41" s="522" t="str">
        <f t="shared" si="19"/>
        <v>8.2.1</v>
      </c>
      <c r="AE41" s="43" t="str">
        <f t="shared" si="28"/>
        <v>of which: ORIENTED STRAND BOARD (OSB)</v>
      </c>
      <c r="AF41" s="50" t="s">
        <v>83</v>
      </c>
      <c r="AG41" s="518">
        <f>IF(ISNUMBER('JQ1|Primary Products|Production'!E53+F41-L41),'JQ1|Primary Products|Production'!E53+F41-L41,IF(ISNUMBER(L41-F41),"NT " &amp; L41-F41,"…"))</f>
        <v>1.0413482662337663</v>
      </c>
      <c r="AH41" s="345">
        <f>IF(ISNUMBER('JQ1|Primary Products|Production'!F53+H41-N41),'JQ1|Primary Products|Production'!F53+H41-N41,IF(ISNUMBER(N41-H41),"NT " &amp; N41-H41,"…"))</f>
        <v>1.8318529383116884</v>
      </c>
    </row>
    <row r="42" spans="1:2598" s="18" customFormat="1" ht="15" customHeight="1" x14ac:dyDescent="0.15">
      <c r="A42" s="886" t="s">
        <v>408</v>
      </c>
      <c r="B42" s="41" t="s">
        <v>34</v>
      </c>
      <c r="C42" s="52" t="s">
        <v>83</v>
      </c>
      <c r="D42" s="1458">
        <v>10.56562420945238</v>
      </c>
      <c r="E42" s="1458">
        <v>984729.16979099996</v>
      </c>
      <c r="F42" s="1458">
        <v>16.767140038023811</v>
      </c>
      <c r="G42" s="1458">
        <v>1973980.812749</v>
      </c>
      <c r="H42" s="1458">
        <v>43.074944728571431</v>
      </c>
      <c r="I42" s="1458">
        <v>2266105.626278</v>
      </c>
      <c r="J42" s="1458">
        <v>0</v>
      </c>
      <c r="K42" s="1458">
        <v>0</v>
      </c>
      <c r="L42" s="1458">
        <v>0.10991574999999999</v>
      </c>
      <c r="M42" s="1458">
        <v>33570.756999999998</v>
      </c>
      <c r="N42" s="1458">
        <v>0.39635897904761908</v>
      </c>
      <c r="O42" s="1458">
        <v>54511.993999999999</v>
      </c>
      <c r="P42" s="291"/>
      <c r="Q42" s="292"/>
      <c r="R42" s="4" t="str">
        <f t="shared" si="11"/>
        <v>8.3</v>
      </c>
      <c r="S42" s="41" t="str">
        <f t="shared" si="12"/>
        <v xml:space="preserve">FIBREBOARD </v>
      </c>
      <c r="T42" s="52" t="s">
        <v>83</v>
      </c>
      <c r="U42" s="282">
        <f>F42-(F43+F44+F45)</f>
        <v>0</v>
      </c>
      <c r="V42" s="282">
        <f>G42-(G43+G44+G45)</f>
        <v>0</v>
      </c>
      <c r="W42" s="282">
        <f>H42-(H43+H44+H45)</f>
        <v>0</v>
      </c>
      <c r="X42" s="282">
        <f>I42-(I43+I44+I45)</f>
        <v>0</v>
      </c>
      <c r="Y42" s="282">
        <f t="shared" ref="Y42:AB42" si="31">L42-(L43+L44+L45)</f>
        <v>0</v>
      </c>
      <c r="Z42" s="282">
        <f t="shared" si="31"/>
        <v>0</v>
      </c>
      <c r="AA42" s="282">
        <f t="shared" si="31"/>
        <v>0</v>
      </c>
      <c r="AB42" s="283">
        <f t="shared" si="31"/>
        <v>0</v>
      </c>
      <c r="AC42" s="515"/>
      <c r="AD42" s="522" t="str">
        <f t="shared" si="19"/>
        <v>8.3</v>
      </c>
      <c r="AE42" s="41" t="str">
        <f t="shared" si="28"/>
        <v xml:space="preserve">FIBREBOARD </v>
      </c>
      <c r="AF42" s="52" t="s">
        <v>83</v>
      </c>
      <c r="AG42" s="518">
        <f>IF(ISNUMBER('JQ1|Primary Products|Production'!E54+F42-L42),'JQ1|Primary Products|Production'!E54+F42-L42,IF(ISNUMBER(L42-F42),"NT " &amp; L42-F42,"…"))</f>
        <v>16.657224288023812</v>
      </c>
      <c r="AH42" s="345">
        <f>IF(ISNUMBER('JQ1|Primary Products|Production'!F54+H42-N42),'JQ1|Primary Products|Production'!F54+H42-N42,IF(ISNUMBER(N42-H42),"NT " &amp; N42-H42,"…"))</f>
        <v>42.678585749523812</v>
      </c>
    </row>
    <row r="43" spans="1:2598" s="18" customFormat="1" ht="15" customHeight="1" x14ac:dyDescent="0.15">
      <c r="A43" s="886" t="s">
        <v>409</v>
      </c>
      <c r="B43" s="39" t="s">
        <v>35</v>
      </c>
      <c r="C43" s="47" t="s">
        <v>83</v>
      </c>
      <c r="D43" s="1459">
        <v>4.6244346009523802</v>
      </c>
      <c r="E43" s="1459">
        <v>324663.84746000002</v>
      </c>
      <c r="F43" s="1459">
        <v>6.1070533295238096</v>
      </c>
      <c r="G43" s="1459">
        <v>457932.782756</v>
      </c>
      <c r="H43" s="1445">
        <v>7.8000381323809513</v>
      </c>
      <c r="I43" s="1445">
        <v>559968.21766800003</v>
      </c>
      <c r="J43" s="1459"/>
      <c r="K43" s="1459"/>
      <c r="L43" s="1459"/>
      <c r="M43" s="1460"/>
      <c r="N43" s="1445">
        <v>6.2367619047619054E-2</v>
      </c>
      <c r="O43" s="1461">
        <v>5209.5339999999997</v>
      </c>
      <c r="P43" s="291"/>
      <c r="Q43" s="292"/>
      <c r="R43" s="4" t="str">
        <f t="shared" si="11"/>
        <v>8.3.1</v>
      </c>
      <c r="S43" s="39" t="str">
        <f t="shared" si="12"/>
        <v xml:space="preserve">HARDBOARD </v>
      </c>
      <c r="T43" s="47" t="s">
        <v>83</v>
      </c>
      <c r="U43" s="270"/>
      <c r="V43" s="270"/>
      <c r="W43" s="270"/>
      <c r="X43" s="270"/>
      <c r="Y43" s="270"/>
      <c r="Z43" s="270"/>
      <c r="AA43" s="270"/>
      <c r="AB43" s="271"/>
      <c r="AC43" s="293"/>
      <c r="AD43" s="522" t="str">
        <f t="shared" si="19"/>
        <v>8.3.1</v>
      </c>
      <c r="AE43" s="39" t="str">
        <f t="shared" si="28"/>
        <v xml:space="preserve">HARDBOARD </v>
      </c>
      <c r="AF43" s="47" t="s">
        <v>83</v>
      </c>
      <c r="AG43" s="518">
        <f>IF(ISNUMBER('JQ1|Primary Products|Production'!E55+F43-L43),'JQ1|Primary Products|Production'!E55+F43-L43,IF(ISNUMBER(L43-F43),"NT " &amp; L43-F43,"…"))</f>
        <v>6.1070533295238096</v>
      </c>
      <c r="AH43" s="345">
        <f>IF(ISNUMBER('JQ1|Primary Products|Production'!F55+H43-N43),'JQ1|Primary Products|Production'!F55+H43-N43,IF(ISNUMBER(N43-H43),"NT " &amp; N43-H43,"…"))</f>
        <v>7.7376705133333319</v>
      </c>
    </row>
    <row r="44" spans="1:2598" s="18" customFormat="1" ht="15" customHeight="1" x14ac:dyDescent="0.15">
      <c r="A44" s="886" t="s">
        <v>410</v>
      </c>
      <c r="B44" s="39" t="s">
        <v>339</v>
      </c>
      <c r="C44" s="47" t="s">
        <v>83</v>
      </c>
      <c r="D44" s="1459">
        <v>3.9897041085000002</v>
      </c>
      <c r="E44" s="1459">
        <v>356958.43329700001</v>
      </c>
      <c r="F44" s="1459">
        <v>3.9265631575000004</v>
      </c>
      <c r="G44" s="1459">
        <v>348640.31451600004</v>
      </c>
      <c r="H44" s="1445">
        <v>27.340158655238096</v>
      </c>
      <c r="I44" s="1445">
        <v>1397377.959672</v>
      </c>
      <c r="J44" s="1459"/>
      <c r="K44" s="1459"/>
      <c r="L44" s="1459">
        <v>1.495E-3</v>
      </c>
      <c r="M44" s="1460">
        <v>434.82799999999997</v>
      </c>
      <c r="N44" s="1445">
        <v>8.0484700000000006E-2</v>
      </c>
      <c r="O44" s="1461">
        <v>11967.618</v>
      </c>
      <c r="P44" s="291"/>
      <c r="Q44" s="292"/>
      <c r="R44" s="4" t="str">
        <f t="shared" si="11"/>
        <v>8.3.2</v>
      </c>
      <c r="S44" s="39" t="str">
        <f t="shared" si="12"/>
        <v>MEDIUM/HIGH DENSITY FIBREBOARD (MDF/HDF)</v>
      </c>
      <c r="T44" s="47" t="s">
        <v>83</v>
      </c>
      <c r="U44" s="270"/>
      <c r="V44" s="270"/>
      <c r="W44" s="270"/>
      <c r="X44" s="270"/>
      <c r="Y44" s="270"/>
      <c r="Z44" s="270"/>
      <c r="AA44" s="270"/>
      <c r="AB44" s="271"/>
      <c r="AC44" s="293"/>
      <c r="AD44" s="522" t="str">
        <f t="shared" si="19"/>
        <v>8.3.2</v>
      </c>
      <c r="AE44" s="39" t="str">
        <f t="shared" si="28"/>
        <v>MEDIUM/HIGH DENSITY FIBREBOARD (MDF/HDF)</v>
      </c>
      <c r="AF44" s="47" t="s">
        <v>83</v>
      </c>
      <c r="AG44" s="331">
        <f>IF(ISNUMBER('JQ1|Primary Products|Production'!E56+F44-L44),'JQ1|Primary Products|Production'!E56+F44-L44,IF(ISNUMBER(L44-F44),"NT " &amp; L44-F44,"…"))</f>
        <v>3.9250681575000006</v>
      </c>
      <c r="AH44" s="345">
        <f>IF(ISNUMBER('JQ1|Primary Products|Production'!F56+H44-N44),'JQ1|Primary Products|Production'!F56+H44-N44,IF(ISNUMBER(N44-H44),"NT " &amp; N44-H44,"…"))</f>
        <v>27.259673955238096</v>
      </c>
    </row>
    <row r="45" spans="1:2598" s="18" customFormat="1" ht="15" customHeight="1" x14ac:dyDescent="0.15">
      <c r="A45" s="890" t="s">
        <v>411</v>
      </c>
      <c r="B45" s="42" t="s">
        <v>114</v>
      </c>
      <c r="C45" s="50" t="s">
        <v>83</v>
      </c>
      <c r="D45" s="1459">
        <v>1.9514855</v>
      </c>
      <c r="E45" s="1459">
        <v>303106.88903399999</v>
      </c>
      <c r="F45" s="1459">
        <v>6.7335235510000002</v>
      </c>
      <c r="G45" s="1459">
        <v>1167407.715477</v>
      </c>
      <c r="H45" s="1445">
        <v>7.9347479409523816</v>
      </c>
      <c r="I45" s="1445">
        <v>308759.44893799996</v>
      </c>
      <c r="J45" s="1459"/>
      <c r="K45" s="1459"/>
      <c r="L45" s="1459">
        <v>0.10842075</v>
      </c>
      <c r="M45" s="1460">
        <v>33135.928999999996</v>
      </c>
      <c r="N45" s="1445">
        <v>0.25350665999999999</v>
      </c>
      <c r="O45" s="1461">
        <v>37334.841999999997</v>
      </c>
      <c r="P45" s="291"/>
      <c r="Q45" s="292"/>
      <c r="R45" s="5" t="str">
        <f t="shared" si="11"/>
        <v>8.3.3</v>
      </c>
      <c r="S45" s="42" t="str">
        <f t="shared" si="12"/>
        <v xml:space="preserve">OTHER FIBREBOARD </v>
      </c>
      <c r="T45" s="50" t="s">
        <v>83</v>
      </c>
      <c r="U45" s="278"/>
      <c r="V45" s="278"/>
      <c r="W45" s="278"/>
      <c r="X45" s="278"/>
      <c r="Y45" s="278"/>
      <c r="Z45" s="278"/>
      <c r="AA45" s="278"/>
      <c r="AB45" s="279"/>
      <c r="AC45" s="293"/>
      <c r="AD45" s="521" t="str">
        <f t="shared" si="19"/>
        <v>8.3.3</v>
      </c>
      <c r="AE45" s="42" t="str">
        <f t="shared" si="28"/>
        <v xml:space="preserve">OTHER FIBREBOARD </v>
      </c>
      <c r="AF45" s="50" t="s">
        <v>83</v>
      </c>
      <c r="AG45" s="331">
        <f>IF(ISNUMBER('JQ1|Primary Products|Production'!E57+F45-L45),'JQ1|Primary Products|Production'!E57+F45-L45,IF(ISNUMBER(L45-F45),"NT " &amp; L45-F45,"…"))</f>
        <v>6.6251028010000006</v>
      </c>
      <c r="AH45" s="345">
        <f>IF(ISNUMBER('JQ1|Primary Products|Production'!F57+H45-N45),'JQ1|Primary Products|Production'!F57+H45-N45,IF(ISNUMBER(N45-H45),"NT " &amp; N45-H45,"…"))</f>
        <v>7.6812412809523813</v>
      </c>
    </row>
    <row r="46" spans="1:2598" s="191" customFormat="1" ht="15" customHeight="1" x14ac:dyDescent="0.15">
      <c r="A46" s="891" t="s">
        <v>289</v>
      </c>
      <c r="B46" s="199" t="s">
        <v>36</v>
      </c>
      <c r="C46" s="190" t="s">
        <v>621</v>
      </c>
      <c r="D46" s="1474">
        <v>3.3527500000000002E-2</v>
      </c>
      <c r="E46" s="1474">
        <v>6948.9650000000001</v>
      </c>
      <c r="F46" s="1474">
        <v>2.3360400000000003E-2</v>
      </c>
      <c r="G46" s="1474">
        <v>5102.8159999999998</v>
      </c>
      <c r="H46" s="1474">
        <v>2.9467500000000001E-2</v>
      </c>
      <c r="I46" s="1474">
        <v>6642.9279999999999</v>
      </c>
      <c r="J46" s="1474">
        <v>0</v>
      </c>
      <c r="K46" s="1474">
        <v>0</v>
      </c>
      <c r="L46" s="1474">
        <v>0</v>
      </c>
      <c r="M46" s="1474">
        <v>0</v>
      </c>
      <c r="N46" s="1474">
        <v>0</v>
      </c>
      <c r="O46" s="1474">
        <v>0</v>
      </c>
      <c r="P46" s="291"/>
      <c r="Q46" s="292"/>
      <c r="R46" s="196" t="str">
        <f t="shared" si="11"/>
        <v>9</v>
      </c>
      <c r="S46" s="189" t="str">
        <f t="shared" si="12"/>
        <v>WOOD PULP</v>
      </c>
      <c r="T46" s="190" t="s">
        <v>621</v>
      </c>
      <c r="U46" s="595">
        <f>F46-(F47+F48+F52)</f>
        <v>0</v>
      </c>
      <c r="V46" s="276">
        <f>G46-(G47+G48+G52)</f>
        <v>0</v>
      </c>
      <c r="W46" s="276">
        <f>H46-(H47+H48+H52)</f>
        <v>0</v>
      </c>
      <c r="X46" s="276">
        <f>I46-(I47+I48+I52)</f>
        <v>0</v>
      </c>
      <c r="Y46" s="276">
        <f t="shared" ref="Y46:AB46" si="32">L46-(L47+L48+L52)</f>
        <v>0</v>
      </c>
      <c r="Z46" s="276">
        <f t="shared" si="32"/>
        <v>0</v>
      </c>
      <c r="AA46" s="276">
        <f t="shared" si="32"/>
        <v>0</v>
      </c>
      <c r="AB46" s="277">
        <f t="shared" si="32"/>
        <v>0</v>
      </c>
      <c r="AC46" s="314"/>
      <c r="AD46" s="323" t="str">
        <f t="shared" si="19"/>
        <v>9</v>
      </c>
      <c r="AE46" s="189" t="str">
        <f t="shared" si="28"/>
        <v>WOOD PULP</v>
      </c>
      <c r="AF46" s="1092" t="s">
        <v>621</v>
      </c>
      <c r="AG46" s="329">
        <f>IF(ISNUMBER('JQ1|Primary Products|Production'!E58+F46-L46),'JQ1|Primary Products|Production'!E58+F46-L46,IF(ISNUMBER(L46-F46),"NT " &amp; L46-F46,"…"))</f>
        <v>2.3360400000000003E-2</v>
      </c>
      <c r="AH46" s="328">
        <f>IF(ISNUMBER('JQ1|Primary Products|Production'!F58+H46-N46),'JQ1|Primary Products|Production'!F58+H46-N46,IF(ISNUMBER(N46-H46),"NT " &amp; N46-H46,"…"))</f>
        <v>2.9467500000000001E-2</v>
      </c>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c r="JB46" s="18"/>
      <c r="JC46" s="18"/>
      <c r="JD46" s="18"/>
      <c r="JE46" s="18"/>
      <c r="JF46" s="18"/>
      <c r="JG46" s="18"/>
      <c r="JH46" s="18"/>
      <c r="JI46" s="18"/>
      <c r="JJ46" s="18"/>
      <c r="JK46" s="18"/>
      <c r="JL46" s="18"/>
      <c r="JM46" s="18"/>
      <c r="JN46" s="18"/>
      <c r="JO46" s="18"/>
      <c r="JP46" s="18"/>
      <c r="JQ46" s="18"/>
      <c r="JR46" s="18"/>
      <c r="JS46" s="18"/>
      <c r="JT46" s="18"/>
      <c r="JU46" s="18"/>
      <c r="JV46" s="18"/>
      <c r="JW46" s="18"/>
      <c r="JX46" s="18"/>
      <c r="JY46" s="18"/>
      <c r="JZ46" s="18"/>
      <c r="KA46" s="18"/>
      <c r="KB46" s="18"/>
      <c r="KC46" s="18"/>
      <c r="KD46" s="18"/>
      <c r="KE46" s="18"/>
      <c r="KF46" s="18"/>
      <c r="KG46" s="18"/>
      <c r="KH46" s="18"/>
      <c r="KI46" s="18"/>
      <c r="KJ46" s="18"/>
      <c r="KK46" s="18"/>
      <c r="KL46" s="18"/>
      <c r="KM46" s="18"/>
      <c r="KN46" s="18"/>
      <c r="KO46" s="18"/>
      <c r="KP46" s="18"/>
      <c r="KQ46" s="18"/>
      <c r="KR46" s="18"/>
      <c r="KS46" s="18"/>
      <c r="KT46" s="18"/>
      <c r="KU46" s="18"/>
      <c r="KV46" s="18"/>
      <c r="KW46" s="18"/>
      <c r="KX46" s="18"/>
      <c r="KY46" s="18"/>
      <c r="KZ46" s="18"/>
      <c r="LA46" s="18"/>
      <c r="LB46" s="18"/>
      <c r="LC46" s="18"/>
      <c r="LD46" s="18"/>
      <c r="LE46" s="18"/>
      <c r="LF46" s="18"/>
      <c r="LG46" s="18"/>
      <c r="LH46" s="18"/>
      <c r="LI46" s="18"/>
      <c r="LJ46" s="18"/>
      <c r="LK46" s="18"/>
      <c r="LL46" s="18"/>
      <c r="LM46" s="18"/>
      <c r="LN46" s="18"/>
      <c r="LO46" s="18"/>
      <c r="LP46" s="18"/>
      <c r="LQ46" s="18"/>
      <c r="LR46" s="18"/>
      <c r="LS46" s="18"/>
      <c r="LT46" s="18"/>
      <c r="LU46" s="18"/>
      <c r="LV46" s="18"/>
      <c r="LW46" s="18"/>
      <c r="LX46" s="18"/>
      <c r="LY46" s="18"/>
      <c r="LZ46" s="18"/>
      <c r="MA46" s="18"/>
      <c r="MB46" s="18"/>
      <c r="MC46" s="18"/>
      <c r="MD46" s="18"/>
      <c r="ME46" s="18"/>
      <c r="MF46" s="18"/>
      <c r="MG46" s="18"/>
      <c r="MH46" s="18"/>
      <c r="MI46" s="18"/>
      <c r="MJ46" s="18"/>
      <c r="MK46" s="18"/>
      <c r="ML46" s="18"/>
      <c r="MM46" s="18"/>
      <c r="MN46" s="18"/>
      <c r="MO46" s="18"/>
      <c r="MP46" s="18"/>
      <c r="MQ46" s="18"/>
      <c r="MR46" s="18"/>
      <c r="MS46" s="18"/>
      <c r="MT46" s="18"/>
      <c r="MU46" s="18"/>
      <c r="MV46" s="18"/>
      <c r="MW46" s="18"/>
      <c r="MX46" s="18"/>
      <c r="MY46" s="18"/>
      <c r="MZ46" s="18"/>
      <c r="NA46" s="18"/>
      <c r="NB46" s="18"/>
      <c r="NC46" s="18"/>
      <c r="ND46" s="18"/>
      <c r="NE46" s="18"/>
      <c r="NF46" s="18"/>
      <c r="NG46" s="18"/>
      <c r="NH46" s="18"/>
      <c r="NI46" s="18"/>
      <c r="NJ46" s="18"/>
      <c r="NK46" s="18"/>
      <c r="NL46" s="18"/>
      <c r="NM46" s="18"/>
      <c r="NN46" s="18"/>
      <c r="NO46" s="18"/>
      <c r="NP46" s="18"/>
      <c r="NQ46" s="18"/>
      <c r="NR46" s="18"/>
      <c r="NS46" s="18"/>
      <c r="NT46" s="18"/>
      <c r="NU46" s="18"/>
      <c r="NV46" s="18"/>
      <c r="NW46" s="18"/>
      <c r="NX46" s="18"/>
      <c r="NY46" s="18"/>
      <c r="NZ46" s="18"/>
      <c r="OA46" s="18"/>
      <c r="OB46" s="18"/>
      <c r="OC46" s="18"/>
      <c r="OD46" s="18"/>
      <c r="OE46" s="18"/>
      <c r="OF46" s="18"/>
      <c r="OG46" s="18"/>
      <c r="OH46" s="18"/>
      <c r="OI46" s="18"/>
      <c r="OJ46" s="18"/>
      <c r="OK46" s="18"/>
      <c r="OL46" s="18"/>
      <c r="OM46" s="18"/>
      <c r="ON46" s="18"/>
      <c r="OO46" s="18"/>
      <c r="OP46" s="18"/>
      <c r="OQ46" s="18"/>
      <c r="OR46" s="18"/>
      <c r="OS46" s="18"/>
      <c r="OT46" s="18"/>
      <c r="OU46" s="18"/>
      <c r="OV46" s="18"/>
      <c r="OW46" s="18"/>
      <c r="OX46" s="18"/>
      <c r="OY46" s="18"/>
      <c r="OZ46" s="18"/>
      <c r="PA46" s="18"/>
      <c r="PB46" s="18"/>
      <c r="PC46" s="18"/>
      <c r="PD46" s="18"/>
      <c r="PE46" s="18"/>
      <c r="PF46" s="18"/>
      <c r="PG46" s="18"/>
      <c r="PH46" s="18"/>
      <c r="PI46" s="18"/>
      <c r="PJ46" s="18"/>
      <c r="PK46" s="18"/>
      <c r="PL46" s="18"/>
      <c r="PM46" s="18"/>
      <c r="PN46" s="18"/>
      <c r="PO46" s="18"/>
      <c r="PP46" s="18"/>
      <c r="PQ46" s="18"/>
      <c r="PR46" s="18"/>
      <c r="PS46" s="18"/>
      <c r="PT46" s="18"/>
      <c r="PU46" s="18"/>
      <c r="PV46" s="18"/>
      <c r="PW46" s="18"/>
      <c r="PX46" s="18"/>
      <c r="PY46" s="18"/>
      <c r="PZ46" s="18"/>
      <c r="QA46" s="18"/>
      <c r="QB46" s="18"/>
      <c r="QC46" s="18"/>
      <c r="QD46" s="18"/>
      <c r="QE46" s="18"/>
      <c r="QF46" s="18"/>
      <c r="QG46" s="18"/>
      <c r="QH46" s="18"/>
      <c r="QI46" s="18"/>
      <c r="QJ46" s="18"/>
      <c r="QK46" s="18"/>
      <c r="QL46" s="18"/>
      <c r="QM46" s="18"/>
      <c r="QN46" s="18"/>
      <c r="QO46" s="18"/>
      <c r="QP46" s="18"/>
      <c r="QQ46" s="18"/>
      <c r="QR46" s="18"/>
      <c r="QS46" s="18"/>
      <c r="QT46" s="18"/>
      <c r="QU46" s="18"/>
      <c r="QV46" s="18"/>
      <c r="QW46" s="18"/>
      <c r="QX46" s="18"/>
      <c r="QY46" s="18"/>
      <c r="QZ46" s="18"/>
      <c r="RA46" s="18"/>
      <c r="RB46" s="18"/>
      <c r="RC46" s="18"/>
      <c r="RD46" s="18"/>
      <c r="RE46" s="18"/>
      <c r="RF46" s="18"/>
      <c r="RG46" s="18"/>
      <c r="RH46" s="18"/>
      <c r="RI46" s="18"/>
      <c r="RJ46" s="18"/>
      <c r="RK46" s="18"/>
      <c r="RL46" s="18"/>
      <c r="RM46" s="18"/>
      <c r="RN46" s="18"/>
      <c r="RO46" s="18"/>
      <c r="RP46" s="18"/>
      <c r="RQ46" s="18"/>
      <c r="RR46" s="18"/>
      <c r="RS46" s="18"/>
      <c r="RT46" s="18"/>
      <c r="RU46" s="18"/>
      <c r="RV46" s="18"/>
      <c r="RW46" s="18"/>
      <c r="RX46" s="18"/>
      <c r="RY46" s="18"/>
      <c r="RZ46" s="18"/>
      <c r="SA46" s="18"/>
      <c r="SB46" s="18"/>
      <c r="SC46" s="18"/>
      <c r="SD46" s="18"/>
      <c r="SE46" s="18"/>
      <c r="SF46" s="18"/>
      <c r="SG46" s="18"/>
      <c r="SH46" s="18"/>
      <c r="SI46" s="18"/>
      <c r="SJ46" s="18"/>
      <c r="SK46" s="18"/>
      <c r="SL46" s="18"/>
      <c r="SM46" s="18"/>
      <c r="SN46" s="18"/>
      <c r="SO46" s="18"/>
      <c r="SP46" s="18"/>
      <c r="SQ46" s="18"/>
      <c r="SR46" s="18"/>
      <c r="SS46" s="18"/>
      <c r="ST46" s="18"/>
      <c r="SU46" s="18"/>
      <c r="SV46" s="18"/>
      <c r="SW46" s="18"/>
      <c r="SX46" s="18"/>
      <c r="SY46" s="18"/>
      <c r="SZ46" s="18"/>
      <c r="TA46" s="18"/>
      <c r="TB46" s="18"/>
      <c r="TC46" s="18"/>
      <c r="TD46" s="18"/>
      <c r="TE46" s="18"/>
      <c r="TF46" s="18"/>
      <c r="TG46" s="18"/>
      <c r="TH46" s="18"/>
      <c r="TI46" s="18"/>
      <c r="TJ46" s="18"/>
      <c r="TK46" s="18"/>
      <c r="TL46" s="18"/>
      <c r="TM46" s="18"/>
      <c r="TN46" s="18"/>
      <c r="TO46" s="18"/>
      <c r="TP46" s="18"/>
      <c r="TQ46" s="18"/>
      <c r="TR46" s="18"/>
      <c r="TS46" s="18"/>
      <c r="TT46" s="18"/>
      <c r="TU46" s="18"/>
      <c r="TV46" s="18"/>
      <c r="TW46" s="18"/>
      <c r="TX46" s="18"/>
      <c r="TY46" s="18"/>
      <c r="TZ46" s="18"/>
      <c r="UA46" s="18"/>
      <c r="UB46" s="18"/>
      <c r="UC46" s="18"/>
      <c r="UD46" s="18"/>
      <c r="UE46" s="18"/>
      <c r="UF46" s="18"/>
      <c r="UG46" s="18"/>
      <c r="UH46" s="18"/>
      <c r="UI46" s="18"/>
      <c r="UJ46" s="18"/>
      <c r="UK46" s="18"/>
      <c r="UL46" s="18"/>
      <c r="UM46" s="18"/>
      <c r="UN46" s="18"/>
      <c r="UO46" s="18"/>
      <c r="UP46" s="18"/>
      <c r="UQ46" s="18"/>
      <c r="UR46" s="18"/>
      <c r="US46" s="18"/>
      <c r="UT46" s="18"/>
      <c r="UU46" s="18"/>
      <c r="UV46" s="18"/>
      <c r="UW46" s="18"/>
      <c r="UX46" s="18"/>
      <c r="UY46" s="18"/>
      <c r="UZ46" s="18"/>
      <c r="VA46" s="18"/>
      <c r="VB46" s="18"/>
      <c r="VC46" s="18"/>
      <c r="VD46" s="18"/>
      <c r="VE46" s="18"/>
      <c r="VF46" s="18"/>
      <c r="VG46" s="18"/>
      <c r="VH46" s="18"/>
      <c r="VI46" s="18"/>
      <c r="VJ46" s="18"/>
      <c r="VK46" s="18"/>
      <c r="VL46" s="18"/>
      <c r="VM46" s="18"/>
      <c r="VN46" s="18"/>
      <c r="VO46" s="18"/>
      <c r="VP46" s="18"/>
      <c r="VQ46" s="18"/>
      <c r="VR46" s="18"/>
      <c r="VS46" s="18"/>
      <c r="VT46" s="18"/>
      <c r="VU46" s="18"/>
      <c r="VV46" s="18"/>
      <c r="VW46" s="18"/>
      <c r="VX46" s="18"/>
      <c r="VY46" s="18"/>
      <c r="VZ46" s="18"/>
      <c r="WA46" s="18"/>
      <c r="WB46" s="18"/>
      <c r="WC46" s="18"/>
      <c r="WD46" s="18"/>
      <c r="WE46" s="18"/>
      <c r="WF46" s="18"/>
      <c r="WG46" s="18"/>
      <c r="WH46" s="18"/>
      <c r="WI46" s="18"/>
      <c r="WJ46" s="18"/>
      <c r="WK46" s="18"/>
      <c r="WL46" s="18"/>
      <c r="WM46" s="18"/>
      <c r="WN46" s="18"/>
      <c r="WO46" s="18"/>
      <c r="WP46" s="18"/>
      <c r="WQ46" s="18"/>
      <c r="WR46" s="18"/>
      <c r="WS46" s="18"/>
      <c r="WT46" s="18"/>
      <c r="WU46" s="18"/>
      <c r="WV46" s="18"/>
      <c r="WW46" s="18"/>
      <c r="WX46" s="18"/>
      <c r="WY46" s="18"/>
      <c r="WZ46" s="18"/>
      <c r="XA46" s="18"/>
      <c r="XB46" s="18"/>
      <c r="XC46" s="18"/>
      <c r="XD46" s="18"/>
      <c r="XE46" s="18"/>
      <c r="XF46" s="18"/>
      <c r="XG46" s="18"/>
      <c r="XH46" s="18"/>
      <c r="XI46" s="18"/>
      <c r="XJ46" s="18"/>
      <c r="XK46" s="18"/>
      <c r="XL46" s="18"/>
      <c r="XM46" s="18"/>
      <c r="XN46" s="18"/>
      <c r="XO46" s="18"/>
      <c r="XP46" s="18"/>
      <c r="XQ46" s="18"/>
      <c r="XR46" s="18"/>
      <c r="XS46" s="18"/>
      <c r="XT46" s="18"/>
      <c r="XU46" s="18"/>
      <c r="XV46" s="18"/>
      <c r="XW46" s="18"/>
      <c r="XX46" s="18"/>
      <c r="XY46" s="18"/>
      <c r="XZ46" s="18"/>
      <c r="YA46" s="18"/>
      <c r="YB46" s="18"/>
      <c r="YC46" s="18"/>
      <c r="YD46" s="18"/>
      <c r="YE46" s="18"/>
      <c r="YF46" s="18"/>
      <c r="YG46" s="18"/>
      <c r="YH46" s="18"/>
      <c r="YI46" s="18"/>
      <c r="YJ46" s="18"/>
      <c r="YK46" s="18"/>
      <c r="YL46" s="18"/>
      <c r="YM46" s="18"/>
      <c r="YN46" s="18"/>
      <c r="YO46" s="18"/>
      <c r="YP46" s="18"/>
      <c r="YQ46" s="18"/>
      <c r="YR46" s="18"/>
      <c r="YS46" s="18"/>
      <c r="YT46" s="18"/>
      <c r="YU46" s="18"/>
      <c r="YV46" s="18"/>
      <c r="YW46" s="18"/>
      <c r="YX46" s="18"/>
      <c r="YY46" s="18"/>
      <c r="YZ46" s="18"/>
      <c r="ZA46" s="18"/>
      <c r="ZB46" s="18"/>
      <c r="ZC46" s="18"/>
      <c r="ZD46" s="18"/>
      <c r="ZE46" s="18"/>
      <c r="ZF46" s="18"/>
      <c r="ZG46" s="18"/>
      <c r="ZH46" s="18"/>
      <c r="ZI46" s="18"/>
      <c r="ZJ46" s="18"/>
      <c r="ZK46" s="18"/>
      <c r="ZL46" s="18"/>
      <c r="ZM46" s="18"/>
      <c r="ZN46" s="18"/>
      <c r="ZO46" s="18"/>
      <c r="ZP46" s="18"/>
      <c r="ZQ46" s="18"/>
      <c r="ZR46" s="18"/>
      <c r="ZS46" s="18"/>
      <c r="ZT46" s="18"/>
      <c r="ZU46" s="18"/>
      <c r="ZV46" s="18"/>
      <c r="ZW46" s="18"/>
      <c r="ZX46" s="18"/>
      <c r="ZY46" s="18"/>
      <c r="ZZ46" s="18"/>
      <c r="AAA46" s="18"/>
      <c r="AAB46" s="18"/>
      <c r="AAC46" s="18"/>
      <c r="AAD46" s="18"/>
      <c r="AAE46" s="18"/>
      <c r="AAF46" s="18"/>
      <c r="AAG46" s="18"/>
      <c r="AAH46" s="18"/>
      <c r="AAI46" s="18"/>
      <c r="AAJ46" s="18"/>
      <c r="AAK46" s="18"/>
      <c r="AAL46" s="18"/>
      <c r="AAM46" s="18"/>
      <c r="AAN46" s="18"/>
      <c r="AAO46" s="18"/>
      <c r="AAP46" s="18"/>
      <c r="AAQ46" s="18"/>
      <c r="AAR46" s="18"/>
      <c r="AAS46" s="18"/>
      <c r="AAT46" s="18"/>
      <c r="AAU46" s="18"/>
      <c r="AAV46" s="18"/>
      <c r="AAW46" s="18"/>
      <c r="AAX46" s="18"/>
      <c r="AAY46" s="18"/>
      <c r="AAZ46" s="18"/>
      <c r="ABA46" s="18"/>
      <c r="ABB46" s="18"/>
      <c r="ABC46" s="18"/>
      <c r="ABD46" s="18"/>
      <c r="ABE46" s="18"/>
      <c r="ABF46" s="18"/>
      <c r="ABG46" s="18"/>
      <c r="ABH46" s="18"/>
      <c r="ABI46" s="18"/>
      <c r="ABJ46" s="18"/>
      <c r="ABK46" s="18"/>
      <c r="ABL46" s="18"/>
      <c r="ABM46" s="18"/>
      <c r="ABN46" s="18"/>
      <c r="ABO46" s="18"/>
      <c r="ABP46" s="18"/>
      <c r="ABQ46" s="18"/>
      <c r="ABR46" s="18"/>
      <c r="ABS46" s="18"/>
      <c r="ABT46" s="18"/>
      <c r="ABU46" s="18"/>
      <c r="ABV46" s="18"/>
      <c r="ABW46" s="18"/>
      <c r="ABX46" s="18"/>
      <c r="ABY46" s="18"/>
      <c r="ABZ46" s="18"/>
      <c r="ACA46" s="18"/>
      <c r="ACB46" s="18"/>
      <c r="ACC46" s="18"/>
      <c r="ACD46" s="18"/>
      <c r="ACE46" s="18"/>
      <c r="ACF46" s="18"/>
      <c r="ACG46" s="18"/>
      <c r="ACH46" s="18"/>
      <c r="ACI46" s="18"/>
      <c r="ACJ46" s="18"/>
      <c r="ACK46" s="18"/>
      <c r="ACL46" s="18"/>
      <c r="ACM46" s="18"/>
      <c r="ACN46" s="18"/>
      <c r="ACO46" s="18"/>
      <c r="ACP46" s="18"/>
      <c r="ACQ46" s="18"/>
      <c r="ACR46" s="18"/>
      <c r="ACS46" s="18"/>
      <c r="ACT46" s="18"/>
      <c r="ACU46" s="18"/>
      <c r="ACV46" s="18"/>
      <c r="ACW46" s="18"/>
      <c r="ACX46" s="18"/>
      <c r="ACY46" s="18"/>
      <c r="ACZ46" s="18"/>
      <c r="ADA46" s="18"/>
      <c r="ADB46" s="18"/>
      <c r="ADC46" s="18"/>
      <c r="ADD46" s="18"/>
      <c r="ADE46" s="18"/>
      <c r="ADF46" s="18"/>
      <c r="ADG46" s="18"/>
      <c r="ADH46" s="18"/>
      <c r="ADI46" s="18"/>
      <c r="ADJ46" s="18"/>
      <c r="ADK46" s="18"/>
      <c r="ADL46" s="18"/>
      <c r="ADM46" s="18"/>
      <c r="ADN46" s="18"/>
      <c r="ADO46" s="18"/>
      <c r="ADP46" s="18"/>
      <c r="ADQ46" s="18"/>
      <c r="ADR46" s="18"/>
      <c r="ADS46" s="18"/>
      <c r="ADT46" s="18"/>
      <c r="ADU46" s="18"/>
      <c r="ADV46" s="18"/>
      <c r="ADW46" s="18"/>
      <c r="ADX46" s="18"/>
      <c r="ADY46" s="18"/>
      <c r="ADZ46" s="18"/>
      <c r="AEA46" s="18"/>
      <c r="AEB46" s="18"/>
      <c r="AEC46" s="18"/>
      <c r="AED46" s="18"/>
      <c r="AEE46" s="18"/>
      <c r="AEF46" s="18"/>
      <c r="AEG46" s="18"/>
      <c r="AEH46" s="18"/>
      <c r="AEI46" s="18"/>
      <c r="AEJ46" s="18"/>
      <c r="AEK46" s="18"/>
      <c r="AEL46" s="18"/>
      <c r="AEM46" s="18"/>
      <c r="AEN46" s="18"/>
      <c r="AEO46" s="18"/>
      <c r="AEP46" s="18"/>
      <c r="AEQ46" s="18"/>
      <c r="AER46" s="18"/>
      <c r="AES46" s="18"/>
      <c r="AET46" s="18"/>
      <c r="AEU46" s="18"/>
      <c r="AEV46" s="18"/>
      <c r="AEW46" s="18"/>
      <c r="AEX46" s="18"/>
      <c r="AEY46" s="18"/>
      <c r="AEZ46" s="18"/>
      <c r="AFA46" s="18"/>
      <c r="AFB46" s="18"/>
      <c r="AFC46" s="18"/>
      <c r="AFD46" s="18"/>
      <c r="AFE46" s="18"/>
      <c r="AFF46" s="18"/>
      <c r="AFG46" s="18"/>
      <c r="AFH46" s="18"/>
      <c r="AFI46" s="18"/>
      <c r="AFJ46" s="18"/>
      <c r="AFK46" s="18"/>
      <c r="AFL46" s="18"/>
      <c r="AFM46" s="18"/>
      <c r="AFN46" s="18"/>
      <c r="AFO46" s="18"/>
      <c r="AFP46" s="18"/>
      <c r="AFQ46" s="18"/>
      <c r="AFR46" s="18"/>
      <c r="AFS46" s="18"/>
      <c r="AFT46" s="18"/>
      <c r="AFU46" s="18"/>
      <c r="AFV46" s="18"/>
      <c r="AFW46" s="18"/>
      <c r="AFX46" s="18"/>
      <c r="AFY46" s="18"/>
      <c r="AFZ46" s="18"/>
      <c r="AGA46" s="18"/>
      <c r="AGB46" s="18"/>
      <c r="AGC46" s="18"/>
      <c r="AGD46" s="18"/>
      <c r="AGE46" s="18"/>
      <c r="AGF46" s="18"/>
      <c r="AGG46" s="18"/>
      <c r="AGH46" s="18"/>
      <c r="AGI46" s="18"/>
      <c r="AGJ46" s="18"/>
      <c r="AGK46" s="18"/>
      <c r="AGL46" s="18"/>
      <c r="AGM46" s="18"/>
      <c r="AGN46" s="18"/>
      <c r="AGO46" s="18"/>
      <c r="AGP46" s="18"/>
      <c r="AGQ46" s="18"/>
      <c r="AGR46" s="18"/>
      <c r="AGS46" s="18"/>
      <c r="AGT46" s="18"/>
      <c r="AGU46" s="18"/>
      <c r="AGV46" s="18"/>
      <c r="AGW46" s="18"/>
      <c r="AGX46" s="18"/>
      <c r="AGY46" s="18"/>
      <c r="AGZ46" s="18"/>
      <c r="AHA46" s="18"/>
      <c r="AHB46" s="18"/>
      <c r="AHC46" s="18"/>
      <c r="AHD46" s="18"/>
      <c r="AHE46" s="18"/>
      <c r="AHF46" s="18"/>
      <c r="AHG46" s="18"/>
      <c r="AHH46" s="18"/>
      <c r="AHI46" s="18"/>
      <c r="AHJ46" s="18"/>
      <c r="AHK46" s="18"/>
      <c r="AHL46" s="18"/>
      <c r="AHM46" s="18"/>
      <c r="AHN46" s="18"/>
      <c r="AHO46" s="18"/>
      <c r="AHP46" s="18"/>
      <c r="AHQ46" s="18"/>
      <c r="AHR46" s="18"/>
      <c r="AHS46" s="18"/>
      <c r="AHT46" s="18"/>
      <c r="AHU46" s="18"/>
      <c r="AHV46" s="18"/>
      <c r="AHW46" s="18"/>
      <c r="AHX46" s="18"/>
      <c r="AHY46" s="18"/>
      <c r="AHZ46" s="18"/>
      <c r="AIA46" s="18"/>
      <c r="AIB46" s="18"/>
      <c r="AIC46" s="18"/>
      <c r="AID46" s="18"/>
      <c r="AIE46" s="18"/>
      <c r="AIF46" s="18"/>
      <c r="AIG46" s="18"/>
      <c r="AIH46" s="18"/>
      <c r="AII46" s="18"/>
      <c r="AIJ46" s="18"/>
      <c r="AIK46" s="18"/>
      <c r="AIL46" s="18"/>
      <c r="AIM46" s="18"/>
      <c r="AIN46" s="18"/>
      <c r="AIO46" s="18"/>
      <c r="AIP46" s="18"/>
      <c r="AIQ46" s="18"/>
      <c r="AIR46" s="18"/>
      <c r="AIS46" s="18"/>
      <c r="AIT46" s="18"/>
      <c r="AIU46" s="18"/>
      <c r="AIV46" s="18"/>
      <c r="AIW46" s="18"/>
      <c r="AIX46" s="18"/>
      <c r="AIY46" s="18"/>
      <c r="AIZ46" s="18"/>
      <c r="AJA46" s="18"/>
      <c r="AJB46" s="18"/>
      <c r="AJC46" s="18"/>
      <c r="AJD46" s="18"/>
      <c r="AJE46" s="18"/>
      <c r="AJF46" s="18"/>
      <c r="AJG46" s="18"/>
      <c r="AJH46" s="18"/>
      <c r="AJI46" s="18"/>
      <c r="AJJ46" s="18"/>
      <c r="AJK46" s="18"/>
      <c r="AJL46" s="18"/>
      <c r="AJM46" s="18"/>
      <c r="AJN46" s="18"/>
      <c r="AJO46" s="18"/>
      <c r="AJP46" s="18"/>
      <c r="AJQ46" s="18"/>
      <c r="AJR46" s="18"/>
      <c r="AJS46" s="18"/>
      <c r="AJT46" s="18"/>
      <c r="AJU46" s="18"/>
      <c r="AJV46" s="18"/>
      <c r="AJW46" s="18"/>
      <c r="AJX46" s="18"/>
      <c r="AJY46" s="18"/>
      <c r="AJZ46" s="18"/>
      <c r="AKA46" s="18"/>
      <c r="AKB46" s="18"/>
      <c r="AKC46" s="18"/>
      <c r="AKD46" s="18"/>
      <c r="AKE46" s="18"/>
      <c r="AKF46" s="18"/>
      <c r="AKG46" s="18"/>
      <c r="AKH46" s="18"/>
      <c r="AKI46" s="18"/>
      <c r="AKJ46" s="18"/>
      <c r="AKK46" s="18"/>
      <c r="AKL46" s="18"/>
      <c r="AKM46" s="18"/>
      <c r="AKN46" s="18"/>
      <c r="AKO46" s="18"/>
      <c r="AKP46" s="18"/>
      <c r="AKQ46" s="18"/>
      <c r="AKR46" s="18"/>
      <c r="AKS46" s="18"/>
      <c r="AKT46" s="18"/>
      <c r="AKU46" s="18"/>
      <c r="AKV46" s="18"/>
      <c r="AKW46" s="18"/>
      <c r="AKX46" s="18"/>
      <c r="AKY46" s="18"/>
      <c r="AKZ46" s="18"/>
      <c r="ALA46" s="18"/>
      <c r="ALB46" s="18"/>
      <c r="ALC46" s="18"/>
      <c r="ALD46" s="18"/>
      <c r="ALE46" s="18"/>
      <c r="ALF46" s="18"/>
      <c r="ALG46" s="18"/>
      <c r="ALH46" s="18"/>
      <c r="ALI46" s="18"/>
      <c r="ALJ46" s="18"/>
      <c r="ALK46" s="18"/>
      <c r="ALL46" s="18"/>
      <c r="ALM46" s="18"/>
      <c r="ALN46" s="18"/>
      <c r="ALO46" s="18"/>
      <c r="ALP46" s="18"/>
      <c r="ALQ46" s="18"/>
      <c r="ALR46" s="18"/>
      <c r="ALS46" s="18"/>
      <c r="ALT46" s="18"/>
      <c r="ALU46" s="18"/>
      <c r="ALV46" s="18"/>
      <c r="ALW46" s="18"/>
      <c r="ALX46" s="18"/>
      <c r="ALY46" s="18"/>
      <c r="ALZ46" s="18"/>
      <c r="AMA46" s="18"/>
      <c r="AMB46" s="18"/>
      <c r="AMC46" s="18"/>
      <c r="AMD46" s="18"/>
      <c r="AME46" s="18"/>
      <c r="AMF46" s="18"/>
      <c r="AMG46" s="18"/>
      <c r="AMH46" s="18"/>
      <c r="AMI46" s="18"/>
      <c r="AMJ46" s="18"/>
      <c r="AMK46" s="18"/>
      <c r="AML46" s="18"/>
      <c r="AMM46" s="18"/>
      <c r="AMN46" s="18"/>
      <c r="AMO46" s="18"/>
      <c r="AMP46" s="18"/>
      <c r="AMQ46" s="18"/>
      <c r="AMR46" s="18"/>
      <c r="AMS46" s="18"/>
      <c r="AMT46" s="18"/>
      <c r="AMU46" s="18"/>
      <c r="AMV46" s="18"/>
      <c r="AMW46" s="18"/>
      <c r="AMX46" s="18"/>
      <c r="AMY46" s="18"/>
      <c r="AMZ46" s="18"/>
      <c r="ANA46" s="18"/>
      <c r="ANB46" s="18"/>
      <c r="ANC46" s="18"/>
      <c r="AND46" s="18"/>
      <c r="ANE46" s="18"/>
      <c r="ANF46" s="18"/>
      <c r="ANG46" s="18"/>
      <c r="ANH46" s="18"/>
      <c r="ANI46" s="18"/>
      <c r="ANJ46" s="18"/>
      <c r="ANK46" s="18"/>
      <c r="ANL46" s="18"/>
      <c r="ANM46" s="18"/>
      <c r="ANN46" s="18"/>
      <c r="ANO46" s="18"/>
      <c r="ANP46" s="18"/>
      <c r="ANQ46" s="18"/>
      <c r="ANR46" s="18"/>
      <c r="ANS46" s="18"/>
      <c r="ANT46" s="18"/>
      <c r="ANU46" s="18"/>
      <c r="ANV46" s="18"/>
      <c r="ANW46" s="18"/>
      <c r="ANX46" s="18"/>
      <c r="ANY46" s="18"/>
      <c r="ANZ46" s="18"/>
      <c r="AOA46" s="18"/>
      <c r="AOB46" s="18"/>
      <c r="AOC46" s="18"/>
      <c r="AOD46" s="18"/>
      <c r="AOE46" s="18"/>
      <c r="AOF46" s="18"/>
      <c r="AOG46" s="18"/>
      <c r="AOH46" s="18"/>
      <c r="AOI46" s="18"/>
      <c r="AOJ46" s="18"/>
      <c r="AOK46" s="18"/>
      <c r="AOL46" s="18"/>
      <c r="AOM46" s="18"/>
      <c r="AON46" s="18"/>
      <c r="AOO46" s="18"/>
      <c r="AOP46" s="18"/>
      <c r="AOQ46" s="18"/>
      <c r="AOR46" s="18"/>
      <c r="AOS46" s="18"/>
      <c r="AOT46" s="18"/>
      <c r="AOU46" s="18"/>
      <c r="AOV46" s="18"/>
      <c r="AOW46" s="18"/>
      <c r="AOX46" s="18"/>
      <c r="AOY46" s="18"/>
      <c r="AOZ46" s="18"/>
      <c r="APA46" s="18"/>
      <c r="APB46" s="18"/>
      <c r="APC46" s="18"/>
      <c r="APD46" s="18"/>
      <c r="APE46" s="18"/>
      <c r="APF46" s="18"/>
      <c r="APG46" s="18"/>
      <c r="APH46" s="18"/>
      <c r="API46" s="18"/>
      <c r="APJ46" s="18"/>
      <c r="APK46" s="18"/>
      <c r="APL46" s="18"/>
      <c r="APM46" s="18"/>
      <c r="APN46" s="18"/>
      <c r="APO46" s="18"/>
      <c r="APP46" s="18"/>
      <c r="APQ46" s="18"/>
      <c r="APR46" s="18"/>
      <c r="APS46" s="18"/>
      <c r="APT46" s="18"/>
      <c r="APU46" s="18"/>
      <c r="APV46" s="18"/>
      <c r="APW46" s="18"/>
      <c r="APX46" s="18"/>
      <c r="APY46" s="18"/>
      <c r="APZ46" s="18"/>
      <c r="AQA46" s="18"/>
      <c r="AQB46" s="18"/>
      <c r="AQC46" s="18"/>
      <c r="AQD46" s="18"/>
      <c r="AQE46" s="18"/>
      <c r="AQF46" s="18"/>
      <c r="AQG46" s="18"/>
      <c r="AQH46" s="18"/>
      <c r="AQI46" s="18"/>
      <c r="AQJ46" s="18"/>
      <c r="AQK46" s="18"/>
      <c r="AQL46" s="18"/>
      <c r="AQM46" s="18"/>
      <c r="AQN46" s="18"/>
      <c r="AQO46" s="18"/>
      <c r="AQP46" s="18"/>
      <c r="AQQ46" s="18"/>
      <c r="AQR46" s="18"/>
      <c r="AQS46" s="18"/>
      <c r="AQT46" s="18"/>
      <c r="AQU46" s="18"/>
      <c r="AQV46" s="18"/>
      <c r="AQW46" s="18"/>
      <c r="AQX46" s="18"/>
      <c r="AQY46" s="18"/>
      <c r="AQZ46" s="18"/>
      <c r="ARA46" s="18"/>
      <c r="ARB46" s="18"/>
      <c r="ARC46" s="18"/>
      <c r="ARD46" s="18"/>
      <c r="ARE46" s="18"/>
      <c r="ARF46" s="18"/>
      <c r="ARG46" s="18"/>
      <c r="ARH46" s="18"/>
      <c r="ARI46" s="18"/>
      <c r="ARJ46" s="18"/>
      <c r="ARK46" s="18"/>
      <c r="ARL46" s="18"/>
      <c r="ARM46" s="18"/>
      <c r="ARN46" s="18"/>
      <c r="ARO46" s="18"/>
      <c r="ARP46" s="18"/>
      <c r="ARQ46" s="18"/>
      <c r="ARR46" s="18"/>
      <c r="ARS46" s="18"/>
      <c r="ART46" s="18"/>
      <c r="ARU46" s="18"/>
      <c r="ARV46" s="18"/>
      <c r="ARW46" s="18"/>
      <c r="ARX46" s="18"/>
      <c r="ARY46" s="18"/>
      <c r="ARZ46" s="18"/>
      <c r="ASA46" s="18"/>
      <c r="ASB46" s="18"/>
      <c r="ASC46" s="18"/>
      <c r="ASD46" s="18"/>
      <c r="ASE46" s="18"/>
      <c r="ASF46" s="18"/>
      <c r="ASG46" s="18"/>
      <c r="ASH46" s="18"/>
      <c r="ASI46" s="18"/>
      <c r="ASJ46" s="18"/>
      <c r="ASK46" s="18"/>
      <c r="ASL46" s="18"/>
      <c r="ASM46" s="18"/>
      <c r="ASN46" s="18"/>
      <c r="ASO46" s="18"/>
      <c r="ASP46" s="18"/>
      <c r="ASQ46" s="18"/>
      <c r="ASR46" s="18"/>
      <c r="ASS46" s="18"/>
      <c r="AST46" s="18"/>
      <c r="ASU46" s="18"/>
      <c r="ASV46" s="18"/>
      <c r="ASW46" s="18"/>
      <c r="ASX46" s="18"/>
      <c r="ASY46" s="18"/>
      <c r="ASZ46" s="18"/>
      <c r="ATA46" s="18"/>
      <c r="ATB46" s="18"/>
      <c r="ATC46" s="18"/>
      <c r="ATD46" s="18"/>
      <c r="ATE46" s="18"/>
      <c r="ATF46" s="18"/>
      <c r="ATG46" s="18"/>
      <c r="ATH46" s="18"/>
      <c r="ATI46" s="18"/>
      <c r="ATJ46" s="18"/>
      <c r="ATK46" s="18"/>
      <c r="ATL46" s="18"/>
      <c r="ATM46" s="18"/>
      <c r="ATN46" s="18"/>
      <c r="ATO46" s="18"/>
      <c r="ATP46" s="18"/>
      <c r="ATQ46" s="18"/>
      <c r="ATR46" s="18"/>
      <c r="ATS46" s="18"/>
      <c r="ATT46" s="18"/>
      <c r="ATU46" s="18"/>
      <c r="ATV46" s="18"/>
      <c r="ATW46" s="18"/>
      <c r="ATX46" s="18"/>
      <c r="ATY46" s="18"/>
      <c r="ATZ46" s="18"/>
      <c r="AUA46" s="18"/>
      <c r="AUB46" s="18"/>
      <c r="AUC46" s="18"/>
      <c r="AUD46" s="18"/>
      <c r="AUE46" s="18"/>
      <c r="AUF46" s="18"/>
      <c r="AUG46" s="18"/>
      <c r="AUH46" s="18"/>
      <c r="AUI46" s="18"/>
      <c r="AUJ46" s="18"/>
      <c r="AUK46" s="18"/>
      <c r="AUL46" s="18"/>
      <c r="AUM46" s="18"/>
      <c r="AUN46" s="18"/>
      <c r="AUO46" s="18"/>
      <c r="AUP46" s="18"/>
      <c r="AUQ46" s="18"/>
      <c r="AUR46" s="18"/>
      <c r="AUS46" s="18"/>
      <c r="AUT46" s="18"/>
      <c r="AUU46" s="18"/>
      <c r="AUV46" s="18"/>
      <c r="AUW46" s="18"/>
      <c r="AUX46" s="18"/>
      <c r="AUY46" s="18"/>
      <c r="AUZ46" s="18"/>
      <c r="AVA46" s="18"/>
      <c r="AVB46" s="18"/>
      <c r="AVC46" s="18"/>
      <c r="AVD46" s="18"/>
      <c r="AVE46" s="18"/>
      <c r="AVF46" s="18"/>
      <c r="AVG46" s="18"/>
      <c r="AVH46" s="18"/>
      <c r="AVI46" s="18"/>
      <c r="AVJ46" s="18"/>
      <c r="AVK46" s="18"/>
      <c r="AVL46" s="18"/>
      <c r="AVM46" s="18"/>
      <c r="AVN46" s="18"/>
      <c r="AVO46" s="18"/>
      <c r="AVP46" s="18"/>
      <c r="AVQ46" s="18"/>
      <c r="AVR46" s="18"/>
      <c r="AVS46" s="18"/>
      <c r="AVT46" s="18"/>
      <c r="AVU46" s="18"/>
      <c r="AVV46" s="18"/>
      <c r="AVW46" s="18"/>
      <c r="AVX46" s="18"/>
      <c r="AVY46" s="18"/>
      <c r="AVZ46" s="18"/>
      <c r="AWA46" s="18"/>
      <c r="AWB46" s="18"/>
      <c r="AWC46" s="18"/>
      <c r="AWD46" s="18"/>
      <c r="AWE46" s="18"/>
      <c r="AWF46" s="18"/>
      <c r="AWG46" s="18"/>
      <c r="AWH46" s="18"/>
      <c r="AWI46" s="18"/>
      <c r="AWJ46" s="18"/>
      <c r="AWK46" s="18"/>
      <c r="AWL46" s="18"/>
      <c r="AWM46" s="18"/>
      <c r="AWN46" s="18"/>
      <c r="AWO46" s="18"/>
      <c r="AWP46" s="18"/>
      <c r="AWQ46" s="18"/>
      <c r="AWR46" s="18"/>
      <c r="AWS46" s="18"/>
      <c r="AWT46" s="18"/>
      <c r="AWU46" s="18"/>
      <c r="AWV46" s="18"/>
      <c r="AWW46" s="18"/>
      <c r="AWX46" s="18"/>
      <c r="AWY46" s="18"/>
      <c r="AWZ46" s="18"/>
      <c r="AXA46" s="18"/>
      <c r="AXB46" s="18"/>
      <c r="AXC46" s="18"/>
      <c r="AXD46" s="18"/>
      <c r="AXE46" s="18"/>
      <c r="AXF46" s="18"/>
      <c r="AXG46" s="18"/>
      <c r="AXH46" s="18"/>
      <c r="AXI46" s="18"/>
      <c r="AXJ46" s="18"/>
      <c r="AXK46" s="18"/>
      <c r="AXL46" s="18"/>
      <c r="AXM46" s="18"/>
      <c r="AXN46" s="18"/>
      <c r="AXO46" s="18"/>
      <c r="AXP46" s="18"/>
      <c r="AXQ46" s="18"/>
      <c r="AXR46" s="18"/>
      <c r="AXS46" s="18"/>
      <c r="AXT46" s="18"/>
      <c r="AXU46" s="18"/>
      <c r="AXV46" s="18"/>
      <c r="AXW46" s="18"/>
      <c r="AXX46" s="18"/>
      <c r="AXY46" s="18"/>
      <c r="AXZ46" s="18"/>
      <c r="AYA46" s="18"/>
      <c r="AYB46" s="18"/>
      <c r="AYC46" s="18"/>
      <c r="AYD46" s="18"/>
      <c r="AYE46" s="18"/>
      <c r="AYF46" s="18"/>
      <c r="AYG46" s="18"/>
      <c r="AYH46" s="18"/>
      <c r="AYI46" s="18"/>
      <c r="AYJ46" s="18"/>
      <c r="AYK46" s="18"/>
      <c r="AYL46" s="18"/>
      <c r="AYM46" s="18"/>
      <c r="AYN46" s="18"/>
      <c r="AYO46" s="18"/>
      <c r="AYP46" s="18"/>
      <c r="AYQ46" s="18"/>
      <c r="AYR46" s="18"/>
      <c r="AYS46" s="18"/>
      <c r="AYT46" s="18"/>
      <c r="AYU46" s="18"/>
      <c r="AYV46" s="18"/>
      <c r="AYW46" s="18"/>
      <c r="AYX46" s="18"/>
      <c r="AYY46" s="18"/>
      <c r="AYZ46" s="18"/>
      <c r="AZA46" s="18"/>
      <c r="AZB46" s="18"/>
      <c r="AZC46" s="18"/>
      <c r="AZD46" s="18"/>
      <c r="AZE46" s="18"/>
      <c r="AZF46" s="18"/>
      <c r="AZG46" s="18"/>
      <c r="AZH46" s="18"/>
      <c r="AZI46" s="18"/>
      <c r="AZJ46" s="18"/>
      <c r="AZK46" s="18"/>
      <c r="AZL46" s="18"/>
      <c r="AZM46" s="18"/>
      <c r="AZN46" s="18"/>
      <c r="AZO46" s="18"/>
      <c r="AZP46" s="18"/>
      <c r="AZQ46" s="18"/>
      <c r="AZR46" s="18"/>
      <c r="AZS46" s="18"/>
      <c r="AZT46" s="18"/>
      <c r="AZU46" s="18"/>
      <c r="AZV46" s="18"/>
      <c r="AZW46" s="18"/>
      <c r="AZX46" s="18"/>
      <c r="AZY46" s="18"/>
      <c r="AZZ46" s="18"/>
      <c r="BAA46" s="18"/>
      <c r="BAB46" s="18"/>
      <c r="BAC46" s="18"/>
      <c r="BAD46" s="18"/>
      <c r="BAE46" s="18"/>
      <c r="BAF46" s="18"/>
      <c r="BAG46" s="18"/>
      <c r="BAH46" s="18"/>
      <c r="BAI46" s="18"/>
      <c r="BAJ46" s="18"/>
      <c r="BAK46" s="18"/>
      <c r="BAL46" s="18"/>
      <c r="BAM46" s="18"/>
      <c r="BAN46" s="18"/>
      <c r="BAO46" s="18"/>
      <c r="BAP46" s="18"/>
      <c r="BAQ46" s="18"/>
      <c r="BAR46" s="18"/>
      <c r="BAS46" s="18"/>
      <c r="BAT46" s="18"/>
      <c r="BAU46" s="18"/>
      <c r="BAV46" s="18"/>
      <c r="BAW46" s="18"/>
      <c r="BAX46" s="18"/>
      <c r="BAY46" s="18"/>
      <c r="BAZ46" s="18"/>
      <c r="BBA46" s="18"/>
      <c r="BBB46" s="18"/>
      <c r="BBC46" s="18"/>
      <c r="BBD46" s="18"/>
      <c r="BBE46" s="18"/>
      <c r="BBF46" s="18"/>
      <c r="BBG46" s="18"/>
      <c r="BBH46" s="18"/>
      <c r="BBI46" s="18"/>
      <c r="BBJ46" s="18"/>
      <c r="BBK46" s="18"/>
      <c r="BBL46" s="18"/>
      <c r="BBM46" s="18"/>
      <c r="BBN46" s="18"/>
      <c r="BBO46" s="18"/>
      <c r="BBP46" s="18"/>
      <c r="BBQ46" s="18"/>
      <c r="BBR46" s="18"/>
      <c r="BBS46" s="18"/>
      <c r="BBT46" s="18"/>
      <c r="BBU46" s="18"/>
      <c r="BBV46" s="18"/>
      <c r="BBW46" s="18"/>
      <c r="BBX46" s="18"/>
      <c r="BBY46" s="18"/>
      <c r="BBZ46" s="18"/>
      <c r="BCA46" s="18"/>
      <c r="BCB46" s="18"/>
      <c r="BCC46" s="18"/>
      <c r="BCD46" s="18"/>
      <c r="BCE46" s="18"/>
      <c r="BCF46" s="18"/>
      <c r="BCG46" s="18"/>
      <c r="BCH46" s="18"/>
      <c r="BCI46" s="18"/>
      <c r="BCJ46" s="18"/>
      <c r="BCK46" s="18"/>
      <c r="BCL46" s="18"/>
      <c r="BCM46" s="18"/>
      <c r="BCN46" s="18"/>
      <c r="BCO46" s="18"/>
      <c r="BCP46" s="18"/>
      <c r="BCQ46" s="18"/>
      <c r="BCR46" s="18"/>
      <c r="BCS46" s="18"/>
      <c r="BCT46" s="18"/>
      <c r="BCU46" s="18"/>
      <c r="BCV46" s="18"/>
      <c r="BCW46" s="18"/>
      <c r="BCX46" s="18"/>
      <c r="BCY46" s="18"/>
      <c r="BCZ46" s="18"/>
      <c r="BDA46" s="18"/>
      <c r="BDB46" s="18"/>
      <c r="BDC46" s="18"/>
      <c r="BDD46" s="18"/>
      <c r="BDE46" s="18"/>
      <c r="BDF46" s="18"/>
      <c r="BDG46" s="18"/>
      <c r="BDH46" s="18"/>
      <c r="BDI46" s="18"/>
      <c r="BDJ46" s="18"/>
      <c r="BDK46" s="18"/>
      <c r="BDL46" s="18"/>
      <c r="BDM46" s="18"/>
      <c r="BDN46" s="18"/>
      <c r="BDO46" s="18"/>
      <c r="BDP46" s="18"/>
      <c r="BDQ46" s="18"/>
      <c r="BDR46" s="18"/>
      <c r="BDS46" s="18"/>
      <c r="BDT46" s="18"/>
      <c r="BDU46" s="18"/>
      <c r="BDV46" s="18"/>
      <c r="BDW46" s="18"/>
      <c r="BDX46" s="18"/>
      <c r="BDY46" s="18"/>
      <c r="BDZ46" s="18"/>
      <c r="BEA46" s="18"/>
      <c r="BEB46" s="18"/>
      <c r="BEC46" s="18"/>
      <c r="BED46" s="18"/>
      <c r="BEE46" s="18"/>
      <c r="BEF46" s="18"/>
      <c r="BEG46" s="18"/>
      <c r="BEH46" s="18"/>
      <c r="BEI46" s="18"/>
      <c r="BEJ46" s="18"/>
      <c r="BEK46" s="18"/>
      <c r="BEL46" s="18"/>
      <c r="BEM46" s="18"/>
      <c r="BEN46" s="18"/>
      <c r="BEO46" s="18"/>
      <c r="BEP46" s="18"/>
      <c r="BEQ46" s="18"/>
      <c r="BER46" s="18"/>
      <c r="BES46" s="18"/>
      <c r="BET46" s="18"/>
      <c r="BEU46" s="18"/>
      <c r="BEV46" s="18"/>
      <c r="BEW46" s="18"/>
      <c r="BEX46" s="18"/>
      <c r="BEY46" s="18"/>
      <c r="BEZ46" s="18"/>
      <c r="BFA46" s="18"/>
      <c r="BFB46" s="18"/>
      <c r="BFC46" s="18"/>
      <c r="BFD46" s="18"/>
      <c r="BFE46" s="18"/>
      <c r="BFF46" s="18"/>
      <c r="BFG46" s="18"/>
      <c r="BFH46" s="18"/>
      <c r="BFI46" s="18"/>
      <c r="BFJ46" s="18"/>
      <c r="BFK46" s="18"/>
      <c r="BFL46" s="18"/>
      <c r="BFM46" s="18"/>
      <c r="BFN46" s="18"/>
      <c r="BFO46" s="18"/>
      <c r="BFP46" s="18"/>
      <c r="BFQ46" s="18"/>
      <c r="BFR46" s="18"/>
      <c r="BFS46" s="18"/>
      <c r="BFT46" s="18"/>
      <c r="BFU46" s="18"/>
      <c r="BFV46" s="18"/>
      <c r="BFW46" s="18"/>
      <c r="BFX46" s="18"/>
      <c r="BFY46" s="18"/>
      <c r="BFZ46" s="18"/>
      <c r="BGA46" s="18"/>
      <c r="BGB46" s="18"/>
      <c r="BGC46" s="18"/>
      <c r="BGD46" s="18"/>
      <c r="BGE46" s="18"/>
      <c r="BGF46" s="18"/>
      <c r="BGG46" s="18"/>
      <c r="BGH46" s="18"/>
      <c r="BGI46" s="18"/>
      <c r="BGJ46" s="18"/>
      <c r="BGK46" s="18"/>
      <c r="BGL46" s="18"/>
      <c r="BGM46" s="18"/>
      <c r="BGN46" s="18"/>
      <c r="BGO46" s="18"/>
      <c r="BGP46" s="18"/>
      <c r="BGQ46" s="18"/>
      <c r="BGR46" s="18"/>
      <c r="BGS46" s="18"/>
      <c r="BGT46" s="18"/>
      <c r="BGU46" s="18"/>
      <c r="BGV46" s="18"/>
      <c r="BGW46" s="18"/>
      <c r="BGX46" s="18"/>
      <c r="BGY46" s="18"/>
      <c r="BGZ46" s="18"/>
      <c r="BHA46" s="18"/>
      <c r="BHB46" s="18"/>
      <c r="BHC46" s="18"/>
      <c r="BHD46" s="18"/>
      <c r="BHE46" s="18"/>
      <c r="BHF46" s="18"/>
      <c r="BHG46" s="18"/>
      <c r="BHH46" s="18"/>
      <c r="BHI46" s="18"/>
      <c r="BHJ46" s="18"/>
      <c r="BHK46" s="18"/>
      <c r="BHL46" s="18"/>
      <c r="BHM46" s="18"/>
      <c r="BHN46" s="18"/>
      <c r="BHO46" s="18"/>
      <c r="BHP46" s="18"/>
      <c r="BHQ46" s="18"/>
      <c r="BHR46" s="18"/>
      <c r="BHS46" s="18"/>
      <c r="BHT46" s="18"/>
      <c r="BHU46" s="18"/>
      <c r="BHV46" s="18"/>
      <c r="BHW46" s="18"/>
      <c r="BHX46" s="18"/>
      <c r="BHY46" s="18"/>
      <c r="BHZ46" s="18"/>
      <c r="BIA46" s="18"/>
      <c r="BIB46" s="18"/>
      <c r="BIC46" s="18"/>
      <c r="BID46" s="18"/>
      <c r="BIE46" s="18"/>
      <c r="BIF46" s="18"/>
      <c r="BIG46" s="18"/>
      <c r="BIH46" s="18"/>
      <c r="BII46" s="18"/>
      <c r="BIJ46" s="18"/>
      <c r="BIK46" s="18"/>
      <c r="BIL46" s="18"/>
      <c r="BIM46" s="18"/>
      <c r="BIN46" s="18"/>
      <c r="BIO46" s="18"/>
      <c r="BIP46" s="18"/>
      <c r="BIQ46" s="18"/>
      <c r="BIR46" s="18"/>
      <c r="BIS46" s="18"/>
      <c r="BIT46" s="18"/>
      <c r="BIU46" s="18"/>
      <c r="BIV46" s="18"/>
      <c r="BIW46" s="18"/>
      <c r="BIX46" s="18"/>
      <c r="BIY46" s="18"/>
      <c r="BIZ46" s="18"/>
      <c r="BJA46" s="18"/>
      <c r="BJB46" s="18"/>
      <c r="BJC46" s="18"/>
      <c r="BJD46" s="18"/>
      <c r="BJE46" s="18"/>
      <c r="BJF46" s="18"/>
      <c r="BJG46" s="18"/>
      <c r="BJH46" s="18"/>
      <c r="BJI46" s="18"/>
      <c r="BJJ46" s="18"/>
      <c r="BJK46" s="18"/>
      <c r="BJL46" s="18"/>
      <c r="BJM46" s="18"/>
      <c r="BJN46" s="18"/>
      <c r="BJO46" s="18"/>
      <c r="BJP46" s="18"/>
      <c r="BJQ46" s="18"/>
      <c r="BJR46" s="18"/>
      <c r="BJS46" s="18"/>
      <c r="BJT46" s="18"/>
      <c r="BJU46" s="18"/>
      <c r="BJV46" s="18"/>
      <c r="BJW46" s="18"/>
      <c r="BJX46" s="18"/>
      <c r="BJY46" s="18"/>
      <c r="BJZ46" s="18"/>
      <c r="BKA46" s="18"/>
      <c r="BKB46" s="18"/>
      <c r="BKC46" s="18"/>
      <c r="BKD46" s="18"/>
      <c r="BKE46" s="18"/>
      <c r="BKF46" s="18"/>
      <c r="BKG46" s="18"/>
      <c r="BKH46" s="18"/>
      <c r="BKI46" s="18"/>
      <c r="BKJ46" s="18"/>
      <c r="BKK46" s="18"/>
      <c r="BKL46" s="18"/>
      <c r="BKM46" s="18"/>
      <c r="BKN46" s="18"/>
      <c r="BKO46" s="18"/>
      <c r="BKP46" s="18"/>
      <c r="BKQ46" s="18"/>
      <c r="BKR46" s="18"/>
      <c r="BKS46" s="18"/>
      <c r="BKT46" s="18"/>
      <c r="BKU46" s="18"/>
      <c r="BKV46" s="18"/>
      <c r="BKW46" s="18"/>
      <c r="BKX46" s="18"/>
      <c r="BKY46" s="18"/>
      <c r="BKZ46" s="18"/>
      <c r="BLA46" s="18"/>
      <c r="BLB46" s="18"/>
      <c r="BLC46" s="18"/>
      <c r="BLD46" s="18"/>
      <c r="BLE46" s="18"/>
      <c r="BLF46" s="18"/>
      <c r="BLG46" s="18"/>
      <c r="BLH46" s="18"/>
      <c r="BLI46" s="18"/>
      <c r="BLJ46" s="18"/>
      <c r="BLK46" s="18"/>
      <c r="BLL46" s="18"/>
      <c r="BLM46" s="18"/>
      <c r="BLN46" s="18"/>
      <c r="BLO46" s="18"/>
      <c r="BLP46" s="18"/>
      <c r="BLQ46" s="18"/>
      <c r="BLR46" s="18"/>
      <c r="BLS46" s="18"/>
      <c r="BLT46" s="18"/>
      <c r="BLU46" s="18"/>
      <c r="BLV46" s="18"/>
      <c r="BLW46" s="18"/>
      <c r="BLX46" s="18"/>
      <c r="BLY46" s="18"/>
      <c r="BLZ46" s="18"/>
      <c r="BMA46" s="18"/>
      <c r="BMB46" s="18"/>
      <c r="BMC46" s="18"/>
      <c r="BMD46" s="18"/>
      <c r="BME46" s="18"/>
      <c r="BMF46" s="18"/>
      <c r="BMG46" s="18"/>
      <c r="BMH46" s="18"/>
      <c r="BMI46" s="18"/>
      <c r="BMJ46" s="18"/>
      <c r="BMK46" s="18"/>
      <c r="BML46" s="18"/>
      <c r="BMM46" s="18"/>
      <c r="BMN46" s="18"/>
      <c r="BMO46" s="18"/>
      <c r="BMP46" s="18"/>
      <c r="BMQ46" s="18"/>
      <c r="BMR46" s="18"/>
      <c r="BMS46" s="18"/>
      <c r="BMT46" s="18"/>
      <c r="BMU46" s="18"/>
      <c r="BMV46" s="18"/>
      <c r="BMW46" s="18"/>
      <c r="BMX46" s="18"/>
      <c r="BMY46" s="18"/>
      <c r="BMZ46" s="18"/>
      <c r="BNA46" s="18"/>
      <c r="BNB46" s="18"/>
      <c r="BNC46" s="18"/>
      <c r="BND46" s="18"/>
      <c r="BNE46" s="18"/>
      <c r="BNF46" s="18"/>
      <c r="BNG46" s="18"/>
      <c r="BNH46" s="18"/>
      <c r="BNI46" s="18"/>
      <c r="BNJ46" s="18"/>
      <c r="BNK46" s="18"/>
      <c r="BNL46" s="18"/>
      <c r="BNM46" s="18"/>
      <c r="BNN46" s="18"/>
      <c r="BNO46" s="18"/>
      <c r="BNP46" s="18"/>
      <c r="BNQ46" s="18"/>
      <c r="BNR46" s="18"/>
      <c r="BNS46" s="18"/>
      <c r="BNT46" s="18"/>
      <c r="BNU46" s="18"/>
      <c r="BNV46" s="18"/>
      <c r="BNW46" s="18"/>
      <c r="BNX46" s="18"/>
      <c r="BNY46" s="18"/>
      <c r="BNZ46" s="18"/>
      <c r="BOA46" s="18"/>
      <c r="BOB46" s="18"/>
      <c r="BOC46" s="18"/>
      <c r="BOD46" s="18"/>
      <c r="BOE46" s="18"/>
      <c r="BOF46" s="18"/>
      <c r="BOG46" s="18"/>
      <c r="BOH46" s="18"/>
      <c r="BOI46" s="18"/>
      <c r="BOJ46" s="18"/>
      <c r="BOK46" s="18"/>
      <c r="BOL46" s="18"/>
      <c r="BOM46" s="18"/>
      <c r="BON46" s="18"/>
      <c r="BOO46" s="18"/>
      <c r="BOP46" s="18"/>
      <c r="BOQ46" s="18"/>
      <c r="BOR46" s="18"/>
      <c r="BOS46" s="18"/>
      <c r="BOT46" s="18"/>
      <c r="BOU46" s="18"/>
      <c r="BOV46" s="18"/>
      <c r="BOW46" s="18"/>
      <c r="BOX46" s="18"/>
      <c r="BOY46" s="18"/>
      <c r="BOZ46" s="18"/>
      <c r="BPA46" s="18"/>
      <c r="BPB46" s="18"/>
      <c r="BPC46" s="18"/>
      <c r="BPD46" s="18"/>
      <c r="BPE46" s="18"/>
      <c r="BPF46" s="18"/>
      <c r="BPG46" s="18"/>
      <c r="BPH46" s="18"/>
      <c r="BPI46" s="18"/>
      <c r="BPJ46" s="18"/>
      <c r="BPK46" s="18"/>
      <c r="BPL46" s="18"/>
      <c r="BPM46" s="18"/>
      <c r="BPN46" s="18"/>
      <c r="BPO46" s="18"/>
      <c r="BPP46" s="18"/>
      <c r="BPQ46" s="18"/>
      <c r="BPR46" s="18"/>
      <c r="BPS46" s="18"/>
      <c r="BPT46" s="18"/>
      <c r="BPU46" s="18"/>
      <c r="BPV46" s="18"/>
      <c r="BPW46" s="18"/>
      <c r="BPX46" s="18"/>
      <c r="BPY46" s="18"/>
      <c r="BPZ46" s="18"/>
      <c r="BQA46" s="18"/>
      <c r="BQB46" s="18"/>
      <c r="BQC46" s="18"/>
      <c r="BQD46" s="18"/>
      <c r="BQE46" s="18"/>
      <c r="BQF46" s="18"/>
      <c r="BQG46" s="18"/>
      <c r="BQH46" s="18"/>
      <c r="BQI46" s="18"/>
      <c r="BQJ46" s="18"/>
      <c r="BQK46" s="18"/>
      <c r="BQL46" s="18"/>
      <c r="BQM46" s="18"/>
      <c r="BQN46" s="18"/>
      <c r="BQO46" s="18"/>
      <c r="BQP46" s="18"/>
      <c r="BQQ46" s="18"/>
      <c r="BQR46" s="18"/>
      <c r="BQS46" s="18"/>
      <c r="BQT46" s="18"/>
      <c r="BQU46" s="18"/>
      <c r="BQV46" s="18"/>
      <c r="BQW46" s="18"/>
      <c r="BQX46" s="18"/>
      <c r="BQY46" s="18"/>
      <c r="BQZ46" s="18"/>
      <c r="BRA46" s="18"/>
      <c r="BRB46" s="18"/>
      <c r="BRC46" s="18"/>
      <c r="BRD46" s="18"/>
      <c r="BRE46" s="18"/>
      <c r="BRF46" s="18"/>
      <c r="BRG46" s="18"/>
      <c r="BRH46" s="18"/>
      <c r="BRI46" s="18"/>
      <c r="BRJ46" s="18"/>
      <c r="BRK46" s="18"/>
      <c r="BRL46" s="18"/>
      <c r="BRM46" s="18"/>
      <c r="BRN46" s="18"/>
      <c r="BRO46" s="18"/>
      <c r="BRP46" s="18"/>
      <c r="BRQ46" s="18"/>
      <c r="BRR46" s="18"/>
      <c r="BRS46" s="18"/>
      <c r="BRT46" s="18"/>
      <c r="BRU46" s="18"/>
      <c r="BRV46" s="18"/>
      <c r="BRW46" s="18"/>
      <c r="BRX46" s="18"/>
      <c r="BRY46" s="18"/>
      <c r="BRZ46" s="18"/>
      <c r="BSA46" s="18"/>
      <c r="BSB46" s="18"/>
      <c r="BSC46" s="18"/>
      <c r="BSD46" s="18"/>
      <c r="BSE46" s="18"/>
      <c r="BSF46" s="18"/>
      <c r="BSG46" s="18"/>
      <c r="BSH46" s="18"/>
      <c r="BSI46" s="18"/>
      <c r="BSJ46" s="18"/>
      <c r="BSK46" s="18"/>
      <c r="BSL46" s="18"/>
      <c r="BSM46" s="18"/>
      <c r="BSN46" s="18"/>
      <c r="BSO46" s="18"/>
      <c r="BSP46" s="18"/>
      <c r="BSQ46" s="18"/>
      <c r="BSR46" s="18"/>
      <c r="BSS46" s="18"/>
      <c r="BST46" s="18"/>
      <c r="BSU46" s="18"/>
      <c r="BSV46" s="18"/>
      <c r="BSW46" s="18"/>
      <c r="BSX46" s="18"/>
      <c r="BSY46" s="18"/>
      <c r="BSZ46" s="18"/>
      <c r="BTA46" s="18"/>
      <c r="BTB46" s="18"/>
      <c r="BTC46" s="18"/>
      <c r="BTD46" s="18"/>
      <c r="BTE46" s="18"/>
      <c r="BTF46" s="18"/>
      <c r="BTG46" s="18"/>
      <c r="BTH46" s="18"/>
      <c r="BTI46" s="18"/>
      <c r="BTJ46" s="18"/>
      <c r="BTK46" s="18"/>
      <c r="BTL46" s="18"/>
      <c r="BTM46" s="18"/>
      <c r="BTN46" s="18"/>
      <c r="BTO46" s="18"/>
      <c r="BTP46" s="18"/>
      <c r="BTQ46" s="18"/>
      <c r="BTR46" s="18"/>
      <c r="BTS46" s="18"/>
      <c r="BTT46" s="18"/>
      <c r="BTU46" s="18"/>
      <c r="BTV46" s="18"/>
      <c r="BTW46" s="18"/>
      <c r="BTX46" s="18"/>
      <c r="BTY46" s="18"/>
      <c r="BTZ46" s="18"/>
      <c r="BUA46" s="18"/>
      <c r="BUB46" s="18"/>
      <c r="BUC46" s="18"/>
      <c r="BUD46" s="18"/>
      <c r="BUE46" s="18"/>
      <c r="BUF46" s="18"/>
      <c r="BUG46" s="18"/>
      <c r="BUH46" s="18"/>
      <c r="BUI46" s="18"/>
      <c r="BUJ46" s="18"/>
      <c r="BUK46" s="18"/>
      <c r="BUL46" s="18"/>
      <c r="BUM46" s="18"/>
      <c r="BUN46" s="18"/>
      <c r="BUO46" s="18"/>
      <c r="BUP46" s="18"/>
      <c r="BUQ46" s="18"/>
      <c r="BUR46" s="18"/>
      <c r="BUS46" s="18"/>
      <c r="BUT46" s="18"/>
      <c r="BUU46" s="18"/>
      <c r="BUV46" s="18"/>
      <c r="BUW46" s="18"/>
      <c r="BUX46" s="18"/>
      <c r="BUY46" s="18"/>
      <c r="BUZ46" s="18"/>
      <c r="BVA46" s="18"/>
      <c r="BVB46" s="18"/>
      <c r="BVC46" s="18"/>
      <c r="BVD46" s="18"/>
      <c r="BVE46" s="18"/>
      <c r="BVF46" s="18"/>
      <c r="BVG46" s="18"/>
      <c r="BVH46" s="18"/>
      <c r="BVI46" s="18"/>
      <c r="BVJ46" s="18"/>
      <c r="BVK46" s="18"/>
      <c r="BVL46" s="18"/>
      <c r="BVM46" s="18"/>
      <c r="BVN46" s="18"/>
      <c r="BVO46" s="18"/>
      <c r="BVP46" s="18"/>
      <c r="BVQ46" s="18"/>
      <c r="BVR46" s="18"/>
      <c r="BVS46" s="18"/>
      <c r="BVT46" s="18"/>
      <c r="BVU46" s="18"/>
      <c r="BVV46" s="18"/>
      <c r="BVW46" s="18"/>
      <c r="BVX46" s="18"/>
      <c r="BVY46" s="18"/>
      <c r="BVZ46" s="18"/>
      <c r="BWA46" s="18"/>
      <c r="BWB46" s="18"/>
      <c r="BWC46" s="18"/>
      <c r="BWD46" s="18"/>
      <c r="BWE46" s="18"/>
      <c r="BWF46" s="18"/>
      <c r="BWG46" s="18"/>
      <c r="BWH46" s="18"/>
      <c r="BWI46" s="18"/>
      <c r="BWJ46" s="18"/>
      <c r="BWK46" s="18"/>
      <c r="BWL46" s="18"/>
      <c r="BWM46" s="18"/>
      <c r="BWN46" s="18"/>
      <c r="BWO46" s="18"/>
      <c r="BWP46" s="18"/>
      <c r="BWQ46" s="18"/>
      <c r="BWR46" s="18"/>
      <c r="BWS46" s="18"/>
      <c r="BWT46" s="18"/>
      <c r="BWU46" s="18"/>
      <c r="BWV46" s="18"/>
      <c r="BWW46" s="18"/>
      <c r="BWX46" s="18"/>
      <c r="BWY46" s="18"/>
      <c r="BWZ46" s="18"/>
      <c r="BXA46" s="18"/>
      <c r="BXB46" s="18"/>
      <c r="BXC46" s="18"/>
      <c r="BXD46" s="18"/>
      <c r="BXE46" s="18"/>
      <c r="BXF46" s="18"/>
      <c r="BXG46" s="18"/>
      <c r="BXH46" s="18"/>
      <c r="BXI46" s="18"/>
      <c r="BXJ46" s="18"/>
      <c r="BXK46" s="18"/>
      <c r="BXL46" s="18"/>
      <c r="BXM46" s="18"/>
      <c r="BXN46" s="18"/>
      <c r="BXO46" s="18"/>
      <c r="BXP46" s="18"/>
      <c r="BXQ46" s="18"/>
      <c r="BXR46" s="18"/>
      <c r="BXS46" s="18"/>
      <c r="BXT46" s="18"/>
      <c r="BXU46" s="18"/>
      <c r="BXV46" s="18"/>
      <c r="BXW46" s="18"/>
      <c r="BXX46" s="18"/>
      <c r="BXY46" s="18"/>
      <c r="BXZ46" s="18"/>
      <c r="BYA46" s="18"/>
      <c r="BYB46" s="18"/>
      <c r="BYC46" s="18"/>
      <c r="BYD46" s="18"/>
      <c r="BYE46" s="18"/>
      <c r="BYF46" s="18"/>
      <c r="BYG46" s="18"/>
      <c r="BYH46" s="18"/>
      <c r="BYI46" s="18"/>
      <c r="BYJ46" s="18"/>
      <c r="BYK46" s="18"/>
      <c r="BYL46" s="18"/>
      <c r="BYM46" s="18"/>
      <c r="BYN46" s="18"/>
      <c r="BYO46" s="18"/>
      <c r="BYP46" s="18"/>
      <c r="BYQ46" s="18"/>
      <c r="BYR46" s="18"/>
      <c r="BYS46" s="18"/>
      <c r="BYT46" s="18"/>
      <c r="BYU46" s="18"/>
      <c r="BYV46" s="18"/>
      <c r="BYW46" s="18"/>
      <c r="BYX46" s="18"/>
      <c r="BYY46" s="18"/>
      <c r="BYZ46" s="18"/>
      <c r="BZA46" s="18"/>
      <c r="BZB46" s="18"/>
      <c r="BZC46" s="18"/>
      <c r="BZD46" s="18"/>
      <c r="BZE46" s="18"/>
      <c r="BZF46" s="18"/>
      <c r="BZG46" s="18"/>
      <c r="BZH46" s="18"/>
      <c r="BZI46" s="18"/>
      <c r="BZJ46" s="18"/>
      <c r="BZK46" s="18"/>
      <c r="BZL46" s="18"/>
      <c r="BZM46" s="18"/>
      <c r="BZN46" s="18"/>
      <c r="BZO46" s="18"/>
      <c r="BZP46" s="18"/>
      <c r="BZQ46" s="18"/>
      <c r="BZR46" s="18"/>
      <c r="BZS46" s="18"/>
      <c r="BZT46" s="18"/>
      <c r="BZU46" s="18"/>
      <c r="BZV46" s="18"/>
      <c r="BZW46" s="18"/>
      <c r="BZX46" s="18"/>
      <c r="BZY46" s="18"/>
      <c r="BZZ46" s="18"/>
      <c r="CAA46" s="18"/>
      <c r="CAB46" s="18"/>
      <c r="CAC46" s="18"/>
      <c r="CAD46" s="18"/>
      <c r="CAE46" s="18"/>
      <c r="CAF46" s="18"/>
      <c r="CAG46" s="18"/>
      <c r="CAH46" s="18"/>
      <c r="CAI46" s="18"/>
      <c r="CAJ46" s="18"/>
      <c r="CAK46" s="18"/>
      <c r="CAL46" s="18"/>
      <c r="CAM46" s="18"/>
      <c r="CAN46" s="18"/>
      <c r="CAO46" s="18"/>
      <c r="CAP46" s="18"/>
      <c r="CAQ46" s="18"/>
      <c r="CAR46" s="18"/>
      <c r="CAS46" s="18"/>
      <c r="CAT46" s="18"/>
      <c r="CAU46" s="18"/>
      <c r="CAV46" s="18"/>
      <c r="CAW46" s="18"/>
      <c r="CAX46" s="18"/>
      <c r="CAY46" s="18"/>
      <c r="CAZ46" s="18"/>
      <c r="CBA46" s="18"/>
      <c r="CBB46" s="18"/>
      <c r="CBC46" s="18"/>
      <c r="CBD46" s="18"/>
      <c r="CBE46" s="18"/>
      <c r="CBF46" s="18"/>
      <c r="CBG46" s="18"/>
      <c r="CBH46" s="18"/>
      <c r="CBI46" s="18"/>
      <c r="CBJ46" s="18"/>
      <c r="CBK46" s="18"/>
      <c r="CBL46" s="18"/>
      <c r="CBM46" s="18"/>
      <c r="CBN46" s="18"/>
      <c r="CBO46" s="18"/>
      <c r="CBP46" s="18"/>
      <c r="CBQ46" s="18"/>
      <c r="CBR46" s="18"/>
      <c r="CBS46" s="18"/>
      <c r="CBT46" s="18"/>
      <c r="CBU46" s="18"/>
      <c r="CBV46" s="18"/>
      <c r="CBW46" s="18"/>
      <c r="CBX46" s="18"/>
      <c r="CBY46" s="18"/>
      <c r="CBZ46" s="18"/>
      <c r="CCA46" s="18"/>
      <c r="CCB46" s="18"/>
      <c r="CCC46" s="18"/>
      <c r="CCD46" s="18"/>
      <c r="CCE46" s="18"/>
      <c r="CCF46" s="18"/>
      <c r="CCG46" s="18"/>
      <c r="CCH46" s="18"/>
      <c r="CCI46" s="18"/>
      <c r="CCJ46" s="18"/>
      <c r="CCK46" s="18"/>
      <c r="CCL46" s="18"/>
      <c r="CCM46" s="18"/>
      <c r="CCN46" s="18"/>
      <c r="CCO46" s="18"/>
      <c r="CCP46" s="18"/>
      <c r="CCQ46" s="18"/>
      <c r="CCR46" s="18"/>
      <c r="CCS46" s="18"/>
      <c r="CCT46" s="18"/>
      <c r="CCU46" s="18"/>
      <c r="CCV46" s="18"/>
      <c r="CCW46" s="18"/>
      <c r="CCX46" s="18"/>
      <c r="CCY46" s="18"/>
      <c r="CCZ46" s="18"/>
      <c r="CDA46" s="18"/>
      <c r="CDB46" s="18"/>
      <c r="CDC46" s="18"/>
      <c r="CDD46" s="18"/>
      <c r="CDE46" s="18"/>
      <c r="CDF46" s="18"/>
      <c r="CDG46" s="18"/>
      <c r="CDH46" s="18"/>
      <c r="CDI46" s="18"/>
      <c r="CDJ46" s="18"/>
      <c r="CDK46" s="18"/>
      <c r="CDL46" s="18"/>
      <c r="CDM46" s="18"/>
      <c r="CDN46" s="18"/>
      <c r="CDO46" s="18"/>
      <c r="CDP46" s="18"/>
      <c r="CDQ46" s="18"/>
      <c r="CDR46" s="18"/>
      <c r="CDS46" s="18"/>
      <c r="CDT46" s="18"/>
      <c r="CDU46" s="18"/>
      <c r="CDV46" s="18"/>
      <c r="CDW46" s="18"/>
      <c r="CDX46" s="18"/>
      <c r="CDY46" s="18"/>
      <c r="CDZ46" s="18"/>
      <c r="CEA46" s="18"/>
      <c r="CEB46" s="18"/>
      <c r="CEC46" s="18"/>
      <c r="CED46" s="18"/>
      <c r="CEE46" s="18"/>
      <c r="CEF46" s="18"/>
      <c r="CEG46" s="18"/>
      <c r="CEH46" s="18"/>
      <c r="CEI46" s="18"/>
      <c r="CEJ46" s="18"/>
      <c r="CEK46" s="18"/>
      <c r="CEL46" s="18"/>
      <c r="CEM46" s="18"/>
      <c r="CEN46" s="18"/>
      <c r="CEO46" s="18"/>
      <c r="CEP46" s="18"/>
      <c r="CEQ46" s="18"/>
      <c r="CER46" s="18"/>
      <c r="CES46" s="18"/>
      <c r="CET46" s="18"/>
      <c r="CEU46" s="18"/>
      <c r="CEV46" s="18"/>
      <c r="CEW46" s="18"/>
      <c r="CEX46" s="18"/>
      <c r="CEY46" s="18"/>
      <c r="CEZ46" s="18"/>
      <c r="CFA46" s="18"/>
      <c r="CFB46" s="18"/>
      <c r="CFC46" s="18"/>
      <c r="CFD46" s="18"/>
      <c r="CFE46" s="18"/>
      <c r="CFF46" s="18"/>
      <c r="CFG46" s="18"/>
      <c r="CFH46" s="18"/>
      <c r="CFI46" s="18"/>
      <c r="CFJ46" s="18"/>
      <c r="CFK46" s="18"/>
      <c r="CFL46" s="18"/>
      <c r="CFM46" s="18"/>
      <c r="CFN46" s="18"/>
      <c r="CFO46" s="18"/>
      <c r="CFP46" s="18"/>
      <c r="CFQ46" s="18"/>
      <c r="CFR46" s="18"/>
      <c r="CFS46" s="18"/>
      <c r="CFT46" s="18"/>
      <c r="CFU46" s="18"/>
      <c r="CFV46" s="18"/>
      <c r="CFW46" s="18"/>
      <c r="CFX46" s="18"/>
      <c r="CFY46" s="18"/>
      <c r="CFZ46" s="18"/>
      <c r="CGA46" s="18"/>
      <c r="CGB46" s="18"/>
      <c r="CGC46" s="18"/>
      <c r="CGD46" s="18"/>
      <c r="CGE46" s="18"/>
      <c r="CGF46" s="18"/>
      <c r="CGG46" s="18"/>
      <c r="CGH46" s="18"/>
      <c r="CGI46" s="18"/>
      <c r="CGJ46" s="18"/>
      <c r="CGK46" s="18"/>
      <c r="CGL46" s="18"/>
      <c r="CGM46" s="18"/>
      <c r="CGN46" s="18"/>
      <c r="CGO46" s="18"/>
      <c r="CGP46" s="18"/>
      <c r="CGQ46" s="18"/>
      <c r="CGR46" s="18"/>
      <c r="CGS46" s="18"/>
      <c r="CGT46" s="18"/>
      <c r="CGU46" s="18"/>
      <c r="CGV46" s="18"/>
      <c r="CGW46" s="18"/>
      <c r="CGX46" s="18"/>
      <c r="CGY46" s="18"/>
      <c r="CGZ46" s="18"/>
      <c r="CHA46" s="18"/>
      <c r="CHB46" s="18"/>
      <c r="CHC46" s="18"/>
      <c r="CHD46" s="18"/>
      <c r="CHE46" s="18"/>
      <c r="CHF46" s="18"/>
      <c r="CHG46" s="18"/>
      <c r="CHH46" s="18"/>
      <c r="CHI46" s="18"/>
      <c r="CHJ46" s="18"/>
      <c r="CHK46" s="18"/>
      <c r="CHL46" s="18"/>
      <c r="CHM46" s="18"/>
      <c r="CHN46" s="18"/>
      <c r="CHO46" s="18"/>
      <c r="CHP46" s="18"/>
      <c r="CHQ46" s="18"/>
      <c r="CHR46" s="18"/>
      <c r="CHS46" s="18"/>
      <c r="CHT46" s="18"/>
      <c r="CHU46" s="18"/>
      <c r="CHV46" s="18"/>
      <c r="CHW46" s="18"/>
      <c r="CHX46" s="18"/>
      <c r="CHY46" s="18"/>
      <c r="CHZ46" s="18"/>
      <c r="CIA46" s="18"/>
      <c r="CIB46" s="18"/>
      <c r="CIC46" s="18"/>
      <c r="CID46" s="18"/>
      <c r="CIE46" s="18"/>
      <c r="CIF46" s="18"/>
      <c r="CIG46" s="18"/>
      <c r="CIH46" s="18"/>
      <c r="CII46" s="18"/>
      <c r="CIJ46" s="18"/>
      <c r="CIK46" s="18"/>
      <c r="CIL46" s="18"/>
      <c r="CIM46" s="18"/>
      <c r="CIN46" s="18"/>
      <c r="CIO46" s="18"/>
      <c r="CIP46" s="18"/>
      <c r="CIQ46" s="18"/>
      <c r="CIR46" s="18"/>
      <c r="CIS46" s="18"/>
      <c r="CIT46" s="18"/>
      <c r="CIU46" s="18"/>
      <c r="CIV46" s="18"/>
      <c r="CIW46" s="18"/>
      <c r="CIX46" s="18"/>
      <c r="CIY46" s="18"/>
      <c r="CIZ46" s="18"/>
      <c r="CJA46" s="18"/>
      <c r="CJB46" s="18"/>
      <c r="CJC46" s="18"/>
      <c r="CJD46" s="18"/>
      <c r="CJE46" s="18"/>
      <c r="CJF46" s="18"/>
      <c r="CJG46" s="18"/>
      <c r="CJH46" s="18"/>
      <c r="CJI46" s="18"/>
      <c r="CJJ46" s="18"/>
      <c r="CJK46" s="18"/>
      <c r="CJL46" s="18"/>
      <c r="CJM46" s="18"/>
      <c r="CJN46" s="18"/>
      <c r="CJO46" s="18"/>
      <c r="CJP46" s="18"/>
      <c r="CJQ46" s="18"/>
      <c r="CJR46" s="18"/>
      <c r="CJS46" s="18"/>
      <c r="CJT46" s="18"/>
      <c r="CJU46" s="18"/>
      <c r="CJV46" s="18"/>
      <c r="CJW46" s="18"/>
      <c r="CJX46" s="18"/>
      <c r="CJY46" s="18"/>
      <c r="CJZ46" s="18"/>
      <c r="CKA46" s="18"/>
      <c r="CKB46" s="18"/>
      <c r="CKC46" s="18"/>
      <c r="CKD46" s="18"/>
      <c r="CKE46" s="18"/>
      <c r="CKF46" s="18"/>
      <c r="CKG46" s="18"/>
      <c r="CKH46" s="18"/>
      <c r="CKI46" s="18"/>
      <c r="CKJ46" s="18"/>
      <c r="CKK46" s="18"/>
      <c r="CKL46" s="18"/>
      <c r="CKM46" s="18"/>
      <c r="CKN46" s="18"/>
      <c r="CKO46" s="18"/>
      <c r="CKP46" s="18"/>
      <c r="CKQ46" s="18"/>
      <c r="CKR46" s="18"/>
      <c r="CKS46" s="18"/>
      <c r="CKT46" s="18"/>
      <c r="CKU46" s="18"/>
      <c r="CKV46" s="18"/>
      <c r="CKW46" s="18"/>
      <c r="CKX46" s="18"/>
      <c r="CKY46" s="18"/>
      <c r="CKZ46" s="18"/>
      <c r="CLA46" s="18"/>
      <c r="CLB46" s="18"/>
      <c r="CLC46" s="18"/>
      <c r="CLD46" s="18"/>
      <c r="CLE46" s="18"/>
      <c r="CLF46" s="18"/>
      <c r="CLG46" s="18"/>
      <c r="CLH46" s="18"/>
      <c r="CLI46" s="18"/>
      <c r="CLJ46" s="18"/>
      <c r="CLK46" s="18"/>
      <c r="CLL46" s="18"/>
      <c r="CLM46" s="18"/>
      <c r="CLN46" s="18"/>
      <c r="CLO46" s="18"/>
      <c r="CLP46" s="18"/>
      <c r="CLQ46" s="18"/>
      <c r="CLR46" s="18"/>
      <c r="CLS46" s="18"/>
      <c r="CLT46" s="18"/>
      <c r="CLU46" s="18"/>
      <c r="CLV46" s="18"/>
      <c r="CLW46" s="18"/>
      <c r="CLX46" s="18"/>
      <c r="CLY46" s="18"/>
      <c r="CLZ46" s="18"/>
      <c r="CMA46" s="18"/>
      <c r="CMB46" s="18"/>
      <c r="CMC46" s="18"/>
      <c r="CMD46" s="18"/>
      <c r="CME46" s="18"/>
      <c r="CMF46" s="18"/>
      <c r="CMG46" s="18"/>
      <c r="CMH46" s="18"/>
      <c r="CMI46" s="18"/>
      <c r="CMJ46" s="18"/>
      <c r="CMK46" s="18"/>
      <c r="CML46" s="18"/>
      <c r="CMM46" s="18"/>
      <c r="CMN46" s="18"/>
      <c r="CMO46" s="18"/>
      <c r="CMP46" s="18"/>
      <c r="CMQ46" s="18"/>
      <c r="CMR46" s="18"/>
      <c r="CMS46" s="18"/>
      <c r="CMT46" s="18"/>
      <c r="CMU46" s="18"/>
      <c r="CMV46" s="18"/>
      <c r="CMW46" s="18"/>
      <c r="CMX46" s="18"/>
      <c r="CMY46" s="18"/>
      <c r="CMZ46" s="18"/>
      <c r="CNA46" s="18"/>
      <c r="CNB46" s="18"/>
      <c r="CNC46" s="18"/>
      <c r="CND46" s="18"/>
      <c r="CNE46" s="18"/>
      <c r="CNF46" s="18"/>
      <c r="CNG46" s="18"/>
      <c r="CNH46" s="18"/>
      <c r="CNI46" s="18"/>
      <c r="CNJ46" s="18"/>
      <c r="CNK46" s="18"/>
      <c r="CNL46" s="18"/>
      <c r="CNM46" s="18"/>
      <c r="CNN46" s="18"/>
      <c r="CNO46" s="18"/>
      <c r="CNP46" s="18"/>
      <c r="CNQ46" s="18"/>
      <c r="CNR46" s="18"/>
      <c r="CNS46" s="18"/>
      <c r="CNT46" s="18"/>
      <c r="CNU46" s="18"/>
      <c r="CNV46" s="18"/>
      <c r="CNW46" s="18"/>
      <c r="CNX46" s="18"/>
      <c r="CNY46" s="18"/>
      <c r="CNZ46" s="18"/>
      <c r="COA46" s="18"/>
      <c r="COB46" s="18"/>
      <c r="COC46" s="18"/>
      <c r="COD46" s="18"/>
      <c r="COE46" s="18"/>
      <c r="COF46" s="18"/>
      <c r="COG46" s="18"/>
      <c r="COH46" s="18"/>
      <c r="COI46" s="18"/>
      <c r="COJ46" s="18"/>
      <c r="COK46" s="18"/>
      <c r="COL46" s="18"/>
      <c r="COM46" s="18"/>
      <c r="CON46" s="18"/>
      <c r="COO46" s="18"/>
      <c r="COP46" s="18"/>
      <c r="COQ46" s="18"/>
      <c r="COR46" s="18"/>
      <c r="COS46" s="18"/>
      <c r="COT46" s="18"/>
      <c r="COU46" s="18"/>
      <c r="COV46" s="18"/>
      <c r="COW46" s="18"/>
      <c r="COX46" s="18"/>
      <c r="COY46" s="18"/>
      <c r="COZ46" s="18"/>
      <c r="CPA46" s="18"/>
      <c r="CPB46" s="18"/>
      <c r="CPC46" s="18"/>
      <c r="CPD46" s="18"/>
      <c r="CPE46" s="18"/>
      <c r="CPF46" s="18"/>
      <c r="CPG46" s="18"/>
      <c r="CPH46" s="18"/>
      <c r="CPI46" s="18"/>
      <c r="CPJ46" s="18"/>
      <c r="CPK46" s="18"/>
      <c r="CPL46" s="18"/>
      <c r="CPM46" s="18"/>
      <c r="CPN46" s="18"/>
      <c r="CPO46" s="18"/>
      <c r="CPP46" s="18"/>
      <c r="CPQ46" s="18"/>
      <c r="CPR46" s="18"/>
      <c r="CPS46" s="18"/>
      <c r="CPT46" s="18"/>
      <c r="CPU46" s="18"/>
      <c r="CPV46" s="18"/>
      <c r="CPW46" s="18"/>
      <c r="CPX46" s="18"/>
      <c r="CPY46" s="18"/>
      <c r="CPZ46" s="18"/>
      <c r="CQA46" s="18"/>
      <c r="CQB46" s="18"/>
      <c r="CQC46" s="18"/>
      <c r="CQD46" s="18"/>
      <c r="CQE46" s="18"/>
      <c r="CQF46" s="18"/>
      <c r="CQG46" s="18"/>
      <c r="CQH46" s="18"/>
      <c r="CQI46" s="18"/>
      <c r="CQJ46" s="18"/>
      <c r="CQK46" s="18"/>
      <c r="CQL46" s="18"/>
      <c r="CQM46" s="18"/>
      <c r="CQN46" s="18"/>
      <c r="CQO46" s="18"/>
      <c r="CQP46" s="18"/>
      <c r="CQQ46" s="18"/>
      <c r="CQR46" s="18"/>
      <c r="CQS46" s="18"/>
      <c r="CQT46" s="18"/>
      <c r="CQU46" s="18"/>
      <c r="CQV46" s="18"/>
      <c r="CQW46" s="18"/>
      <c r="CQX46" s="18"/>
      <c r="CQY46" s="18"/>
      <c r="CQZ46" s="18"/>
      <c r="CRA46" s="18"/>
      <c r="CRB46" s="18"/>
      <c r="CRC46" s="18"/>
      <c r="CRD46" s="18"/>
      <c r="CRE46" s="18"/>
      <c r="CRF46" s="18"/>
      <c r="CRG46" s="18"/>
      <c r="CRH46" s="18"/>
      <c r="CRI46" s="18"/>
      <c r="CRJ46" s="18"/>
      <c r="CRK46" s="18"/>
      <c r="CRL46" s="18"/>
      <c r="CRM46" s="18"/>
      <c r="CRN46" s="18"/>
      <c r="CRO46" s="18"/>
      <c r="CRP46" s="18"/>
      <c r="CRQ46" s="18"/>
      <c r="CRR46" s="18"/>
      <c r="CRS46" s="18"/>
      <c r="CRT46" s="18"/>
      <c r="CRU46" s="18"/>
      <c r="CRV46" s="18"/>
      <c r="CRW46" s="18"/>
      <c r="CRX46" s="18"/>
      <c r="CRY46" s="18"/>
      <c r="CRZ46" s="18"/>
      <c r="CSA46" s="18"/>
      <c r="CSB46" s="18"/>
      <c r="CSC46" s="18"/>
      <c r="CSD46" s="18"/>
      <c r="CSE46" s="18"/>
      <c r="CSF46" s="18"/>
      <c r="CSG46" s="18"/>
      <c r="CSH46" s="18"/>
      <c r="CSI46" s="18"/>
      <c r="CSJ46" s="18"/>
      <c r="CSK46" s="18"/>
      <c r="CSL46" s="18"/>
      <c r="CSM46" s="18"/>
      <c r="CSN46" s="18"/>
      <c r="CSO46" s="18"/>
      <c r="CSP46" s="18"/>
      <c r="CSQ46" s="18"/>
      <c r="CSR46" s="18"/>
      <c r="CSS46" s="18"/>
      <c r="CST46" s="18"/>
      <c r="CSU46" s="18"/>
      <c r="CSV46" s="18"/>
      <c r="CSW46" s="18"/>
      <c r="CSX46" s="18"/>
      <c r="CSY46" s="18"/>
      <c r="CSZ46" s="18"/>
      <c r="CTA46" s="18"/>
      <c r="CTB46" s="18"/>
      <c r="CTC46" s="18"/>
      <c r="CTD46" s="18"/>
      <c r="CTE46" s="18"/>
      <c r="CTF46" s="18"/>
      <c r="CTG46" s="18"/>
      <c r="CTH46" s="18"/>
      <c r="CTI46" s="18"/>
      <c r="CTJ46" s="18"/>
      <c r="CTK46" s="18"/>
      <c r="CTL46" s="18"/>
      <c r="CTM46" s="18"/>
      <c r="CTN46" s="18"/>
      <c r="CTO46" s="18"/>
      <c r="CTP46" s="18"/>
      <c r="CTQ46" s="18"/>
      <c r="CTR46" s="18"/>
      <c r="CTS46" s="18"/>
      <c r="CTT46" s="18"/>
      <c r="CTU46" s="18"/>
      <c r="CTV46" s="18"/>
      <c r="CTW46" s="18"/>
      <c r="CTX46" s="18"/>
      <c r="CTY46" s="18"/>
      <c r="CTZ46" s="18"/>
      <c r="CUA46" s="18"/>
      <c r="CUB46" s="18"/>
      <c r="CUC46" s="18"/>
      <c r="CUD46" s="18"/>
      <c r="CUE46" s="18"/>
      <c r="CUF46" s="18"/>
      <c r="CUG46" s="18"/>
      <c r="CUH46" s="18"/>
      <c r="CUI46" s="18"/>
      <c r="CUJ46" s="18"/>
      <c r="CUK46" s="18"/>
      <c r="CUL46" s="18"/>
      <c r="CUM46" s="18"/>
      <c r="CUN46" s="18"/>
      <c r="CUO46" s="18"/>
      <c r="CUP46" s="18"/>
      <c r="CUQ46" s="18"/>
      <c r="CUR46" s="18"/>
      <c r="CUS46" s="18"/>
      <c r="CUT46" s="18"/>
      <c r="CUU46" s="18"/>
      <c r="CUV46" s="18"/>
      <c r="CUW46" s="18"/>
      <c r="CUX46" s="18"/>
    </row>
    <row r="47" spans="1:2598" s="18" customFormat="1" ht="15" customHeight="1" x14ac:dyDescent="0.15">
      <c r="A47" s="892" t="s">
        <v>412</v>
      </c>
      <c r="B47" s="893" t="s">
        <v>413</v>
      </c>
      <c r="C47" s="1103" t="s">
        <v>621</v>
      </c>
      <c r="D47" s="1459"/>
      <c r="E47" s="1459"/>
      <c r="F47" s="1459"/>
      <c r="G47" s="1459"/>
      <c r="H47" s="1445"/>
      <c r="I47" s="1445"/>
      <c r="J47" s="1459"/>
      <c r="K47" s="1459"/>
      <c r="L47" s="1459"/>
      <c r="M47" s="1460"/>
      <c r="N47" s="1445"/>
      <c r="O47" s="1461"/>
      <c r="P47" s="291"/>
      <c r="Q47" s="292"/>
      <c r="R47" s="6" t="str">
        <f t="shared" si="11"/>
        <v>9.1</v>
      </c>
      <c r="S47" s="41" t="str">
        <f t="shared" si="12"/>
        <v>MECHANICAL AND SEMI-CHEMICAL WOOD PULP</v>
      </c>
      <c r="T47" s="1103" t="s">
        <v>621</v>
      </c>
      <c r="U47" s="270"/>
      <c r="V47" s="270"/>
      <c r="W47" s="270"/>
      <c r="X47" s="270"/>
      <c r="Y47" s="270"/>
      <c r="Z47" s="270"/>
      <c r="AA47" s="270"/>
      <c r="AB47" s="271"/>
      <c r="AC47" s="293"/>
      <c r="AD47" s="522" t="str">
        <f t="shared" si="19"/>
        <v>9.1</v>
      </c>
      <c r="AE47" s="41" t="str">
        <f t="shared" si="28"/>
        <v>MECHANICAL AND SEMI-CHEMICAL WOOD PULP</v>
      </c>
      <c r="AF47" s="1093" t="s">
        <v>621</v>
      </c>
      <c r="AG47" s="518">
        <f>IF(ISNUMBER('JQ1|Primary Products|Production'!E59+F47-L47),'JQ1|Primary Products|Production'!E59+F47-L47,IF(ISNUMBER(L47-F47),"NT " &amp; L47-F47,"…"))</f>
        <v>0</v>
      </c>
      <c r="AH47" s="345">
        <f>IF(ISNUMBER('JQ1|Primary Products|Production'!F59+H47-N47),'JQ1|Primary Products|Production'!F59+H47-N47,IF(ISNUMBER(N47-H47),"NT " &amp; N47-H47,"…"))</f>
        <v>0</v>
      </c>
    </row>
    <row r="48" spans="1:2598" s="18" customFormat="1" ht="15" customHeight="1" x14ac:dyDescent="0.15">
      <c r="A48" s="892" t="s">
        <v>414</v>
      </c>
      <c r="B48" s="41" t="s">
        <v>139</v>
      </c>
      <c r="C48" s="202" t="s">
        <v>621</v>
      </c>
      <c r="D48" s="1481">
        <v>3.3527500000000002E-2</v>
      </c>
      <c r="E48" s="1481">
        <v>6948.9650000000001</v>
      </c>
      <c r="F48" s="1481">
        <v>2.3360400000000003E-2</v>
      </c>
      <c r="G48" s="1481">
        <v>5102.8159999999998</v>
      </c>
      <c r="H48" s="1481">
        <v>2.9467500000000001E-2</v>
      </c>
      <c r="I48" s="1481">
        <v>6642.9279999999999</v>
      </c>
      <c r="J48" s="1481">
        <v>0</v>
      </c>
      <c r="K48" s="1481">
        <v>0</v>
      </c>
      <c r="L48" s="1481">
        <v>0</v>
      </c>
      <c r="M48" s="1481">
        <v>0</v>
      </c>
      <c r="N48" s="1481">
        <v>0</v>
      </c>
      <c r="O48" s="1481">
        <v>0</v>
      </c>
      <c r="P48" s="291"/>
      <c r="Q48" s="292"/>
      <c r="R48" s="6" t="str">
        <f t="shared" si="11"/>
        <v>9.2</v>
      </c>
      <c r="S48" s="41" t="str">
        <f t="shared" si="12"/>
        <v>CHEMICAL WOOD PULP</v>
      </c>
      <c r="T48" s="202" t="s">
        <v>621</v>
      </c>
      <c r="U48" s="847">
        <f>F48-(F49+F51)</f>
        <v>0</v>
      </c>
      <c r="V48" s="272">
        <f>G48-(G49+G51)</f>
        <v>0</v>
      </c>
      <c r="W48" s="272">
        <f>H48-(H49+H51)</f>
        <v>0</v>
      </c>
      <c r="X48" s="272">
        <f>I48-(I49+I51)</f>
        <v>0</v>
      </c>
      <c r="Y48" s="272">
        <f t="shared" ref="Y48:AB48" si="33">L48-(L49+L51)</f>
        <v>0</v>
      </c>
      <c r="Z48" s="272">
        <f t="shared" si="33"/>
        <v>0</v>
      </c>
      <c r="AA48" s="272">
        <f t="shared" si="33"/>
        <v>0</v>
      </c>
      <c r="AB48" s="273">
        <f t="shared" si="33"/>
        <v>0</v>
      </c>
      <c r="AC48" s="314"/>
      <c r="AD48" s="522" t="str">
        <f t="shared" si="19"/>
        <v>9.2</v>
      </c>
      <c r="AE48" s="41" t="str">
        <f t="shared" si="28"/>
        <v>CHEMICAL WOOD PULP</v>
      </c>
      <c r="AF48" s="1094" t="s">
        <v>621</v>
      </c>
      <c r="AG48" s="518">
        <f>IF(ISNUMBER('JQ1|Primary Products|Production'!E60+F48-L48),'JQ1|Primary Products|Production'!E60+F48-L48,IF(ISNUMBER(L48-F48),"NT " &amp; L48-F48,"…"))</f>
        <v>2.3360400000000003E-2</v>
      </c>
      <c r="AH48" s="345">
        <f>IF(ISNUMBER('JQ1|Primary Products|Production'!F60+H48-N48),'JQ1|Primary Products|Production'!F60+H48-N48,IF(ISNUMBER(N48-H48),"NT " &amp; N48-H48,"…"))</f>
        <v>2.9467500000000001E-2</v>
      </c>
    </row>
    <row r="49" spans="1:2598" s="18" customFormat="1" ht="15" customHeight="1" x14ac:dyDescent="0.15">
      <c r="A49" s="892" t="s">
        <v>415</v>
      </c>
      <c r="B49" s="39" t="s">
        <v>417</v>
      </c>
      <c r="C49" s="50" t="s">
        <v>621</v>
      </c>
      <c r="D49" s="1459"/>
      <c r="E49" s="1459"/>
      <c r="F49" s="1459"/>
      <c r="G49" s="1459"/>
      <c r="H49" s="1445"/>
      <c r="I49" s="1445"/>
      <c r="J49" s="1459"/>
      <c r="K49" s="1459"/>
      <c r="L49" s="1459"/>
      <c r="M49" s="1460"/>
      <c r="N49" s="1445"/>
      <c r="O49" s="1461"/>
      <c r="P49" s="291"/>
      <c r="Q49" s="292"/>
      <c r="R49" s="6" t="str">
        <f t="shared" si="11"/>
        <v>9.2.1</v>
      </c>
      <c r="S49" s="39" t="str">
        <f t="shared" si="12"/>
        <v>SULPHATE PULP</v>
      </c>
      <c r="T49" s="50" t="s">
        <v>621</v>
      </c>
      <c r="U49" s="270"/>
      <c r="V49" s="270"/>
      <c r="W49" s="270"/>
      <c r="X49" s="270"/>
      <c r="Y49" s="270"/>
      <c r="Z49" s="270"/>
      <c r="AA49" s="270"/>
      <c r="AB49" s="271"/>
      <c r="AC49" s="293"/>
      <c r="AD49" s="522" t="str">
        <f t="shared" si="19"/>
        <v>9.2.1</v>
      </c>
      <c r="AE49" s="39" t="str">
        <f t="shared" si="28"/>
        <v>SULPHATE PULP</v>
      </c>
      <c r="AF49" s="1090" t="s">
        <v>621</v>
      </c>
      <c r="AG49" s="518">
        <f>IF(ISNUMBER('JQ1|Primary Products|Production'!E61+F49-L49),'JQ1|Primary Products|Production'!E61+F49-L49,IF(ISNUMBER(L49-F49),"NT " &amp; L49-F49,"…"))</f>
        <v>0</v>
      </c>
      <c r="AH49" s="345">
        <f>IF(ISNUMBER('JQ1|Primary Products|Production'!F61+H49-N49),'JQ1|Primary Products|Production'!F61+H49-N49,IF(ISNUMBER(N49-H49),"NT " &amp; N49-H49,"…"))</f>
        <v>0</v>
      </c>
    </row>
    <row r="50" spans="1:2598" s="18" customFormat="1" ht="15" customHeight="1" x14ac:dyDescent="0.15">
      <c r="A50" s="892" t="s">
        <v>416</v>
      </c>
      <c r="B50" s="40" t="s">
        <v>418</v>
      </c>
      <c r="C50" s="50" t="s">
        <v>621</v>
      </c>
      <c r="D50" s="1459"/>
      <c r="E50" s="1459"/>
      <c r="F50" s="1459"/>
      <c r="G50" s="1459"/>
      <c r="H50" s="1445"/>
      <c r="I50" s="1445"/>
      <c r="J50" s="1459"/>
      <c r="K50" s="1459"/>
      <c r="L50" s="1459"/>
      <c r="M50" s="1460"/>
      <c r="N50" s="1445"/>
      <c r="O50" s="1461"/>
      <c r="P50" s="291"/>
      <c r="Q50" s="292"/>
      <c r="R50" s="6" t="str">
        <f t="shared" si="11"/>
        <v>9.2.1.1</v>
      </c>
      <c r="S50" s="40" t="str">
        <f t="shared" si="12"/>
        <v>of which: BLEACHED</v>
      </c>
      <c r="T50" s="50" t="s">
        <v>621</v>
      </c>
      <c r="U50" s="270"/>
      <c r="V50" s="270"/>
      <c r="W50" s="270"/>
      <c r="X50" s="270"/>
      <c r="Y50" s="270"/>
      <c r="Z50" s="270"/>
      <c r="AA50" s="270"/>
      <c r="AB50" s="271"/>
      <c r="AC50" s="293"/>
      <c r="AD50" s="522" t="str">
        <f t="shared" si="19"/>
        <v>9.2.1.1</v>
      </c>
      <c r="AE50" s="40" t="str">
        <f t="shared" si="28"/>
        <v>of which: BLEACHED</v>
      </c>
      <c r="AF50" s="1090" t="s">
        <v>621</v>
      </c>
      <c r="AG50" s="518">
        <f>IF(ISNUMBER('JQ1|Primary Products|Production'!E62+F50-L50),'JQ1|Primary Products|Production'!E62+F50-L50,IF(ISNUMBER(L50-F50),"NT " &amp; L50-F50,"…"))</f>
        <v>0</v>
      </c>
      <c r="AH50" s="345">
        <f>IF(ISNUMBER('JQ1|Primary Products|Production'!F62+H50-N50),'JQ1|Primary Products|Production'!F62+H50-N50,IF(ISNUMBER(N50-H50),"NT " &amp; N50-H50,"…"))</f>
        <v>0</v>
      </c>
    </row>
    <row r="51" spans="1:2598" s="18" customFormat="1" ht="15" customHeight="1" x14ac:dyDescent="0.15">
      <c r="A51" s="892" t="s">
        <v>420</v>
      </c>
      <c r="B51" s="42" t="s">
        <v>419</v>
      </c>
      <c r="C51" s="50" t="s">
        <v>621</v>
      </c>
      <c r="D51" s="1459">
        <v>3.3527500000000002E-2</v>
      </c>
      <c r="E51" s="1459">
        <v>6948.9650000000001</v>
      </c>
      <c r="F51" s="1459">
        <v>2.3360400000000003E-2</v>
      </c>
      <c r="G51" s="1459">
        <v>5102.8159999999998</v>
      </c>
      <c r="H51" s="1445">
        <v>2.9467500000000001E-2</v>
      </c>
      <c r="I51" s="1445">
        <v>6642.9279999999999</v>
      </c>
      <c r="J51" s="1459"/>
      <c r="K51" s="1459"/>
      <c r="L51" s="1459"/>
      <c r="M51" s="1460"/>
      <c r="N51" s="1445"/>
      <c r="O51" s="1461"/>
      <c r="P51" s="291"/>
      <c r="Q51" s="292"/>
      <c r="R51" s="6" t="str">
        <f t="shared" si="11"/>
        <v>9.2.2</v>
      </c>
      <c r="S51" s="39" t="str">
        <f t="shared" si="12"/>
        <v>SULPHITE PULP</v>
      </c>
      <c r="T51" s="50" t="s">
        <v>621</v>
      </c>
      <c r="U51" s="270"/>
      <c r="V51" s="270"/>
      <c r="W51" s="270"/>
      <c r="X51" s="270"/>
      <c r="Y51" s="270"/>
      <c r="Z51" s="270"/>
      <c r="AA51" s="270"/>
      <c r="AB51" s="271"/>
      <c r="AC51" s="293"/>
      <c r="AD51" s="522" t="str">
        <f t="shared" si="19"/>
        <v>9.2.2</v>
      </c>
      <c r="AE51" s="39" t="str">
        <f t="shared" si="28"/>
        <v>SULPHITE PULP</v>
      </c>
      <c r="AF51" s="1090" t="s">
        <v>621</v>
      </c>
      <c r="AG51" s="518">
        <f>IF(ISNUMBER('JQ1|Primary Products|Production'!E63+F51-L51),'JQ1|Primary Products|Production'!E63+F51-L51,IF(ISNUMBER(L51-F51),"NT " &amp; L51-F51,"…"))</f>
        <v>2.3360400000000003E-2</v>
      </c>
      <c r="AH51" s="345">
        <f>IF(ISNUMBER('JQ1|Primary Products|Production'!F63+H51-N51),'JQ1|Primary Products|Production'!F63+H51-N51,IF(ISNUMBER(N51-H51),"NT " &amp; N51-H51,"…"))</f>
        <v>2.9467500000000001E-2</v>
      </c>
    </row>
    <row r="52" spans="1:2598" s="18" customFormat="1" ht="15" customHeight="1" x14ac:dyDescent="0.15">
      <c r="A52" s="894" t="s">
        <v>421</v>
      </c>
      <c r="B52" s="44" t="s">
        <v>37</v>
      </c>
      <c r="C52" s="51" t="s">
        <v>621</v>
      </c>
      <c r="D52" s="1459"/>
      <c r="E52" s="1459"/>
      <c r="F52" s="1459"/>
      <c r="G52" s="1459"/>
      <c r="H52" s="1442"/>
      <c r="I52" s="1442"/>
      <c r="J52" s="1459"/>
      <c r="K52" s="1459"/>
      <c r="L52" s="1459"/>
      <c r="M52" s="1460"/>
      <c r="N52" s="1442"/>
      <c r="O52" s="1482"/>
      <c r="P52" s="291"/>
      <c r="Q52" s="292"/>
      <c r="R52" s="6" t="str">
        <f t="shared" si="11"/>
        <v>9.3</v>
      </c>
      <c r="S52" s="38" t="str">
        <f t="shared" si="12"/>
        <v>DISSOLVING GRADES</v>
      </c>
      <c r="T52" s="51" t="s">
        <v>621</v>
      </c>
      <c r="U52" s="278"/>
      <c r="V52" s="278"/>
      <c r="W52" s="278"/>
      <c r="X52" s="278"/>
      <c r="Y52" s="278"/>
      <c r="Z52" s="278"/>
      <c r="AA52" s="278"/>
      <c r="AB52" s="279"/>
      <c r="AC52" s="293"/>
      <c r="AD52" s="521" t="str">
        <f t="shared" si="19"/>
        <v>9.3</v>
      </c>
      <c r="AE52" s="38" t="str">
        <f t="shared" si="28"/>
        <v>DISSOLVING GRADES</v>
      </c>
      <c r="AF52" s="1092" t="s">
        <v>621</v>
      </c>
      <c r="AG52" s="331">
        <f>IF(ISNUMBER('JQ1|Primary Products|Production'!E64+F52-L52),'JQ1|Primary Products|Production'!E64+F52-L52,IF(ISNUMBER(L52-F52),"NT " &amp; L52-F52,"…"))</f>
        <v>0</v>
      </c>
      <c r="AH52" s="345">
        <f>IF(ISNUMBER('JQ1|Primary Products|Production'!F64+H52-N52),'JQ1|Primary Products|Production'!F64+H52-N52,IF(ISNUMBER(N52-H52),"NT " &amp; N52-H52,"…"))</f>
        <v>0</v>
      </c>
    </row>
    <row r="53" spans="1:2598" s="191" customFormat="1" ht="15" customHeight="1" x14ac:dyDescent="0.15">
      <c r="A53" s="891" t="s">
        <v>422</v>
      </c>
      <c r="B53" s="189" t="s">
        <v>44</v>
      </c>
      <c r="C53" s="190" t="s">
        <v>621</v>
      </c>
      <c r="D53" s="1474">
        <v>0</v>
      </c>
      <c r="E53" s="1474">
        <v>0</v>
      </c>
      <c r="F53" s="1474">
        <v>0</v>
      </c>
      <c r="G53" s="1474">
        <v>0</v>
      </c>
      <c r="H53" s="1474">
        <v>1.7652639999999999</v>
      </c>
      <c r="I53" s="1474">
        <v>98483.755000000005</v>
      </c>
      <c r="J53" s="1474">
        <v>0</v>
      </c>
      <c r="K53" s="1474">
        <v>0</v>
      </c>
      <c r="L53" s="1474">
        <v>0</v>
      </c>
      <c r="M53" s="1474">
        <v>0</v>
      </c>
      <c r="N53" s="1474">
        <v>0</v>
      </c>
      <c r="O53" s="1474">
        <v>0</v>
      </c>
      <c r="P53" s="291"/>
      <c r="Q53" s="292"/>
      <c r="R53" s="197" t="str">
        <f t="shared" si="11"/>
        <v>10</v>
      </c>
      <c r="S53" s="193" t="str">
        <f t="shared" si="12"/>
        <v xml:space="preserve">OTHER PULP </v>
      </c>
      <c r="T53" s="190" t="s">
        <v>621</v>
      </c>
      <c r="U53" s="595">
        <f>F53-(F54+F55)</f>
        <v>0</v>
      </c>
      <c r="V53" s="276">
        <f>G53-(G54+G55)</f>
        <v>0</v>
      </c>
      <c r="W53" s="276">
        <f>H53-(H54+H55)</f>
        <v>0</v>
      </c>
      <c r="X53" s="276">
        <f>I53-(I54+I55)</f>
        <v>0</v>
      </c>
      <c r="Y53" s="276">
        <f t="shared" ref="Y53:AB53" si="34">L53-(L54+L55)</f>
        <v>0</v>
      </c>
      <c r="Z53" s="276">
        <f t="shared" si="34"/>
        <v>0</v>
      </c>
      <c r="AA53" s="276">
        <f t="shared" si="34"/>
        <v>0</v>
      </c>
      <c r="AB53" s="277">
        <f t="shared" si="34"/>
        <v>0</v>
      </c>
      <c r="AC53" s="314"/>
      <c r="AD53" s="323" t="str">
        <f t="shared" si="19"/>
        <v>10</v>
      </c>
      <c r="AE53" s="193" t="str">
        <f t="shared" si="28"/>
        <v xml:space="preserve">OTHER PULP </v>
      </c>
      <c r="AF53" s="1092" t="s">
        <v>621</v>
      </c>
      <c r="AG53" s="327">
        <f>IF(ISNUMBER('JQ1|Primary Products|Production'!E65+F53-L53),'JQ1|Primary Products|Production'!E65+F53-L53,IF(ISNUMBER(L53-F53),"NT " &amp; L53-F53,"…"))</f>
        <v>0</v>
      </c>
      <c r="AH53" s="328">
        <f>IF(ISNUMBER('JQ1|Primary Products|Production'!F65+H53-N53),'JQ1|Primary Products|Production'!F65+H53-N53,IF(ISNUMBER(N53-H53),"NT " &amp; N53-H53,"…"))</f>
        <v>1.7652639999999999</v>
      </c>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8"/>
      <c r="QX53" s="18"/>
      <c r="QY53" s="18"/>
      <c r="QZ53" s="18"/>
      <c r="RA53" s="18"/>
      <c r="RB53" s="18"/>
      <c r="RC53" s="18"/>
      <c r="RD53" s="18"/>
      <c r="RE53" s="18"/>
      <c r="RF53" s="18"/>
      <c r="RG53" s="18"/>
      <c r="RH53" s="18"/>
      <c r="RI53" s="18"/>
      <c r="RJ53" s="18"/>
      <c r="RK53" s="18"/>
      <c r="RL53" s="18"/>
      <c r="RM53" s="18"/>
      <c r="RN53" s="18"/>
      <c r="RO53" s="18"/>
      <c r="RP53" s="18"/>
      <c r="RQ53" s="18"/>
      <c r="RR53" s="18"/>
      <c r="RS53" s="18"/>
      <c r="RT53" s="18"/>
      <c r="RU53" s="18"/>
      <c r="RV53" s="18"/>
      <c r="RW53" s="18"/>
      <c r="RX53" s="18"/>
      <c r="RY53" s="18"/>
      <c r="RZ53" s="18"/>
      <c r="SA53" s="18"/>
      <c r="SB53" s="18"/>
      <c r="SC53" s="18"/>
      <c r="SD53" s="18"/>
      <c r="SE53" s="18"/>
      <c r="SF53" s="18"/>
      <c r="SG53" s="18"/>
      <c r="SH53" s="18"/>
      <c r="SI53" s="18"/>
      <c r="SJ53" s="18"/>
      <c r="SK53" s="18"/>
      <c r="SL53" s="18"/>
      <c r="SM53" s="18"/>
      <c r="SN53" s="18"/>
      <c r="SO53" s="18"/>
      <c r="SP53" s="18"/>
      <c r="SQ53" s="18"/>
      <c r="SR53" s="18"/>
      <c r="SS53" s="18"/>
      <c r="ST53" s="18"/>
      <c r="SU53" s="18"/>
      <c r="SV53" s="18"/>
      <c r="SW53" s="18"/>
      <c r="SX53" s="18"/>
      <c r="SY53" s="18"/>
      <c r="SZ53" s="18"/>
      <c r="TA53" s="18"/>
      <c r="TB53" s="18"/>
      <c r="TC53" s="18"/>
      <c r="TD53" s="18"/>
      <c r="TE53" s="18"/>
      <c r="TF53" s="18"/>
      <c r="TG53" s="18"/>
      <c r="TH53" s="18"/>
      <c r="TI53" s="18"/>
      <c r="TJ53" s="18"/>
      <c r="TK53" s="18"/>
      <c r="TL53" s="18"/>
      <c r="TM53" s="18"/>
      <c r="TN53" s="18"/>
      <c r="TO53" s="18"/>
      <c r="TP53" s="18"/>
      <c r="TQ53" s="18"/>
      <c r="TR53" s="18"/>
      <c r="TS53" s="18"/>
      <c r="TT53" s="18"/>
      <c r="TU53" s="18"/>
      <c r="TV53" s="18"/>
      <c r="TW53" s="18"/>
      <c r="TX53" s="18"/>
      <c r="TY53" s="18"/>
      <c r="TZ53" s="18"/>
      <c r="UA53" s="18"/>
      <c r="UB53" s="18"/>
      <c r="UC53" s="18"/>
      <c r="UD53" s="18"/>
      <c r="UE53" s="18"/>
      <c r="UF53" s="18"/>
      <c r="UG53" s="18"/>
      <c r="UH53" s="18"/>
      <c r="UI53" s="18"/>
      <c r="UJ53" s="18"/>
      <c r="UK53" s="18"/>
      <c r="UL53" s="18"/>
      <c r="UM53" s="18"/>
      <c r="UN53" s="18"/>
      <c r="UO53" s="18"/>
      <c r="UP53" s="18"/>
      <c r="UQ53" s="18"/>
      <c r="UR53" s="18"/>
      <c r="US53" s="18"/>
      <c r="UT53" s="18"/>
      <c r="UU53" s="18"/>
      <c r="UV53" s="18"/>
      <c r="UW53" s="18"/>
      <c r="UX53" s="18"/>
      <c r="UY53" s="18"/>
      <c r="UZ53" s="18"/>
      <c r="VA53" s="18"/>
      <c r="VB53" s="18"/>
      <c r="VC53" s="18"/>
      <c r="VD53" s="18"/>
      <c r="VE53" s="18"/>
      <c r="VF53" s="18"/>
      <c r="VG53" s="18"/>
      <c r="VH53" s="18"/>
      <c r="VI53" s="18"/>
      <c r="VJ53" s="18"/>
      <c r="VK53" s="18"/>
      <c r="VL53" s="18"/>
      <c r="VM53" s="18"/>
      <c r="VN53" s="18"/>
      <c r="VO53" s="18"/>
      <c r="VP53" s="18"/>
      <c r="VQ53" s="18"/>
      <c r="VR53" s="18"/>
      <c r="VS53" s="18"/>
      <c r="VT53" s="18"/>
      <c r="VU53" s="18"/>
      <c r="VV53" s="18"/>
      <c r="VW53" s="18"/>
      <c r="VX53" s="18"/>
      <c r="VY53" s="18"/>
      <c r="VZ53" s="18"/>
      <c r="WA53" s="18"/>
      <c r="WB53" s="18"/>
      <c r="WC53" s="18"/>
      <c r="WD53" s="18"/>
      <c r="WE53" s="18"/>
      <c r="WF53" s="18"/>
      <c r="WG53" s="18"/>
      <c r="WH53" s="18"/>
      <c r="WI53" s="18"/>
      <c r="WJ53" s="18"/>
      <c r="WK53" s="18"/>
      <c r="WL53" s="18"/>
      <c r="WM53" s="18"/>
      <c r="WN53" s="18"/>
      <c r="WO53" s="18"/>
      <c r="WP53" s="18"/>
      <c r="WQ53" s="18"/>
      <c r="WR53" s="18"/>
      <c r="WS53" s="18"/>
      <c r="WT53" s="18"/>
      <c r="WU53" s="18"/>
      <c r="WV53" s="18"/>
      <c r="WW53" s="18"/>
      <c r="WX53" s="18"/>
      <c r="WY53" s="18"/>
      <c r="WZ53" s="18"/>
      <c r="XA53" s="18"/>
      <c r="XB53" s="18"/>
      <c r="XC53" s="18"/>
      <c r="XD53" s="18"/>
      <c r="XE53" s="18"/>
      <c r="XF53" s="18"/>
      <c r="XG53" s="18"/>
      <c r="XH53" s="18"/>
      <c r="XI53" s="18"/>
      <c r="XJ53" s="18"/>
      <c r="XK53" s="18"/>
      <c r="XL53" s="18"/>
      <c r="XM53" s="18"/>
      <c r="XN53" s="18"/>
      <c r="XO53" s="18"/>
      <c r="XP53" s="18"/>
      <c r="XQ53" s="18"/>
      <c r="XR53" s="18"/>
      <c r="XS53" s="18"/>
      <c r="XT53" s="18"/>
      <c r="XU53" s="18"/>
      <c r="XV53" s="18"/>
      <c r="XW53" s="18"/>
      <c r="XX53" s="18"/>
      <c r="XY53" s="18"/>
      <c r="XZ53" s="18"/>
      <c r="YA53" s="18"/>
      <c r="YB53" s="18"/>
      <c r="YC53" s="18"/>
      <c r="YD53" s="18"/>
      <c r="YE53" s="18"/>
      <c r="YF53" s="18"/>
      <c r="YG53" s="18"/>
      <c r="YH53" s="18"/>
      <c r="YI53" s="18"/>
      <c r="YJ53" s="18"/>
      <c r="YK53" s="18"/>
      <c r="YL53" s="18"/>
      <c r="YM53" s="18"/>
      <c r="YN53" s="18"/>
      <c r="YO53" s="18"/>
      <c r="YP53" s="18"/>
      <c r="YQ53" s="18"/>
      <c r="YR53" s="18"/>
      <c r="YS53" s="18"/>
      <c r="YT53" s="18"/>
      <c r="YU53" s="18"/>
      <c r="YV53" s="18"/>
      <c r="YW53" s="18"/>
      <c r="YX53" s="18"/>
      <c r="YY53" s="18"/>
      <c r="YZ53" s="18"/>
      <c r="ZA53" s="18"/>
      <c r="ZB53" s="18"/>
      <c r="ZC53" s="18"/>
      <c r="ZD53" s="18"/>
      <c r="ZE53" s="18"/>
      <c r="ZF53" s="18"/>
      <c r="ZG53" s="18"/>
      <c r="ZH53" s="18"/>
      <c r="ZI53" s="18"/>
      <c r="ZJ53" s="18"/>
      <c r="ZK53" s="18"/>
      <c r="ZL53" s="18"/>
      <c r="ZM53" s="18"/>
      <c r="ZN53" s="18"/>
      <c r="ZO53" s="18"/>
      <c r="ZP53" s="18"/>
      <c r="ZQ53" s="18"/>
      <c r="ZR53" s="18"/>
      <c r="ZS53" s="18"/>
      <c r="ZT53" s="18"/>
      <c r="ZU53" s="18"/>
      <c r="ZV53" s="18"/>
      <c r="ZW53" s="18"/>
      <c r="ZX53" s="18"/>
      <c r="ZY53" s="18"/>
      <c r="ZZ53" s="18"/>
      <c r="AAA53" s="18"/>
      <c r="AAB53" s="18"/>
      <c r="AAC53" s="18"/>
      <c r="AAD53" s="18"/>
      <c r="AAE53" s="18"/>
      <c r="AAF53" s="18"/>
      <c r="AAG53" s="18"/>
      <c r="AAH53" s="18"/>
      <c r="AAI53" s="18"/>
      <c r="AAJ53" s="18"/>
      <c r="AAK53" s="18"/>
      <c r="AAL53" s="18"/>
      <c r="AAM53" s="18"/>
      <c r="AAN53" s="18"/>
      <c r="AAO53" s="18"/>
      <c r="AAP53" s="18"/>
      <c r="AAQ53" s="18"/>
      <c r="AAR53" s="18"/>
      <c r="AAS53" s="18"/>
      <c r="AAT53" s="18"/>
      <c r="AAU53" s="18"/>
      <c r="AAV53" s="18"/>
      <c r="AAW53" s="18"/>
      <c r="AAX53" s="18"/>
      <c r="AAY53" s="18"/>
      <c r="AAZ53" s="18"/>
      <c r="ABA53" s="18"/>
      <c r="ABB53" s="18"/>
      <c r="ABC53" s="18"/>
      <c r="ABD53" s="18"/>
      <c r="ABE53" s="18"/>
      <c r="ABF53" s="18"/>
      <c r="ABG53" s="18"/>
      <c r="ABH53" s="18"/>
      <c r="ABI53" s="18"/>
      <c r="ABJ53" s="18"/>
      <c r="ABK53" s="18"/>
      <c r="ABL53" s="18"/>
      <c r="ABM53" s="18"/>
      <c r="ABN53" s="18"/>
      <c r="ABO53" s="18"/>
      <c r="ABP53" s="18"/>
      <c r="ABQ53" s="18"/>
      <c r="ABR53" s="18"/>
      <c r="ABS53" s="18"/>
      <c r="ABT53" s="18"/>
      <c r="ABU53" s="18"/>
      <c r="ABV53" s="18"/>
      <c r="ABW53" s="18"/>
      <c r="ABX53" s="18"/>
      <c r="ABY53" s="18"/>
      <c r="ABZ53" s="18"/>
      <c r="ACA53" s="18"/>
      <c r="ACB53" s="18"/>
      <c r="ACC53" s="18"/>
      <c r="ACD53" s="18"/>
      <c r="ACE53" s="18"/>
      <c r="ACF53" s="18"/>
      <c r="ACG53" s="18"/>
      <c r="ACH53" s="18"/>
      <c r="ACI53" s="18"/>
      <c r="ACJ53" s="18"/>
      <c r="ACK53" s="18"/>
      <c r="ACL53" s="18"/>
      <c r="ACM53" s="18"/>
      <c r="ACN53" s="18"/>
      <c r="ACO53" s="18"/>
      <c r="ACP53" s="18"/>
      <c r="ACQ53" s="18"/>
      <c r="ACR53" s="18"/>
      <c r="ACS53" s="18"/>
      <c r="ACT53" s="18"/>
      <c r="ACU53" s="18"/>
      <c r="ACV53" s="18"/>
      <c r="ACW53" s="18"/>
      <c r="ACX53" s="18"/>
      <c r="ACY53" s="18"/>
      <c r="ACZ53" s="18"/>
      <c r="ADA53" s="18"/>
      <c r="ADB53" s="18"/>
      <c r="ADC53" s="18"/>
      <c r="ADD53" s="18"/>
      <c r="ADE53" s="18"/>
      <c r="ADF53" s="18"/>
      <c r="ADG53" s="18"/>
      <c r="ADH53" s="18"/>
      <c r="ADI53" s="18"/>
      <c r="ADJ53" s="18"/>
      <c r="ADK53" s="18"/>
      <c r="ADL53" s="18"/>
      <c r="ADM53" s="18"/>
      <c r="ADN53" s="18"/>
      <c r="ADO53" s="18"/>
      <c r="ADP53" s="18"/>
      <c r="ADQ53" s="18"/>
      <c r="ADR53" s="18"/>
      <c r="ADS53" s="18"/>
      <c r="ADT53" s="18"/>
      <c r="ADU53" s="18"/>
      <c r="ADV53" s="18"/>
      <c r="ADW53" s="18"/>
      <c r="ADX53" s="18"/>
      <c r="ADY53" s="18"/>
      <c r="ADZ53" s="18"/>
      <c r="AEA53" s="18"/>
      <c r="AEB53" s="18"/>
      <c r="AEC53" s="18"/>
      <c r="AED53" s="18"/>
      <c r="AEE53" s="18"/>
      <c r="AEF53" s="18"/>
      <c r="AEG53" s="18"/>
      <c r="AEH53" s="18"/>
      <c r="AEI53" s="18"/>
      <c r="AEJ53" s="18"/>
      <c r="AEK53" s="18"/>
      <c r="AEL53" s="18"/>
      <c r="AEM53" s="18"/>
      <c r="AEN53" s="18"/>
      <c r="AEO53" s="18"/>
      <c r="AEP53" s="18"/>
      <c r="AEQ53" s="18"/>
      <c r="AER53" s="18"/>
      <c r="AES53" s="18"/>
      <c r="AET53" s="18"/>
      <c r="AEU53" s="18"/>
      <c r="AEV53" s="18"/>
      <c r="AEW53" s="18"/>
      <c r="AEX53" s="18"/>
      <c r="AEY53" s="18"/>
      <c r="AEZ53" s="18"/>
      <c r="AFA53" s="18"/>
      <c r="AFB53" s="18"/>
      <c r="AFC53" s="18"/>
      <c r="AFD53" s="18"/>
      <c r="AFE53" s="18"/>
      <c r="AFF53" s="18"/>
      <c r="AFG53" s="18"/>
      <c r="AFH53" s="18"/>
      <c r="AFI53" s="18"/>
      <c r="AFJ53" s="18"/>
      <c r="AFK53" s="18"/>
      <c r="AFL53" s="18"/>
      <c r="AFM53" s="18"/>
      <c r="AFN53" s="18"/>
      <c r="AFO53" s="18"/>
      <c r="AFP53" s="18"/>
      <c r="AFQ53" s="18"/>
      <c r="AFR53" s="18"/>
      <c r="AFS53" s="18"/>
      <c r="AFT53" s="18"/>
      <c r="AFU53" s="18"/>
      <c r="AFV53" s="18"/>
      <c r="AFW53" s="18"/>
      <c r="AFX53" s="18"/>
      <c r="AFY53" s="18"/>
      <c r="AFZ53" s="18"/>
      <c r="AGA53" s="18"/>
      <c r="AGB53" s="18"/>
      <c r="AGC53" s="18"/>
      <c r="AGD53" s="18"/>
      <c r="AGE53" s="18"/>
      <c r="AGF53" s="18"/>
      <c r="AGG53" s="18"/>
      <c r="AGH53" s="18"/>
      <c r="AGI53" s="18"/>
      <c r="AGJ53" s="18"/>
      <c r="AGK53" s="18"/>
      <c r="AGL53" s="18"/>
      <c r="AGM53" s="18"/>
      <c r="AGN53" s="18"/>
      <c r="AGO53" s="18"/>
      <c r="AGP53" s="18"/>
      <c r="AGQ53" s="18"/>
      <c r="AGR53" s="18"/>
      <c r="AGS53" s="18"/>
      <c r="AGT53" s="18"/>
      <c r="AGU53" s="18"/>
      <c r="AGV53" s="18"/>
      <c r="AGW53" s="18"/>
      <c r="AGX53" s="18"/>
      <c r="AGY53" s="18"/>
      <c r="AGZ53" s="18"/>
      <c r="AHA53" s="18"/>
      <c r="AHB53" s="18"/>
      <c r="AHC53" s="18"/>
      <c r="AHD53" s="18"/>
      <c r="AHE53" s="18"/>
      <c r="AHF53" s="18"/>
      <c r="AHG53" s="18"/>
      <c r="AHH53" s="18"/>
      <c r="AHI53" s="18"/>
      <c r="AHJ53" s="18"/>
      <c r="AHK53" s="18"/>
      <c r="AHL53" s="18"/>
      <c r="AHM53" s="18"/>
      <c r="AHN53" s="18"/>
      <c r="AHO53" s="18"/>
      <c r="AHP53" s="18"/>
      <c r="AHQ53" s="18"/>
      <c r="AHR53" s="18"/>
      <c r="AHS53" s="18"/>
      <c r="AHT53" s="18"/>
      <c r="AHU53" s="18"/>
      <c r="AHV53" s="18"/>
      <c r="AHW53" s="18"/>
      <c r="AHX53" s="18"/>
      <c r="AHY53" s="18"/>
      <c r="AHZ53" s="18"/>
      <c r="AIA53" s="18"/>
      <c r="AIB53" s="18"/>
      <c r="AIC53" s="18"/>
      <c r="AID53" s="18"/>
      <c r="AIE53" s="18"/>
      <c r="AIF53" s="18"/>
      <c r="AIG53" s="18"/>
      <c r="AIH53" s="18"/>
      <c r="AII53" s="18"/>
      <c r="AIJ53" s="18"/>
      <c r="AIK53" s="18"/>
      <c r="AIL53" s="18"/>
      <c r="AIM53" s="18"/>
      <c r="AIN53" s="18"/>
      <c r="AIO53" s="18"/>
      <c r="AIP53" s="18"/>
      <c r="AIQ53" s="18"/>
      <c r="AIR53" s="18"/>
      <c r="AIS53" s="18"/>
      <c r="AIT53" s="18"/>
      <c r="AIU53" s="18"/>
      <c r="AIV53" s="18"/>
      <c r="AIW53" s="18"/>
      <c r="AIX53" s="18"/>
      <c r="AIY53" s="18"/>
      <c r="AIZ53" s="18"/>
      <c r="AJA53" s="18"/>
      <c r="AJB53" s="18"/>
      <c r="AJC53" s="18"/>
      <c r="AJD53" s="18"/>
      <c r="AJE53" s="18"/>
      <c r="AJF53" s="18"/>
      <c r="AJG53" s="18"/>
      <c r="AJH53" s="18"/>
      <c r="AJI53" s="18"/>
      <c r="AJJ53" s="18"/>
      <c r="AJK53" s="18"/>
      <c r="AJL53" s="18"/>
      <c r="AJM53" s="18"/>
      <c r="AJN53" s="18"/>
      <c r="AJO53" s="18"/>
      <c r="AJP53" s="18"/>
      <c r="AJQ53" s="18"/>
      <c r="AJR53" s="18"/>
      <c r="AJS53" s="18"/>
      <c r="AJT53" s="18"/>
      <c r="AJU53" s="18"/>
      <c r="AJV53" s="18"/>
      <c r="AJW53" s="18"/>
      <c r="AJX53" s="18"/>
      <c r="AJY53" s="18"/>
      <c r="AJZ53" s="18"/>
      <c r="AKA53" s="18"/>
      <c r="AKB53" s="18"/>
      <c r="AKC53" s="18"/>
      <c r="AKD53" s="18"/>
      <c r="AKE53" s="18"/>
      <c r="AKF53" s="18"/>
      <c r="AKG53" s="18"/>
      <c r="AKH53" s="18"/>
      <c r="AKI53" s="18"/>
      <c r="AKJ53" s="18"/>
      <c r="AKK53" s="18"/>
      <c r="AKL53" s="18"/>
      <c r="AKM53" s="18"/>
      <c r="AKN53" s="18"/>
      <c r="AKO53" s="18"/>
      <c r="AKP53" s="18"/>
      <c r="AKQ53" s="18"/>
      <c r="AKR53" s="18"/>
      <c r="AKS53" s="18"/>
      <c r="AKT53" s="18"/>
      <c r="AKU53" s="18"/>
      <c r="AKV53" s="18"/>
      <c r="AKW53" s="18"/>
      <c r="AKX53" s="18"/>
      <c r="AKY53" s="18"/>
      <c r="AKZ53" s="18"/>
      <c r="ALA53" s="18"/>
      <c r="ALB53" s="18"/>
      <c r="ALC53" s="18"/>
      <c r="ALD53" s="18"/>
      <c r="ALE53" s="18"/>
      <c r="ALF53" s="18"/>
      <c r="ALG53" s="18"/>
      <c r="ALH53" s="18"/>
      <c r="ALI53" s="18"/>
      <c r="ALJ53" s="18"/>
      <c r="ALK53" s="18"/>
      <c r="ALL53" s="18"/>
      <c r="ALM53" s="18"/>
      <c r="ALN53" s="18"/>
      <c r="ALO53" s="18"/>
      <c r="ALP53" s="18"/>
      <c r="ALQ53" s="18"/>
      <c r="ALR53" s="18"/>
      <c r="ALS53" s="18"/>
      <c r="ALT53" s="18"/>
      <c r="ALU53" s="18"/>
      <c r="ALV53" s="18"/>
      <c r="ALW53" s="18"/>
      <c r="ALX53" s="18"/>
      <c r="ALY53" s="18"/>
      <c r="ALZ53" s="18"/>
      <c r="AMA53" s="18"/>
      <c r="AMB53" s="18"/>
      <c r="AMC53" s="18"/>
      <c r="AMD53" s="18"/>
      <c r="AME53" s="18"/>
      <c r="AMF53" s="18"/>
      <c r="AMG53" s="18"/>
      <c r="AMH53" s="18"/>
      <c r="AMI53" s="18"/>
      <c r="AMJ53" s="18"/>
      <c r="AMK53" s="18"/>
      <c r="AML53" s="18"/>
      <c r="AMM53" s="18"/>
      <c r="AMN53" s="18"/>
      <c r="AMO53" s="18"/>
      <c r="AMP53" s="18"/>
      <c r="AMQ53" s="18"/>
      <c r="AMR53" s="18"/>
      <c r="AMS53" s="18"/>
      <c r="AMT53" s="18"/>
      <c r="AMU53" s="18"/>
      <c r="AMV53" s="18"/>
      <c r="AMW53" s="18"/>
      <c r="AMX53" s="18"/>
      <c r="AMY53" s="18"/>
      <c r="AMZ53" s="18"/>
      <c r="ANA53" s="18"/>
      <c r="ANB53" s="18"/>
      <c r="ANC53" s="18"/>
      <c r="AND53" s="18"/>
      <c r="ANE53" s="18"/>
      <c r="ANF53" s="18"/>
      <c r="ANG53" s="18"/>
      <c r="ANH53" s="18"/>
      <c r="ANI53" s="18"/>
      <c r="ANJ53" s="18"/>
      <c r="ANK53" s="18"/>
      <c r="ANL53" s="18"/>
      <c r="ANM53" s="18"/>
      <c r="ANN53" s="18"/>
      <c r="ANO53" s="18"/>
      <c r="ANP53" s="18"/>
      <c r="ANQ53" s="18"/>
      <c r="ANR53" s="18"/>
      <c r="ANS53" s="18"/>
      <c r="ANT53" s="18"/>
      <c r="ANU53" s="18"/>
      <c r="ANV53" s="18"/>
      <c r="ANW53" s="18"/>
      <c r="ANX53" s="18"/>
      <c r="ANY53" s="18"/>
      <c r="ANZ53" s="18"/>
      <c r="AOA53" s="18"/>
      <c r="AOB53" s="18"/>
      <c r="AOC53" s="18"/>
      <c r="AOD53" s="18"/>
      <c r="AOE53" s="18"/>
      <c r="AOF53" s="18"/>
      <c r="AOG53" s="18"/>
      <c r="AOH53" s="18"/>
      <c r="AOI53" s="18"/>
      <c r="AOJ53" s="18"/>
      <c r="AOK53" s="18"/>
      <c r="AOL53" s="18"/>
      <c r="AOM53" s="18"/>
      <c r="AON53" s="18"/>
      <c r="AOO53" s="18"/>
      <c r="AOP53" s="18"/>
      <c r="AOQ53" s="18"/>
      <c r="AOR53" s="18"/>
      <c r="AOS53" s="18"/>
      <c r="AOT53" s="18"/>
      <c r="AOU53" s="18"/>
      <c r="AOV53" s="18"/>
      <c r="AOW53" s="18"/>
      <c r="AOX53" s="18"/>
      <c r="AOY53" s="18"/>
      <c r="AOZ53" s="18"/>
      <c r="APA53" s="18"/>
      <c r="APB53" s="18"/>
      <c r="APC53" s="18"/>
      <c r="APD53" s="18"/>
      <c r="APE53" s="18"/>
      <c r="APF53" s="18"/>
      <c r="APG53" s="18"/>
      <c r="APH53" s="18"/>
      <c r="API53" s="18"/>
      <c r="APJ53" s="18"/>
      <c r="APK53" s="18"/>
      <c r="APL53" s="18"/>
      <c r="APM53" s="18"/>
      <c r="APN53" s="18"/>
      <c r="APO53" s="18"/>
      <c r="APP53" s="18"/>
      <c r="APQ53" s="18"/>
      <c r="APR53" s="18"/>
      <c r="APS53" s="18"/>
      <c r="APT53" s="18"/>
      <c r="APU53" s="18"/>
      <c r="APV53" s="18"/>
      <c r="APW53" s="18"/>
      <c r="APX53" s="18"/>
      <c r="APY53" s="18"/>
      <c r="APZ53" s="18"/>
      <c r="AQA53" s="18"/>
      <c r="AQB53" s="18"/>
      <c r="AQC53" s="18"/>
      <c r="AQD53" s="18"/>
      <c r="AQE53" s="18"/>
      <c r="AQF53" s="18"/>
      <c r="AQG53" s="18"/>
      <c r="AQH53" s="18"/>
      <c r="AQI53" s="18"/>
      <c r="AQJ53" s="18"/>
      <c r="AQK53" s="18"/>
      <c r="AQL53" s="18"/>
      <c r="AQM53" s="18"/>
      <c r="AQN53" s="18"/>
      <c r="AQO53" s="18"/>
      <c r="AQP53" s="18"/>
      <c r="AQQ53" s="18"/>
      <c r="AQR53" s="18"/>
      <c r="AQS53" s="18"/>
      <c r="AQT53" s="18"/>
      <c r="AQU53" s="18"/>
      <c r="AQV53" s="18"/>
      <c r="AQW53" s="18"/>
      <c r="AQX53" s="18"/>
      <c r="AQY53" s="18"/>
      <c r="AQZ53" s="18"/>
      <c r="ARA53" s="18"/>
      <c r="ARB53" s="18"/>
      <c r="ARC53" s="18"/>
      <c r="ARD53" s="18"/>
      <c r="ARE53" s="18"/>
      <c r="ARF53" s="18"/>
      <c r="ARG53" s="18"/>
      <c r="ARH53" s="18"/>
      <c r="ARI53" s="18"/>
      <c r="ARJ53" s="18"/>
      <c r="ARK53" s="18"/>
      <c r="ARL53" s="18"/>
      <c r="ARM53" s="18"/>
      <c r="ARN53" s="18"/>
      <c r="ARO53" s="18"/>
      <c r="ARP53" s="18"/>
      <c r="ARQ53" s="18"/>
      <c r="ARR53" s="18"/>
      <c r="ARS53" s="18"/>
      <c r="ART53" s="18"/>
      <c r="ARU53" s="18"/>
      <c r="ARV53" s="18"/>
      <c r="ARW53" s="18"/>
      <c r="ARX53" s="18"/>
      <c r="ARY53" s="18"/>
      <c r="ARZ53" s="18"/>
      <c r="ASA53" s="18"/>
      <c r="ASB53" s="18"/>
      <c r="ASC53" s="18"/>
      <c r="ASD53" s="18"/>
      <c r="ASE53" s="18"/>
      <c r="ASF53" s="18"/>
      <c r="ASG53" s="18"/>
      <c r="ASH53" s="18"/>
      <c r="ASI53" s="18"/>
      <c r="ASJ53" s="18"/>
      <c r="ASK53" s="18"/>
      <c r="ASL53" s="18"/>
      <c r="ASM53" s="18"/>
      <c r="ASN53" s="18"/>
      <c r="ASO53" s="18"/>
      <c r="ASP53" s="18"/>
      <c r="ASQ53" s="18"/>
      <c r="ASR53" s="18"/>
      <c r="ASS53" s="18"/>
      <c r="AST53" s="18"/>
      <c r="ASU53" s="18"/>
      <c r="ASV53" s="18"/>
      <c r="ASW53" s="18"/>
      <c r="ASX53" s="18"/>
      <c r="ASY53" s="18"/>
      <c r="ASZ53" s="18"/>
      <c r="ATA53" s="18"/>
      <c r="ATB53" s="18"/>
      <c r="ATC53" s="18"/>
      <c r="ATD53" s="18"/>
      <c r="ATE53" s="18"/>
      <c r="ATF53" s="18"/>
      <c r="ATG53" s="18"/>
      <c r="ATH53" s="18"/>
      <c r="ATI53" s="18"/>
      <c r="ATJ53" s="18"/>
      <c r="ATK53" s="18"/>
      <c r="ATL53" s="18"/>
      <c r="ATM53" s="18"/>
      <c r="ATN53" s="18"/>
      <c r="ATO53" s="18"/>
      <c r="ATP53" s="18"/>
      <c r="ATQ53" s="18"/>
      <c r="ATR53" s="18"/>
      <c r="ATS53" s="18"/>
      <c r="ATT53" s="18"/>
      <c r="ATU53" s="18"/>
      <c r="ATV53" s="18"/>
      <c r="ATW53" s="18"/>
      <c r="ATX53" s="18"/>
      <c r="ATY53" s="18"/>
      <c r="ATZ53" s="18"/>
      <c r="AUA53" s="18"/>
      <c r="AUB53" s="18"/>
      <c r="AUC53" s="18"/>
      <c r="AUD53" s="18"/>
      <c r="AUE53" s="18"/>
      <c r="AUF53" s="18"/>
      <c r="AUG53" s="18"/>
      <c r="AUH53" s="18"/>
      <c r="AUI53" s="18"/>
      <c r="AUJ53" s="18"/>
      <c r="AUK53" s="18"/>
      <c r="AUL53" s="18"/>
      <c r="AUM53" s="18"/>
      <c r="AUN53" s="18"/>
      <c r="AUO53" s="18"/>
      <c r="AUP53" s="18"/>
      <c r="AUQ53" s="18"/>
      <c r="AUR53" s="18"/>
      <c r="AUS53" s="18"/>
      <c r="AUT53" s="18"/>
      <c r="AUU53" s="18"/>
      <c r="AUV53" s="18"/>
      <c r="AUW53" s="18"/>
      <c r="AUX53" s="18"/>
      <c r="AUY53" s="18"/>
      <c r="AUZ53" s="18"/>
      <c r="AVA53" s="18"/>
      <c r="AVB53" s="18"/>
      <c r="AVC53" s="18"/>
      <c r="AVD53" s="18"/>
      <c r="AVE53" s="18"/>
      <c r="AVF53" s="18"/>
      <c r="AVG53" s="18"/>
      <c r="AVH53" s="18"/>
      <c r="AVI53" s="18"/>
      <c r="AVJ53" s="18"/>
      <c r="AVK53" s="18"/>
      <c r="AVL53" s="18"/>
      <c r="AVM53" s="18"/>
      <c r="AVN53" s="18"/>
      <c r="AVO53" s="18"/>
      <c r="AVP53" s="18"/>
      <c r="AVQ53" s="18"/>
      <c r="AVR53" s="18"/>
      <c r="AVS53" s="18"/>
      <c r="AVT53" s="18"/>
      <c r="AVU53" s="18"/>
      <c r="AVV53" s="18"/>
      <c r="AVW53" s="18"/>
      <c r="AVX53" s="18"/>
      <c r="AVY53" s="18"/>
      <c r="AVZ53" s="18"/>
      <c r="AWA53" s="18"/>
      <c r="AWB53" s="18"/>
      <c r="AWC53" s="18"/>
      <c r="AWD53" s="18"/>
      <c r="AWE53" s="18"/>
      <c r="AWF53" s="18"/>
      <c r="AWG53" s="18"/>
      <c r="AWH53" s="18"/>
      <c r="AWI53" s="18"/>
      <c r="AWJ53" s="18"/>
      <c r="AWK53" s="18"/>
      <c r="AWL53" s="18"/>
      <c r="AWM53" s="18"/>
      <c r="AWN53" s="18"/>
      <c r="AWO53" s="18"/>
      <c r="AWP53" s="18"/>
      <c r="AWQ53" s="18"/>
      <c r="AWR53" s="18"/>
      <c r="AWS53" s="18"/>
      <c r="AWT53" s="18"/>
      <c r="AWU53" s="18"/>
      <c r="AWV53" s="18"/>
      <c r="AWW53" s="18"/>
      <c r="AWX53" s="18"/>
      <c r="AWY53" s="18"/>
      <c r="AWZ53" s="18"/>
      <c r="AXA53" s="18"/>
      <c r="AXB53" s="18"/>
      <c r="AXC53" s="18"/>
      <c r="AXD53" s="18"/>
      <c r="AXE53" s="18"/>
      <c r="AXF53" s="18"/>
      <c r="AXG53" s="18"/>
      <c r="AXH53" s="18"/>
      <c r="AXI53" s="18"/>
      <c r="AXJ53" s="18"/>
      <c r="AXK53" s="18"/>
      <c r="AXL53" s="18"/>
      <c r="AXM53" s="18"/>
      <c r="AXN53" s="18"/>
      <c r="AXO53" s="18"/>
      <c r="AXP53" s="18"/>
      <c r="AXQ53" s="18"/>
      <c r="AXR53" s="18"/>
      <c r="AXS53" s="18"/>
      <c r="AXT53" s="18"/>
      <c r="AXU53" s="18"/>
      <c r="AXV53" s="18"/>
      <c r="AXW53" s="18"/>
      <c r="AXX53" s="18"/>
      <c r="AXY53" s="18"/>
      <c r="AXZ53" s="18"/>
      <c r="AYA53" s="18"/>
      <c r="AYB53" s="18"/>
      <c r="AYC53" s="18"/>
      <c r="AYD53" s="18"/>
      <c r="AYE53" s="18"/>
      <c r="AYF53" s="18"/>
      <c r="AYG53" s="18"/>
      <c r="AYH53" s="18"/>
      <c r="AYI53" s="18"/>
      <c r="AYJ53" s="18"/>
      <c r="AYK53" s="18"/>
      <c r="AYL53" s="18"/>
      <c r="AYM53" s="18"/>
      <c r="AYN53" s="18"/>
      <c r="AYO53" s="18"/>
      <c r="AYP53" s="18"/>
      <c r="AYQ53" s="18"/>
      <c r="AYR53" s="18"/>
      <c r="AYS53" s="18"/>
      <c r="AYT53" s="18"/>
      <c r="AYU53" s="18"/>
      <c r="AYV53" s="18"/>
      <c r="AYW53" s="18"/>
      <c r="AYX53" s="18"/>
      <c r="AYY53" s="18"/>
      <c r="AYZ53" s="18"/>
      <c r="AZA53" s="18"/>
      <c r="AZB53" s="18"/>
      <c r="AZC53" s="18"/>
      <c r="AZD53" s="18"/>
      <c r="AZE53" s="18"/>
      <c r="AZF53" s="18"/>
      <c r="AZG53" s="18"/>
      <c r="AZH53" s="18"/>
      <c r="AZI53" s="18"/>
      <c r="AZJ53" s="18"/>
      <c r="AZK53" s="18"/>
      <c r="AZL53" s="18"/>
      <c r="AZM53" s="18"/>
      <c r="AZN53" s="18"/>
      <c r="AZO53" s="18"/>
      <c r="AZP53" s="18"/>
      <c r="AZQ53" s="18"/>
      <c r="AZR53" s="18"/>
      <c r="AZS53" s="18"/>
      <c r="AZT53" s="18"/>
      <c r="AZU53" s="18"/>
      <c r="AZV53" s="18"/>
      <c r="AZW53" s="18"/>
      <c r="AZX53" s="18"/>
      <c r="AZY53" s="18"/>
      <c r="AZZ53" s="18"/>
      <c r="BAA53" s="18"/>
      <c r="BAB53" s="18"/>
      <c r="BAC53" s="18"/>
      <c r="BAD53" s="18"/>
      <c r="BAE53" s="18"/>
      <c r="BAF53" s="18"/>
      <c r="BAG53" s="18"/>
      <c r="BAH53" s="18"/>
      <c r="BAI53" s="18"/>
      <c r="BAJ53" s="18"/>
      <c r="BAK53" s="18"/>
      <c r="BAL53" s="18"/>
      <c r="BAM53" s="18"/>
      <c r="BAN53" s="18"/>
      <c r="BAO53" s="18"/>
      <c r="BAP53" s="18"/>
      <c r="BAQ53" s="18"/>
      <c r="BAR53" s="18"/>
      <c r="BAS53" s="18"/>
      <c r="BAT53" s="18"/>
      <c r="BAU53" s="18"/>
      <c r="BAV53" s="18"/>
      <c r="BAW53" s="18"/>
      <c r="BAX53" s="18"/>
      <c r="BAY53" s="18"/>
      <c r="BAZ53" s="18"/>
      <c r="BBA53" s="18"/>
      <c r="BBB53" s="18"/>
      <c r="BBC53" s="18"/>
      <c r="BBD53" s="18"/>
      <c r="BBE53" s="18"/>
      <c r="BBF53" s="18"/>
      <c r="BBG53" s="18"/>
      <c r="BBH53" s="18"/>
      <c r="BBI53" s="18"/>
      <c r="BBJ53" s="18"/>
      <c r="BBK53" s="18"/>
      <c r="BBL53" s="18"/>
      <c r="BBM53" s="18"/>
      <c r="BBN53" s="18"/>
      <c r="BBO53" s="18"/>
      <c r="BBP53" s="18"/>
      <c r="BBQ53" s="18"/>
      <c r="BBR53" s="18"/>
      <c r="BBS53" s="18"/>
      <c r="BBT53" s="18"/>
      <c r="BBU53" s="18"/>
      <c r="BBV53" s="18"/>
      <c r="BBW53" s="18"/>
      <c r="BBX53" s="18"/>
      <c r="BBY53" s="18"/>
      <c r="BBZ53" s="18"/>
      <c r="BCA53" s="18"/>
      <c r="BCB53" s="18"/>
      <c r="BCC53" s="18"/>
      <c r="BCD53" s="18"/>
      <c r="BCE53" s="18"/>
      <c r="BCF53" s="18"/>
      <c r="BCG53" s="18"/>
      <c r="BCH53" s="18"/>
      <c r="BCI53" s="18"/>
      <c r="BCJ53" s="18"/>
      <c r="BCK53" s="18"/>
      <c r="BCL53" s="18"/>
      <c r="BCM53" s="18"/>
      <c r="BCN53" s="18"/>
      <c r="BCO53" s="18"/>
      <c r="BCP53" s="18"/>
      <c r="BCQ53" s="18"/>
      <c r="BCR53" s="18"/>
      <c r="BCS53" s="18"/>
      <c r="BCT53" s="18"/>
      <c r="BCU53" s="18"/>
      <c r="BCV53" s="18"/>
      <c r="BCW53" s="18"/>
      <c r="BCX53" s="18"/>
      <c r="BCY53" s="18"/>
      <c r="BCZ53" s="18"/>
      <c r="BDA53" s="18"/>
      <c r="BDB53" s="18"/>
      <c r="BDC53" s="18"/>
      <c r="BDD53" s="18"/>
      <c r="BDE53" s="18"/>
      <c r="BDF53" s="18"/>
      <c r="BDG53" s="18"/>
      <c r="BDH53" s="18"/>
      <c r="BDI53" s="18"/>
      <c r="BDJ53" s="18"/>
      <c r="BDK53" s="18"/>
      <c r="BDL53" s="18"/>
      <c r="BDM53" s="18"/>
      <c r="BDN53" s="18"/>
      <c r="BDO53" s="18"/>
      <c r="BDP53" s="18"/>
      <c r="BDQ53" s="18"/>
      <c r="BDR53" s="18"/>
      <c r="BDS53" s="18"/>
      <c r="BDT53" s="18"/>
      <c r="BDU53" s="18"/>
      <c r="BDV53" s="18"/>
      <c r="BDW53" s="18"/>
      <c r="BDX53" s="18"/>
      <c r="BDY53" s="18"/>
      <c r="BDZ53" s="18"/>
      <c r="BEA53" s="18"/>
      <c r="BEB53" s="18"/>
      <c r="BEC53" s="18"/>
      <c r="BED53" s="18"/>
      <c r="BEE53" s="18"/>
      <c r="BEF53" s="18"/>
      <c r="BEG53" s="18"/>
      <c r="BEH53" s="18"/>
      <c r="BEI53" s="18"/>
      <c r="BEJ53" s="18"/>
      <c r="BEK53" s="18"/>
      <c r="BEL53" s="18"/>
      <c r="BEM53" s="18"/>
      <c r="BEN53" s="18"/>
      <c r="BEO53" s="18"/>
      <c r="BEP53" s="18"/>
      <c r="BEQ53" s="18"/>
      <c r="BER53" s="18"/>
      <c r="BES53" s="18"/>
      <c r="BET53" s="18"/>
      <c r="BEU53" s="18"/>
      <c r="BEV53" s="18"/>
      <c r="BEW53" s="18"/>
      <c r="BEX53" s="18"/>
      <c r="BEY53" s="18"/>
      <c r="BEZ53" s="18"/>
      <c r="BFA53" s="18"/>
      <c r="BFB53" s="18"/>
      <c r="BFC53" s="18"/>
      <c r="BFD53" s="18"/>
      <c r="BFE53" s="18"/>
      <c r="BFF53" s="18"/>
      <c r="BFG53" s="18"/>
      <c r="BFH53" s="18"/>
      <c r="BFI53" s="18"/>
      <c r="BFJ53" s="18"/>
      <c r="BFK53" s="18"/>
      <c r="BFL53" s="18"/>
      <c r="BFM53" s="18"/>
      <c r="BFN53" s="18"/>
      <c r="BFO53" s="18"/>
      <c r="BFP53" s="18"/>
      <c r="BFQ53" s="18"/>
      <c r="BFR53" s="18"/>
      <c r="BFS53" s="18"/>
      <c r="BFT53" s="18"/>
      <c r="BFU53" s="18"/>
      <c r="BFV53" s="18"/>
      <c r="BFW53" s="18"/>
      <c r="BFX53" s="18"/>
      <c r="BFY53" s="18"/>
      <c r="BFZ53" s="18"/>
      <c r="BGA53" s="18"/>
      <c r="BGB53" s="18"/>
      <c r="BGC53" s="18"/>
      <c r="BGD53" s="18"/>
      <c r="BGE53" s="18"/>
      <c r="BGF53" s="18"/>
      <c r="BGG53" s="18"/>
      <c r="BGH53" s="18"/>
      <c r="BGI53" s="18"/>
      <c r="BGJ53" s="18"/>
      <c r="BGK53" s="18"/>
      <c r="BGL53" s="18"/>
      <c r="BGM53" s="18"/>
      <c r="BGN53" s="18"/>
      <c r="BGO53" s="18"/>
      <c r="BGP53" s="18"/>
      <c r="BGQ53" s="18"/>
      <c r="BGR53" s="18"/>
      <c r="BGS53" s="18"/>
      <c r="BGT53" s="18"/>
      <c r="BGU53" s="18"/>
      <c r="BGV53" s="18"/>
      <c r="BGW53" s="18"/>
      <c r="BGX53" s="18"/>
      <c r="BGY53" s="18"/>
      <c r="BGZ53" s="18"/>
      <c r="BHA53" s="18"/>
      <c r="BHB53" s="18"/>
      <c r="BHC53" s="18"/>
      <c r="BHD53" s="18"/>
      <c r="BHE53" s="18"/>
      <c r="BHF53" s="18"/>
      <c r="BHG53" s="18"/>
      <c r="BHH53" s="18"/>
      <c r="BHI53" s="18"/>
      <c r="BHJ53" s="18"/>
      <c r="BHK53" s="18"/>
      <c r="BHL53" s="18"/>
      <c r="BHM53" s="18"/>
      <c r="BHN53" s="18"/>
      <c r="BHO53" s="18"/>
      <c r="BHP53" s="18"/>
      <c r="BHQ53" s="18"/>
      <c r="BHR53" s="18"/>
      <c r="BHS53" s="18"/>
      <c r="BHT53" s="18"/>
      <c r="BHU53" s="18"/>
      <c r="BHV53" s="18"/>
      <c r="BHW53" s="18"/>
      <c r="BHX53" s="18"/>
      <c r="BHY53" s="18"/>
      <c r="BHZ53" s="18"/>
      <c r="BIA53" s="18"/>
      <c r="BIB53" s="18"/>
      <c r="BIC53" s="18"/>
      <c r="BID53" s="18"/>
      <c r="BIE53" s="18"/>
      <c r="BIF53" s="18"/>
      <c r="BIG53" s="18"/>
      <c r="BIH53" s="18"/>
      <c r="BII53" s="18"/>
      <c r="BIJ53" s="18"/>
      <c r="BIK53" s="18"/>
      <c r="BIL53" s="18"/>
      <c r="BIM53" s="18"/>
      <c r="BIN53" s="18"/>
      <c r="BIO53" s="18"/>
      <c r="BIP53" s="18"/>
      <c r="BIQ53" s="18"/>
      <c r="BIR53" s="18"/>
      <c r="BIS53" s="18"/>
      <c r="BIT53" s="18"/>
      <c r="BIU53" s="18"/>
      <c r="BIV53" s="18"/>
      <c r="BIW53" s="18"/>
      <c r="BIX53" s="18"/>
      <c r="BIY53" s="18"/>
      <c r="BIZ53" s="18"/>
      <c r="BJA53" s="18"/>
      <c r="BJB53" s="18"/>
      <c r="BJC53" s="18"/>
      <c r="BJD53" s="18"/>
      <c r="BJE53" s="18"/>
      <c r="BJF53" s="18"/>
      <c r="BJG53" s="18"/>
      <c r="BJH53" s="18"/>
      <c r="BJI53" s="18"/>
      <c r="BJJ53" s="18"/>
      <c r="BJK53" s="18"/>
      <c r="BJL53" s="18"/>
      <c r="BJM53" s="18"/>
      <c r="BJN53" s="18"/>
      <c r="BJO53" s="18"/>
      <c r="BJP53" s="18"/>
      <c r="BJQ53" s="18"/>
      <c r="BJR53" s="18"/>
      <c r="BJS53" s="18"/>
      <c r="BJT53" s="18"/>
      <c r="BJU53" s="18"/>
      <c r="BJV53" s="18"/>
      <c r="BJW53" s="18"/>
      <c r="BJX53" s="18"/>
      <c r="BJY53" s="18"/>
      <c r="BJZ53" s="18"/>
      <c r="BKA53" s="18"/>
      <c r="BKB53" s="18"/>
      <c r="BKC53" s="18"/>
      <c r="BKD53" s="18"/>
      <c r="BKE53" s="18"/>
      <c r="BKF53" s="18"/>
      <c r="BKG53" s="18"/>
      <c r="BKH53" s="18"/>
      <c r="BKI53" s="18"/>
      <c r="BKJ53" s="18"/>
      <c r="BKK53" s="18"/>
      <c r="BKL53" s="18"/>
      <c r="BKM53" s="18"/>
      <c r="BKN53" s="18"/>
      <c r="BKO53" s="18"/>
      <c r="BKP53" s="18"/>
      <c r="BKQ53" s="18"/>
      <c r="BKR53" s="18"/>
      <c r="BKS53" s="18"/>
      <c r="BKT53" s="18"/>
      <c r="BKU53" s="18"/>
      <c r="BKV53" s="18"/>
      <c r="BKW53" s="18"/>
      <c r="BKX53" s="18"/>
      <c r="BKY53" s="18"/>
      <c r="BKZ53" s="18"/>
      <c r="BLA53" s="18"/>
      <c r="BLB53" s="18"/>
      <c r="BLC53" s="18"/>
      <c r="BLD53" s="18"/>
      <c r="BLE53" s="18"/>
      <c r="BLF53" s="18"/>
      <c r="BLG53" s="18"/>
      <c r="BLH53" s="18"/>
      <c r="BLI53" s="18"/>
      <c r="BLJ53" s="18"/>
      <c r="BLK53" s="18"/>
      <c r="BLL53" s="18"/>
      <c r="BLM53" s="18"/>
      <c r="BLN53" s="18"/>
      <c r="BLO53" s="18"/>
      <c r="BLP53" s="18"/>
      <c r="BLQ53" s="18"/>
      <c r="BLR53" s="18"/>
      <c r="BLS53" s="18"/>
      <c r="BLT53" s="18"/>
      <c r="BLU53" s="18"/>
      <c r="BLV53" s="18"/>
      <c r="BLW53" s="18"/>
      <c r="BLX53" s="18"/>
      <c r="BLY53" s="18"/>
      <c r="BLZ53" s="18"/>
      <c r="BMA53" s="18"/>
      <c r="BMB53" s="18"/>
      <c r="BMC53" s="18"/>
      <c r="BMD53" s="18"/>
      <c r="BME53" s="18"/>
      <c r="BMF53" s="18"/>
      <c r="BMG53" s="18"/>
      <c r="BMH53" s="18"/>
      <c r="BMI53" s="18"/>
      <c r="BMJ53" s="18"/>
      <c r="BMK53" s="18"/>
      <c r="BML53" s="18"/>
      <c r="BMM53" s="18"/>
      <c r="BMN53" s="18"/>
      <c r="BMO53" s="18"/>
      <c r="BMP53" s="18"/>
      <c r="BMQ53" s="18"/>
      <c r="BMR53" s="18"/>
      <c r="BMS53" s="18"/>
      <c r="BMT53" s="18"/>
      <c r="BMU53" s="18"/>
      <c r="BMV53" s="18"/>
      <c r="BMW53" s="18"/>
      <c r="BMX53" s="18"/>
      <c r="BMY53" s="18"/>
      <c r="BMZ53" s="18"/>
      <c r="BNA53" s="18"/>
      <c r="BNB53" s="18"/>
      <c r="BNC53" s="18"/>
      <c r="BND53" s="18"/>
      <c r="BNE53" s="18"/>
      <c r="BNF53" s="18"/>
      <c r="BNG53" s="18"/>
      <c r="BNH53" s="18"/>
      <c r="BNI53" s="18"/>
      <c r="BNJ53" s="18"/>
      <c r="BNK53" s="18"/>
      <c r="BNL53" s="18"/>
      <c r="BNM53" s="18"/>
      <c r="BNN53" s="18"/>
      <c r="BNO53" s="18"/>
      <c r="BNP53" s="18"/>
      <c r="BNQ53" s="18"/>
      <c r="BNR53" s="18"/>
      <c r="BNS53" s="18"/>
      <c r="BNT53" s="18"/>
      <c r="BNU53" s="18"/>
      <c r="BNV53" s="18"/>
      <c r="BNW53" s="18"/>
      <c r="BNX53" s="18"/>
      <c r="BNY53" s="18"/>
      <c r="BNZ53" s="18"/>
      <c r="BOA53" s="18"/>
      <c r="BOB53" s="18"/>
      <c r="BOC53" s="18"/>
      <c r="BOD53" s="18"/>
      <c r="BOE53" s="18"/>
      <c r="BOF53" s="18"/>
      <c r="BOG53" s="18"/>
      <c r="BOH53" s="18"/>
      <c r="BOI53" s="18"/>
      <c r="BOJ53" s="18"/>
      <c r="BOK53" s="18"/>
      <c r="BOL53" s="18"/>
      <c r="BOM53" s="18"/>
      <c r="BON53" s="18"/>
      <c r="BOO53" s="18"/>
      <c r="BOP53" s="18"/>
      <c r="BOQ53" s="18"/>
      <c r="BOR53" s="18"/>
      <c r="BOS53" s="18"/>
      <c r="BOT53" s="18"/>
      <c r="BOU53" s="18"/>
      <c r="BOV53" s="18"/>
      <c r="BOW53" s="18"/>
      <c r="BOX53" s="18"/>
      <c r="BOY53" s="18"/>
      <c r="BOZ53" s="18"/>
      <c r="BPA53" s="18"/>
      <c r="BPB53" s="18"/>
      <c r="BPC53" s="18"/>
      <c r="BPD53" s="18"/>
      <c r="BPE53" s="18"/>
      <c r="BPF53" s="18"/>
      <c r="BPG53" s="18"/>
      <c r="BPH53" s="18"/>
      <c r="BPI53" s="18"/>
      <c r="BPJ53" s="18"/>
      <c r="BPK53" s="18"/>
      <c r="BPL53" s="18"/>
      <c r="BPM53" s="18"/>
      <c r="BPN53" s="18"/>
      <c r="BPO53" s="18"/>
      <c r="BPP53" s="18"/>
      <c r="BPQ53" s="18"/>
      <c r="BPR53" s="18"/>
      <c r="BPS53" s="18"/>
      <c r="BPT53" s="18"/>
      <c r="BPU53" s="18"/>
      <c r="BPV53" s="18"/>
      <c r="BPW53" s="18"/>
      <c r="BPX53" s="18"/>
      <c r="BPY53" s="18"/>
      <c r="BPZ53" s="18"/>
      <c r="BQA53" s="18"/>
      <c r="BQB53" s="18"/>
      <c r="BQC53" s="18"/>
      <c r="BQD53" s="18"/>
      <c r="BQE53" s="18"/>
      <c r="BQF53" s="18"/>
      <c r="BQG53" s="18"/>
      <c r="BQH53" s="18"/>
      <c r="BQI53" s="18"/>
      <c r="BQJ53" s="18"/>
      <c r="BQK53" s="18"/>
      <c r="BQL53" s="18"/>
      <c r="BQM53" s="18"/>
      <c r="BQN53" s="18"/>
      <c r="BQO53" s="18"/>
      <c r="BQP53" s="18"/>
      <c r="BQQ53" s="18"/>
      <c r="BQR53" s="18"/>
      <c r="BQS53" s="18"/>
      <c r="BQT53" s="18"/>
      <c r="BQU53" s="18"/>
      <c r="BQV53" s="18"/>
      <c r="BQW53" s="18"/>
      <c r="BQX53" s="18"/>
      <c r="BQY53" s="18"/>
      <c r="BQZ53" s="18"/>
      <c r="BRA53" s="18"/>
      <c r="BRB53" s="18"/>
      <c r="BRC53" s="18"/>
      <c r="BRD53" s="18"/>
      <c r="BRE53" s="18"/>
      <c r="BRF53" s="18"/>
      <c r="BRG53" s="18"/>
      <c r="BRH53" s="18"/>
      <c r="BRI53" s="18"/>
      <c r="BRJ53" s="18"/>
      <c r="BRK53" s="18"/>
      <c r="BRL53" s="18"/>
      <c r="BRM53" s="18"/>
      <c r="BRN53" s="18"/>
      <c r="BRO53" s="18"/>
      <c r="BRP53" s="18"/>
      <c r="BRQ53" s="18"/>
      <c r="BRR53" s="18"/>
      <c r="BRS53" s="18"/>
      <c r="BRT53" s="18"/>
      <c r="BRU53" s="18"/>
      <c r="BRV53" s="18"/>
      <c r="BRW53" s="18"/>
      <c r="BRX53" s="18"/>
      <c r="BRY53" s="18"/>
      <c r="BRZ53" s="18"/>
      <c r="BSA53" s="18"/>
      <c r="BSB53" s="18"/>
      <c r="BSC53" s="18"/>
      <c r="BSD53" s="18"/>
      <c r="BSE53" s="18"/>
      <c r="BSF53" s="18"/>
      <c r="BSG53" s="18"/>
      <c r="BSH53" s="18"/>
      <c r="BSI53" s="18"/>
      <c r="BSJ53" s="18"/>
      <c r="BSK53" s="18"/>
      <c r="BSL53" s="18"/>
      <c r="BSM53" s="18"/>
      <c r="BSN53" s="18"/>
      <c r="BSO53" s="18"/>
      <c r="BSP53" s="18"/>
      <c r="BSQ53" s="18"/>
      <c r="BSR53" s="18"/>
      <c r="BSS53" s="18"/>
      <c r="BST53" s="18"/>
      <c r="BSU53" s="18"/>
      <c r="BSV53" s="18"/>
      <c r="BSW53" s="18"/>
      <c r="BSX53" s="18"/>
      <c r="BSY53" s="18"/>
      <c r="BSZ53" s="18"/>
      <c r="BTA53" s="18"/>
      <c r="BTB53" s="18"/>
      <c r="BTC53" s="18"/>
      <c r="BTD53" s="18"/>
      <c r="BTE53" s="18"/>
      <c r="BTF53" s="18"/>
      <c r="BTG53" s="18"/>
      <c r="BTH53" s="18"/>
      <c r="BTI53" s="18"/>
      <c r="BTJ53" s="18"/>
      <c r="BTK53" s="18"/>
      <c r="BTL53" s="18"/>
      <c r="BTM53" s="18"/>
      <c r="BTN53" s="18"/>
      <c r="BTO53" s="18"/>
      <c r="BTP53" s="18"/>
      <c r="BTQ53" s="18"/>
      <c r="BTR53" s="18"/>
      <c r="BTS53" s="18"/>
      <c r="BTT53" s="18"/>
      <c r="BTU53" s="18"/>
      <c r="BTV53" s="18"/>
      <c r="BTW53" s="18"/>
      <c r="BTX53" s="18"/>
      <c r="BTY53" s="18"/>
      <c r="BTZ53" s="18"/>
      <c r="BUA53" s="18"/>
      <c r="BUB53" s="18"/>
      <c r="BUC53" s="18"/>
      <c r="BUD53" s="18"/>
      <c r="BUE53" s="18"/>
      <c r="BUF53" s="18"/>
      <c r="BUG53" s="18"/>
      <c r="BUH53" s="18"/>
      <c r="BUI53" s="18"/>
      <c r="BUJ53" s="18"/>
      <c r="BUK53" s="18"/>
      <c r="BUL53" s="18"/>
      <c r="BUM53" s="18"/>
      <c r="BUN53" s="18"/>
      <c r="BUO53" s="18"/>
      <c r="BUP53" s="18"/>
      <c r="BUQ53" s="18"/>
      <c r="BUR53" s="18"/>
      <c r="BUS53" s="18"/>
      <c r="BUT53" s="18"/>
      <c r="BUU53" s="18"/>
      <c r="BUV53" s="18"/>
      <c r="BUW53" s="18"/>
      <c r="BUX53" s="18"/>
      <c r="BUY53" s="18"/>
      <c r="BUZ53" s="18"/>
      <c r="BVA53" s="18"/>
      <c r="BVB53" s="18"/>
      <c r="BVC53" s="18"/>
      <c r="BVD53" s="18"/>
      <c r="BVE53" s="18"/>
      <c r="BVF53" s="18"/>
      <c r="BVG53" s="18"/>
      <c r="BVH53" s="18"/>
      <c r="BVI53" s="18"/>
      <c r="BVJ53" s="18"/>
      <c r="BVK53" s="18"/>
      <c r="BVL53" s="18"/>
      <c r="BVM53" s="18"/>
      <c r="BVN53" s="18"/>
      <c r="BVO53" s="18"/>
      <c r="BVP53" s="18"/>
      <c r="BVQ53" s="18"/>
      <c r="BVR53" s="18"/>
      <c r="BVS53" s="18"/>
      <c r="BVT53" s="18"/>
      <c r="BVU53" s="18"/>
      <c r="BVV53" s="18"/>
      <c r="BVW53" s="18"/>
      <c r="BVX53" s="18"/>
      <c r="BVY53" s="18"/>
      <c r="BVZ53" s="18"/>
      <c r="BWA53" s="18"/>
      <c r="BWB53" s="18"/>
      <c r="BWC53" s="18"/>
      <c r="BWD53" s="18"/>
      <c r="BWE53" s="18"/>
      <c r="BWF53" s="18"/>
      <c r="BWG53" s="18"/>
      <c r="BWH53" s="18"/>
      <c r="BWI53" s="18"/>
      <c r="BWJ53" s="18"/>
      <c r="BWK53" s="18"/>
      <c r="BWL53" s="18"/>
      <c r="BWM53" s="18"/>
      <c r="BWN53" s="18"/>
      <c r="BWO53" s="18"/>
      <c r="BWP53" s="18"/>
      <c r="BWQ53" s="18"/>
      <c r="BWR53" s="18"/>
      <c r="BWS53" s="18"/>
      <c r="BWT53" s="18"/>
      <c r="BWU53" s="18"/>
      <c r="BWV53" s="18"/>
      <c r="BWW53" s="18"/>
      <c r="BWX53" s="18"/>
      <c r="BWY53" s="18"/>
      <c r="BWZ53" s="18"/>
      <c r="BXA53" s="18"/>
      <c r="BXB53" s="18"/>
      <c r="BXC53" s="18"/>
      <c r="BXD53" s="18"/>
      <c r="BXE53" s="18"/>
      <c r="BXF53" s="18"/>
      <c r="BXG53" s="18"/>
      <c r="BXH53" s="18"/>
      <c r="BXI53" s="18"/>
      <c r="BXJ53" s="18"/>
      <c r="BXK53" s="18"/>
      <c r="BXL53" s="18"/>
      <c r="BXM53" s="18"/>
      <c r="BXN53" s="18"/>
      <c r="BXO53" s="18"/>
      <c r="BXP53" s="18"/>
      <c r="BXQ53" s="18"/>
      <c r="BXR53" s="18"/>
      <c r="BXS53" s="18"/>
      <c r="BXT53" s="18"/>
      <c r="BXU53" s="18"/>
      <c r="BXV53" s="18"/>
      <c r="BXW53" s="18"/>
      <c r="BXX53" s="18"/>
      <c r="BXY53" s="18"/>
      <c r="BXZ53" s="18"/>
      <c r="BYA53" s="18"/>
      <c r="BYB53" s="18"/>
      <c r="BYC53" s="18"/>
      <c r="BYD53" s="18"/>
      <c r="BYE53" s="18"/>
      <c r="BYF53" s="18"/>
      <c r="BYG53" s="18"/>
      <c r="BYH53" s="18"/>
      <c r="BYI53" s="18"/>
      <c r="BYJ53" s="18"/>
      <c r="BYK53" s="18"/>
      <c r="BYL53" s="18"/>
      <c r="BYM53" s="18"/>
      <c r="BYN53" s="18"/>
      <c r="BYO53" s="18"/>
      <c r="BYP53" s="18"/>
      <c r="BYQ53" s="18"/>
      <c r="BYR53" s="18"/>
      <c r="BYS53" s="18"/>
      <c r="BYT53" s="18"/>
      <c r="BYU53" s="18"/>
      <c r="BYV53" s="18"/>
      <c r="BYW53" s="18"/>
      <c r="BYX53" s="18"/>
      <c r="BYY53" s="18"/>
      <c r="BYZ53" s="18"/>
      <c r="BZA53" s="18"/>
      <c r="BZB53" s="18"/>
      <c r="BZC53" s="18"/>
      <c r="BZD53" s="18"/>
      <c r="BZE53" s="18"/>
      <c r="BZF53" s="18"/>
      <c r="BZG53" s="18"/>
      <c r="BZH53" s="18"/>
      <c r="BZI53" s="18"/>
      <c r="BZJ53" s="18"/>
      <c r="BZK53" s="18"/>
      <c r="BZL53" s="18"/>
      <c r="BZM53" s="18"/>
      <c r="BZN53" s="18"/>
      <c r="BZO53" s="18"/>
      <c r="BZP53" s="18"/>
      <c r="BZQ53" s="18"/>
      <c r="BZR53" s="18"/>
      <c r="BZS53" s="18"/>
      <c r="BZT53" s="18"/>
      <c r="BZU53" s="18"/>
      <c r="BZV53" s="18"/>
      <c r="BZW53" s="18"/>
      <c r="BZX53" s="18"/>
      <c r="BZY53" s="18"/>
      <c r="BZZ53" s="18"/>
      <c r="CAA53" s="18"/>
      <c r="CAB53" s="18"/>
      <c r="CAC53" s="18"/>
      <c r="CAD53" s="18"/>
      <c r="CAE53" s="18"/>
      <c r="CAF53" s="18"/>
      <c r="CAG53" s="18"/>
      <c r="CAH53" s="18"/>
      <c r="CAI53" s="18"/>
      <c r="CAJ53" s="18"/>
      <c r="CAK53" s="18"/>
      <c r="CAL53" s="18"/>
      <c r="CAM53" s="18"/>
      <c r="CAN53" s="18"/>
      <c r="CAO53" s="18"/>
      <c r="CAP53" s="18"/>
      <c r="CAQ53" s="18"/>
      <c r="CAR53" s="18"/>
      <c r="CAS53" s="18"/>
      <c r="CAT53" s="18"/>
      <c r="CAU53" s="18"/>
      <c r="CAV53" s="18"/>
      <c r="CAW53" s="18"/>
      <c r="CAX53" s="18"/>
      <c r="CAY53" s="18"/>
      <c r="CAZ53" s="18"/>
      <c r="CBA53" s="18"/>
      <c r="CBB53" s="18"/>
      <c r="CBC53" s="18"/>
      <c r="CBD53" s="18"/>
      <c r="CBE53" s="18"/>
      <c r="CBF53" s="18"/>
      <c r="CBG53" s="18"/>
      <c r="CBH53" s="18"/>
      <c r="CBI53" s="18"/>
      <c r="CBJ53" s="18"/>
      <c r="CBK53" s="18"/>
      <c r="CBL53" s="18"/>
      <c r="CBM53" s="18"/>
      <c r="CBN53" s="18"/>
      <c r="CBO53" s="18"/>
      <c r="CBP53" s="18"/>
      <c r="CBQ53" s="18"/>
      <c r="CBR53" s="18"/>
      <c r="CBS53" s="18"/>
      <c r="CBT53" s="18"/>
      <c r="CBU53" s="18"/>
      <c r="CBV53" s="18"/>
      <c r="CBW53" s="18"/>
      <c r="CBX53" s="18"/>
      <c r="CBY53" s="18"/>
      <c r="CBZ53" s="18"/>
      <c r="CCA53" s="18"/>
      <c r="CCB53" s="18"/>
      <c r="CCC53" s="18"/>
      <c r="CCD53" s="18"/>
      <c r="CCE53" s="18"/>
      <c r="CCF53" s="18"/>
      <c r="CCG53" s="18"/>
      <c r="CCH53" s="18"/>
      <c r="CCI53" s="18"/>
      <c r="CCJ53" s="18"/>
      <c r="CCK53" s="18"/>
      <c r="CCL53" s="18"/>
      <c r="CCM53" s="18"/>
      <c r="CCN53" s="18"/>
      <c r="CCO53" s="18"/>
      <c r="CCP53" s="18"/>
      <c r="CCQ53" s="18"/>
      <c r="CCR53" s="18"/>
      <c r="CCS53" s="18"/>
      <c r="CCT53" s="18"/>
      <c r="CCU53" s="18"/>
      <c r="CCV53" s="18"/>
      <c r="CCW53" s="18"/>
      <c r="CCX53" s="18"/>
      <c r="CCY53" s="18"/>
      <c r="CCZ53" s="18"/>
      <c r="CDA53" s="18"/>
      <c r="CDB53" s="18"/>
      <c r="CDC53" s="18"/>
      <c r="CDD53" s="18"/>
      <c r="CDE53" s="18"/>
      <c r="CDF53" s="18"/>
      <c r="CDG53" s="18"/>
      <c r="CDH53" s="18"/>
      <c r="CDI53" s="18"/>
      <c r="CDJ53" s="18"/>
      <c r="CDK53" s="18"/>
      <c r="CDL53" s="18"/>
      <c r="CDM53" s="18"/>
      <c r="CDN53" s="18"/>
      <c r="CDO53" s="18"/>
      <c r="CDP53" s="18"/>
      <c r="CDQ53" s="18"/>
      <c r="CDR53" s="18"/>
      <c r="CDS53" s="18"/>
      <c r="CDT53" s="18"/>
      <c r="CDU53" s="18"/>
      <c r="CDV53" s="18"/>
      <c r="CDW53" s="18"/>
      <c r="CDX53" s="18"/>
      <c r="CDY53" s="18"/>
      <c r="CDZ53" s="18"/>
      <c r="CEA53" s="18"/>
      <c r="CEB53" s="18"/>
      <c r="CEC53" s="18"/>
      <c r="CED53" s="18"/>
      <c r="CEE53" s="18"/>
      <c r="CEF53" s="18"/>
      <c r="CEG53" s="18"/>
      <c r="CEH53" s="18"/>
      <c r="CEI53" s="18"/>
      <c r="CEJ53" s="18"/>
      <c r="CEK53" s="18"/>
      <c r="CEL53" s="18"/>
      <c r="CEM53" s="18"/>
      <c r="CEN53" s="18"/>
      <c r="CEO53" s="18"/>
      <c r="CEP53" s="18"/>
      <c r="CEQ53" s="18"/>
      <c r="CER53" s="18"/>
      <c r="CES53" s="18"/>
      <c r="CET53" s="18"/>
      <c r="CEU53" s="18"/>
      <c r="CEV53" s="18"/>
      <c r="CEW53" s="18"/>
      <c r="CEX53" s="18"/>
      <c r="CEY53" s="18"/>
      <c r="CEZ53" s="18"/>
      <c r="CFA53" s="18"/>
      <c r="CFB53" s="18"/>
      <c r="CFC53" s="18"/>
      <c r="CFD53" s="18"/>
      <c r="CFE53" s="18"/>
      <c r="CFF53" s="18"/>
      <c r="CFG53" s="18"/>
      <c r="CFH53" s="18"/>
      <c r="CFI53" s="18"/>
      <c r="CFJ53" s="18"/>
      <c r="CFK53" s="18"/>
      <c r="CFL53" s="18"/>
      <c r="CFM53" s="18"/>
      <c r="CFN53" s="18"/>
      <c r="CFO53" s="18"/>
      <c r="CFP53" s="18"/>
      <c r="CFQ53" s="18"/>
      <c r="CFR53" s="18"/>
      <c r="CFS53" s="18"/>
      <c r="CFT53" s="18"/>
      <c r="CFU53" s="18"/>
      <c r="CFV53" s="18"/>
      <c r="CFW53" s="18"/>
      <c r="CFX53" s="18"/>
      <c r="CFY53" s="18"/>
      <c r="CFZ53" s="18"/>
      <c r="CGA53" s="18"/>
      <c r="CGB53" s="18"/>
      <c r="CGC53" s="18"/>
      <c r="CGD53" s="18"/>
      <c r="CGE53" s="18"/>
      <c r="CGF53" s="18"/>
      <c r="CGG53" s="18"/>
      <c r="CGH53" s="18"/>
      <c r="CGI53" s="18"/>
      <c r="CGJ53" s="18"/>
      <c r="CGK53" s="18"/>
      <c r="CGL53" s="18"/>
      <c r="CGM53" s="18"/>
      <c r="CGN53" s="18"/>
      <c r="CGO53" s="18"/>
      <c r="CGP53" s="18"/>
      <c r="CGQ53" s="18"/>
      <c r="CGR53" s="18"/>
      <c r="CGS53" s="18"/>
      <c r="CGT53" s="18"/>
      <c r="CGU53" s="18"/>
      <c r="CGV53" s="18"/>
      <c r="CGW53" s="18"/>
      <c r="CGX53" s="18"/>
      <c r="CGY53" s="18"/>
      <c r="CGZ53" s="18"/>
      <c r="CHA53" s="18"/>
      <c r="CHB53" s="18"/>
      <c r="CHC53" s="18"/>
      <c r="CHD53" s="18"/>
      <c r="CHE53" s="18"/>
      <c r="CHF53" s="18"/>
      <c r="CHG53" s="18"/>
      <c r="CHH53" s="18"/>
      <c r="CHI53" s="18"/>
      <c r="CHJ53" s="18"/>
      <c r="CHK53" s="18"/>
      <c r="CHL53" s="18"/>
      <c r="CHM53" s="18"/>
      <c r="CHN53" s="18"/>
      <c r="CHO53" s="18"/>
      <c r="CHP53" s="18"/>
      <c r="CHQ53" s="18"/>
      <c r="CHR53" s="18"/>
      <c r="CHS53" s="18"/>
      <c r="CHT53" s="18"/>
      <c r="CHU53" s="18"/>
      <c r="CHV53" s="18"/>
      <c r="CHW53" s="18"/>
      <c r="CHX53" s="18"/>
      <c r="CHY53" s="18"/>
      <c r="CHZ53" s="18"/>
      <c r="CIA53" s="18"/>
      <c r="CIB53" s="18"/>
      <c r="CIC53" s="18"/>
      <c r="CID53" s="18"/>
      <c r="CIE53" s="18"/>
      <c r="CIF53" s="18"/>
      <c r="CIG53" s="18"/>
      <c r="CIH53" s="18"/>
      <c r="CII53" s="18"/>
      <c r="CIJ53" s="18"/>
      <c r="CIK53" s="18"/>
      <c r="CIL53" s="18"/>
      <c r="CIM53" s="18"/>
      <c r="CIN53" s="18"/>
      <c r="CIO53" s="18"/>
      <c r="CIP53" s="18"/>
      <c r="CIQ53" s="18"/>
      <c r="CIR53" s="18"/>
      <c r="CIS53" s="18"/>
      <c r="CIT53" s="18"/>
      <c r="CIU53" s="18"/>
      <c r="CIV53" s="18"/>
      <c r="CIW53" s="18"/>
      <c r="CIX53" s="18"/>
      <c r="CIY53" s="18"/>
      <c r="CIZ53" s="18"/>
      <c r="CJA53" s="18"/>
      <c r="CJB53" s="18"/>
      <c r="CJC53" s="18"/>
      <c r="CJD53" s="18"/>
      <c r="CJE53" s="18"/>
      <c r="CJF53" s="18"/>
      <c r="CJG53" s="18"/>
      <c r="CJH53" s="18"/>
      <c r="CJI53" s="18"/>
      <c r="CJJ53" s="18"/>
      <c r="CJK53" s="18"/>
      <c r="CJL53" s="18"/>
      <c r="CJM53" s="18"/>
      <c r="CJN53" s="18"/>
      <c r="CJO53" s="18"/>
      <c r="CJP53" s="18"/>
      <c r="CJQ53" s="18"/>
      <c r="CJR53" s="18"/>
      <c r="CJS53" s="18"/>
      <c r="CJT53" s="18"/>
      <c r="CJU53" s="18"/>
      <c r="CJV53" s="18"/>
      <c r="CJW53" s="18"/>
      <c r="CJX53" s="18"/>
      <c r="CJY53" s="18"/>
      <c r="CJZ53" s="18"/>
      <c r="CKA53" s="18"/>
      <c r="CKB53" s="18"/>
      <c r="CKC53" s="18"/>
      <c r="CKD53" s="18"/>
      <c r="CKE53" s="18"/>
      <c r="CKF53" s="18"/>
      <c r="CKG53" s="18"/>
      <c r="CKH53" s="18"/>
      <c r="CKI53" s="18"/>
      <c r="CKJ53" s="18"/>
      <c r="CKK53" s="18"/>
      <c r="CKL53" s="18"/>
      <c r="CKM53" s="18"/>
      <c r="CKN53" s="18"/>
      <c r="CKO53" s="18"/>
      <c r="CKP53" s="18"/>
      <c r="CKQ53" s="18"/>
      <c r="CKR53" s="18"/>
      <c r="CKS53" s="18"/>
      <c r="CKT53" s="18"/>
      <c r="CKU53" s="18"/>
      <c r="CKV53" s="18"/>
      <c r="CKW53" s="18"/>
      <c r="CKX53" s="18"/>
      <c r="CKY53" s="18"/>
      <c r="CKZ53" s="18"/>
      <c r="CLA53" s="18"/>
      <c r="CLB53" s="18"/>
      <c r="CLC53" s="18"/>
      <c r="CLD53" s="18"/>
      <c r="CLE53" s="18"/>
      <c r="CLF53" s="18"/>
      <c r="CLG53" s="18"/>
      <c r="CLH53" s="18"/>
      <c r="CLI53" s="18"/>
      <c r="CLJ53" s="18"/>
      <c r="CLK53" s="18"/>
      <c r="CLL53" s="18"/>
      <c r="CLM53" s="18"/>
      <c r="CLN53" s="18"/>
      <c r="CLO53" s="18"/>
      <c r="CLP53" s="18"/>
      <c r="CLQ53" s="18"/>
      <c r="CLR53" s="18"/>
      <c r="CLS53" s="18"/>
      <c r="CLT53" s="18"/>
      <c r="CLU53" s="18"/>
      <c r="CLV53" s="18"/>
      <c r="CLW53" s="18"/>
      <c r="CLX53" s="18"/>
      <c r="CLY53" s="18"/>
      <c r="CLZ53" s="18"/>
      <c r="CMA53" s="18"/>
      <c r="CMB53" s="18"/>
      <c r="CMC53" s="18"/>
      <c r="CMD53" s="18"/>
      <c r="CME53" s="18"/>
      <c r="CMF53" s="18"/>
      <c r="CMG53" s="18"/>
      <c r="CMH53" s="18"/>
      <c r="CMI53" s="18"/>
      <c r="CMJ53" s="18"/>
      <c r="CMK53" s="18"/>
      <c r="CML53" s="18"/>
      <c r="CMM53" s="18"/>
      <c r="CMN53" s="18"/>
      <c r="CMO53" s="18"/>
      <c r="CMP53" s="18"/>
      <c r="CMQ53" s="18"/>
      <c r="CMR53" s="18"/>
      <c r="CMS53" s="18"/>
      <c r="CMT53" s="18"/>
      <c r="CMU53" s="18"/>
      <c r="CMV53" s="18"/>
      <c r="CMW53" s="18"/>
      <c r="CMX53" s="18"/>
      <c r="CMY53" s="18"/>
      <c r="CMZ53" s="18"/>
      <c r="CNA53" s="18"/>
      <c r="CNB53" s="18"/>
      <c r="CNC53" s="18"/>
      <c r="CND53" s="18"/>
      <c r="CNE53" s="18"/>
      <c r="CNF53" s="18"/>
      <c r="CNG53" s="18"/>
      <c r="CNH53" s="18"/>
      <c r="CNI53" s="18"/>
      <c r="CNJ53" s="18"/>
      <c r="CNK53" s="18"/>
      <c r="CNL53" s="18"/>
      <c r="CNM53" s="18"/>
      <c r="CNN53" s="18"/>
      <c r="CNO53" s="18"/>
      <c r="CNP53" s="18"/>
      <c r="CNQ53" s="18"/>
      <c r="CNR53" s="18"/>
      <c r="CNS53" s="18"/>
      <c r="CNT53" s="18"/>
      <c r="CNU53" s="18"/>
      <c r="CNV53" s="18"/>
      <c r="CNW53" s="18"/>
      <c r="CNX53" s="18"/>
      <c r="CNY53" s="18"/>
      <c r="CNZ53" s="18"/>
      <c r="COA53" s="18"/>
      <c r="COB53" s="18"/>
      <c r="COC53" s="18"/>
      <c r="COD53" s="18"/>
      <c r="COE53" s="18"/>
      <c r="COF53" s="18"/>
      <c r="COG53" s="18"/>
      <c r="COH53" s="18"/>
      <c r="COI53" s="18"/>
      <c r="COJ53" s="18"/>
      <c r="COK53" s="18"/>
      <c r="COL53" s="18"/>
      <c r="COM53" s="18"/>
      <c r="CON53" s="18"/>
      <c r="COO53" s="18"/>
      <c r="COP53" s="18"/>
      <c r="COQ53" s="18"/>
      <c r="COR53" s="18"/>
      <c r="COS53" s="18"/>
      <c r="COT53" s="18"/>
      <c r="COU53" s="18"/>
      <c r="COV53" s="18"/>
      <c r="COW53" s="18"/>
      <c r="COX53" s="18"/>
      <c r="COY53" s="18"/>
      <c r="COZ53" s="18"/>
      <c r="CPA53" s="18"/>
      <c r="CPB53" s="18"/>
      <c r="CPC53" s="18"/>
      <c r="CPD53" s="18"/>
      <c r="CPE53" s="18"/>
      <c r="CPF53" s="18"/>
      <c r="CPG53" s="18"/>
      <c r="CPH53" s="18"/>
      <c r="CPI53" s="18"/>
      <c r="CPJ53" s="18"/>
      <c r="CPK53" s="18"/>
      <c r="CPL53" s="18"/>
      <c r="CPM53" s="18"/>
      <c r="CPN53" s="18"/>
      <c r="CPO53" s="18"/>
      <c r="CPP53" s="18"/>
      <c r="CPQ53" s="18"/>
      <c r="CPR53" s="18"/>
      <c r="CPS53" s="18"/>
      <c r="CPT53" s="18"/>
      <c r="CPU53" s="18"/>
      <c r="CPV53" s="18"/>
      <c r="CPW53" s="18"/>
      <c r="CPX53" s="18"/>
      <c r="CPY53" s="18"/>
      <c r="CPZ53" s="18"/>
      <c r="CQA53" s="18"/>
      <c r="CQB53" s="18"/>
      <c r="CQC53" s="18"/>
      <c r="CQD53" s="18"/>
      <c r="CQE53" s="18"/>
      <c r="CQF53" s="18"/>
      <c r="CQG53" s="18"/>
      <c r="CQH53" s="18"/>
      <c r="CQI53" s="18"/>
      <c r="CQJ53" s="18"/>
      <c r="CQK53" s="18"/>
      <c r="CQL53" s="18"/>
      <c r="CQM53" s="18"/>
      <c r="CQN53" s="18"/>
      <c r="CQO53" s="18"/>
      <c r="CQP53" s="18"/>
      <c r="CQQ53" s="18"/>
      <c r="CQR53" s="18"/>
      <c r="CQS53" s="18"/>
      <c r="CQT53" s="18"/>
      <c r="CQU53" s="18"/>
      <c r="CQV53" s="18"/>
      <c r="CQW53" s="18"/>
      <c r="CQX53" s="18"/>
      <c r="CQY53" s="18"/>
      <c r="CQZ53" s="18"/>
      <c r="CRA53" s="18"/>
      <c r="CRB53" s="18"/>
      <c r="CRC53" s="18"/>
      <c r="CRD53" s="18"/>
      <c r="CRE53" s="18"/>
      <c r="CRF53" s="18"/>
      <c r="CRG53" s="18"/>
      <c r="CRH53" s="18"/>
      <c r="CRI53" s="18"/>
      <c r="CRJ53" s="18"/>
      <c r="CRK53" s="18"/>
      <c r="CRL53" s="18"/>
      <c r="CRM53" s="18"/>
      <c r="CRN53" s="18"/>
      <c r="CRO53" s="18"/>
      <c r="CRP53" s="18"/>
      <c r="CRQ53" s="18"/>
      <c r="CRR53" s="18"/>
      <c r="CRS53" s="18"/>
      <c r="CRT53" s="18"/>
      <c r="CRU53" s="18"/>
      <c r="CRV53" s="18"/>
      <c r="CRW53" s="18"/>
      <c r="CRX53" s="18"/>
      <c r="CRY53" s="18"/>
      <c r="CRZ53" s="18"/>
      <c r="CSA53" s="18"/>
      <c r="CSB53" s="18"/>
      <c r="CSC53" s="18"/>
      <c r="CSD53" s="18"/>
      <c r="CSE53" s="18"/>
      <c r="CSF53" s="18"/>
      <c r="CSG53" s="18"/>
      <c r="CSH53" s="18"/>
      <c r="CSI53" s="18"/>
      <c r="CSJ53" s="18"/>
      <c r="CSK53" s="18"/>
      <c r="CSL53" s="18"/>
      <c r="CSM53" s="18"/>
      <c r="CSN53" s="18"/>
      <c r="CSO53" s="18"/>
      <c r="CSP53" s="18"/>
      <c r="CSQ53" s="18"/>
      <c r="CSR53" s="18"/>
      <c r="CSS53" s="18"/>
      <c r="CST53" s="18"/>
      <c r="CSU53" s="18"/>
      <c r="CSV53" s="18"/>
      <c r="CSW53" s="18"/>
      <c r="CSX53" s="18"/>
      <c r="CSY53" s="18"/>
      <c r="CSZ53" s="18"/>
      <c r="CTA53" s="18"/>
      <c r="CTB53" s="18"/>
      <c r="CTC53" s="18"/>
      <c r="CTD53" s="18"/>
      <c r="CTE53" s="18"/>
      <c r="CTF53" s="18"/>
      <c r="CTG53" s="18"/>
      <c r="CTH53" s="18"/>
      <c r="CTI53" s="18"/>
      <c r="CTJ53" s="18"/>
      <c r="CTK53" s="18"/>
      <c r="CTL53" s="18"/>
      <c r="CTM53" s="18"/>
      <c r="CTN53" s="18"/>
      <c r="CTO53" s="18"/>
      <c r="CTP53" s="18"/>
      <c r="CTQ53" s="18"/>
      <c r="CTR53" s="18"/>
      <c r="CTS53" s="18"/>
      <c r="CTT53" s="18"/>
      <c r="CTU53" s="18"/>
      <c r="CTV53" s="18"/>
      <c r="CTW53" s="18"/>
      <c r="CTX53" s="18"/>
      <c r="CTY53" s="18"/>
      <c r="CTZ53" s="18"/>
      <c r="CUA53" s="18"/>
      <c r="CUB53" s="18"/>
      <c r="CUC53" s="18"/>
      <c r="CUD53" s="18"/>
      <c r="CUE53" s="18"/>
      <c r="CUF53" s="18"/>
      <c r="CUG53" s="18"/>
      <c r="CUH53" s="18"/>
      <c r="CUI53" s="18"/>
      <c r="CUJ53" s="18"/>
      <c r="CUK53" s="18"/>
      <c r="CUL53" s="18"/>
      <c r="CUM53" s="18"/>
      <c r="CUN53" s="18"/>
      <c r="CUO53" s="18"/>
      <c r="CUP53" s="18"/>
      <c r="CUQ53" s="18"/>
      <c r="CUR53" s="18"/>
      <c r="CUS53" s="18"/>
      <c r="CUT53" s="18"/>
      <c r="CUU53" s="18"/>
      <c r="CUV53" s="18"/>
      <c r="CUW53" s="18"/>
      <c r="CUX53" s="18"/>
    </row>
    <row r="54" spans="1:2598" s="18" customFormat="1" ht="15" customHeight="1" x14ac:dyDescent="0.15">
      <c r="A54" s="886" t="s">
        <v>423</v>
      </c>
      <c r="B54" s="41" t="s">
        <v>55</v>
      </c>
      <c r="C54" s="50" t="s">
        <v>621</v>
      </c>
      <c r="D54" s="1459"/>
      <c r="E54" s="1459"/>
      <c r="F54" s="1459"/>
      <c r="G54" s="1459"/>
      <c r="H54" s="1469">
        <v>1.7652639999999999</v>
      </c>
      <c r="I54" s="1469">
        <v>98483.755000000005</v>
      </c>
      <c r="J54" s="1459"/>
      <c r="K54" s="1459"/>
      <c r="L54" s="1459"/>
      <c r="M54" s="1460"/>
      <c r="N54" s="1445"/>
      <c r="O54" s="1461"/>
      <c r="P54" s="291"/>
      <c r="Q54" s="292"/>
      <c r="R54" s="35" t="str">
        <f t="shared" si="11"/>
        <v>10.1</v>
      </c>
      <c r="S54" s="41" t="str">
        <f t="shared" si="12"/>
        <v>PULP FROM FIBRES OTHER THAN WOOD</v>
      </c>
      <c r="T54" s="50" t="s">
        <v>621</v>
      </c>
      <c r="U54" s="270"/>
      <c r="V54" s="270"/>
      <c r="W54" s="270"/>
      <c r="X54" s="270"/>
      <c r="Y54" s="270"/>
      <c r="Z54" s="270"/>
      <c r="AA54" s="270"/>
      <c r="AB54" s="271"/>
      <c r="AC54" s="293"/>
      <c r="AD54" s="522" t="str">
        <f t="shared" si="19"/>
        <v>10.1</v>
      </c>
      <c r="AE54" s="41" t="str">
        <f t="shared" si="28"/>
        <v>PULP FROM FIBRES OTHER THAN WOOD</v>
      </c>
      <c r="AF54" s="1090" t="s">
        <v>621</v>
      </c>
      <c r="AG54" s="332">
        <f>IF(ISNUMBER('JQ1|Primary Products|Production'!E66+F54-L54),'JQ1|Primary Products|Production'!E66+F54-L54,IF(ISNUMBER(L54-F54),"NT " &amp; L54-F54,"…"))</f>
        <v>0</v>
      </c>
      <c r="AH54" s="345">
        <f>IF(ISNUMBER('JQ1|Primary Products|Production'!F66+H54-N54),'JQ1|Primary Products|Production'!F66+H54-N54,IF(ISNUMBER(N54-H54),"NT " &amp; N54-H54,"…"))</f>
        <v>1.7652639999999999</v>
      </c>
    </row>
    <row r="55" spans="1:2598" s="18" customFormat="1" ht="15" customHeight="1" x14ac:dyDescent="0.15">
      <c r="A55" s="890" t="s">
        <v>314</v>
      </c>
      <c r="B55" s="44" t="s">
        <v>45</v>
      </c>
      <c r="C55" s="50" t="s">
        <v>621</v>
      </c>
      <c r="D55" s="1459"/>
      <c r="E55" s="1459"/>
      <c r="F55" s="1459"/>
      <c r="G55" s="1459"/>
      <c r="H55" s="1445"/>
      <c r="I55" s="1445"/>
      <c r="J55" s="1459"/>
      <c r="K55" s="1459"/>
      <c r="L55" s="1459"/>
      <c r="M55" s="1460"/>
      <c r="N55" s="1445"/>
      <c r="O55" s="1461"/>
      <c r="P55" s="291"/>
      <c r="Q55" s="292"/>
      <c r="R55" s="36" t="str">
        <f t="shared" si="11"/>
        <v>10.2</v>
      </c>
      <c r="S55" s="44" t="str">
        <f t="shared" si="12"/>
        <v>RECOVERED FIBRE PULP</v>
      </c>
      <c r="T55" s="50" t="s">
        <v>621</v>
      </c>
      <c r="U55" s="270"/>
      <c r="V55" s="270"/>
      <c r="W55" s="270"/>
      <c r="X55" s="270"/>
      <c r="Y55" s="270"/>
      <c r="Z55" s="270"/>
      <c r="AA55" s="270"/>
      <c r="AB55" s="271"/>
      <c r="AC55" s="293"/>
      <c r="AD55" s="521" t="str">
        <f t="shared" si="19"/>
        <v>10.2</v>
      </c>
      <c r="AE55" s="44" t="str">
        <f t="shared" si="28"/>
        <v>RECOVERED FIBRE PULP</v>
      </c>
      <c r="AF55" s="1090" t="s">
        <v>621</v>
      </c>
      <c r="AG55" s="331">
        <f>IF(ISNUMBER('JQ1|Primary Products|Production'!E67+F55-L55),'JQ1|Primary Products|Production'!E67+F55-L55,IF(ISNUMBER(L55-F55),"NT " &amp; L55-F55,"…"))</f>
        <v>0</v>
      </c>
      <c r="AH55" s="345">
        <f>IF(ISNUMBER('JQ1|Primary Products|Production'!F67+H55-N55),'JQ1|Primary Products|Production'!F67+H55-N55,IF(ISNUMBER(N55-H55),"NT " &amp; N55-H55,"…"))</f>
        <v>0</v>
      </c>
    </row>
    <row r="56" spans="1:2598" s="191" customFormat="1" ht="15" customHeight="1" x14ac:dyDescent="0.15">
      <c r="A56" s="895" t="s">
        <v>424</v>
      </c>
      <c r="B56" s="199" t="s">
        <v>38</v>
      </c>
      <c r="C56" s="190" t="s">
        <v>621</v>
      </c>
      <c r="D56" s="1463"/>
      <c r="E56" s="1463"/>
      <c r="F56" s="1463"/>
      <c r="G56" s="1463"/>
      <c r="H56" s="1465"/>
      <c r="I56" s="1465"/>
      <c r="J56" s="1463">
        <v>11.243416999999999</v>
      </c>
      <c r="K56" s="1463">
        <v>167495.35399999999</v>
      </c>
      <c r="L56" s="1463">
        <v>9.2273754999999991</v>
      </c>
      <c r="M56" s="1467">
        <v>115076.601</v>
      </c>
      <c r="N56" s="1465">
        <v>7.9058760000000001</v>
      </c>
      <c r="O56" s="1468">
        <v>89590.350999999995</v>
      </c>
      <c r="P56" s="291"/>
      <c r="Q56" s="292"/>
      <c r="R56" s="198" t="str">
        <f t="shared" si="11"/>
        <v>11</v>
      </c>
      <c r="S56" s="195" t="str">
        <f t="shared" si="12"/>
        <v>RECOVERED PAPER</v>
      </c>
      <c r="T56" s="190" t="s">
        <v>621</v>
      </c>
      <c r="U56" s="274"/>
      <c r="V56" s="274"/>
      <c r="W56" s="274"/>
      <c r="X56" s="274"/>
      <c r="Y56" s="274"/>
      <c r="Z56" s="274"/>
      <c r="AA56" s="274"/>
      <c r="AB56" s="275"/>
      <c r="AC56" s="293"/>
      <c r="AD56" s="322" t="str">
        <f t="shared" si="19"/>
        <v>11</v>
      </c>
      <c r="AE56" s="195" t="str">
        <f t="shared" si="28"/>
        <v>RECOVERED PAPER</v>
      </c>
      <c r="AF56" s="1090" t="s">
        <v>621</v>
      </c>
      <c r="AG56" s="330">
        <f>IF(ISNUMBER('JQ1|Primary Products|Production'!E68+F56-L56),'JQ1|Primary Products|Production'!E68+F56-L56,IF(ISNUMBER(L56-F56),"NT " &amp; L56-F56,"…"))</f>
        <v>-3.9763754999999987</v>
      </c>
      <c r="AH56" s="328">
        <f>IF(ISNUMBER('JQ1|Primary Products|Production'!F68+H56-N56),'JQ1|Primary Products|Production'!F68+H56-N56,IF(ISNUMBER(N56-H56),"NT " &amp; N56-H56,"…"))</f>
        <v>-3.2808760000000001</v>
      </c>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8"/>
      <c r="RG56" s="18"/>
      <c r="RH56" s="18"/>
      <c r="RI56" s="18"/>
      <c r="RJ56" s="18"/>
      <c r="RK56" s="18"/>
      <c r="RL56" s="18"/>
      <c r="RM56" s="18"/>
      <c r="RN56" s="18"/>
      <c r="RO56" s="18"/>
      <c r="RP56" s="18"/>
      <c r="RQ56" s="18"/>
      <c r="RR56" s="18"/>
      <c r="RS56" s="18"/>
      <c r="RT56" s="18"/>
      <c r="RU56" s="18"/>
      <c r="RV56" s="18"/>
      <c r="RW56" s="18"/>
      <c r="RX56" s="18"/>
      <c r="RY56" s="18"/>
      <c r="RZ56" s="18"/>
      <c r="SA56" s="18"/>
      <c r="SB56" s="18"/>
      <c r="SC56" s="18"/>
      <c r="SD56" s="18"/>
      <c r="SE56" s="18"/>
      <c r="SF56" s="18"/>
      <c r="SG56" s="18"/>
      <c r="SH56" s="18"/>
      <c r="SI56" s="18"/>
      <c r="SJ56" s="18"/>
      <c r="SK56" s="18"/>
      <c r="SL56" s="18"/>
      <c r="SM56" s="18"/>
      <c r="SN56" s="18"/>
      <c r="SO56" s="18"/>
      <c r="SP56" s="18"/>
      <c r="SQ56" s="18"/>
      <c r="SR56" s="18"/>
      <c r="SS56" s="18"/>
      <c r="ST56" s="18"/>
      <c r="SU56" s="18"/>
      <c r="SV56" s="18"/>
      <c r="SW56" s="18"/>
      <c r="SX56" s="18"/>
      <c r="SY56" s="18"/>
      <c r="SZ56" s="18"/>
      <c r="TA56" s="18"/>
      <c r="TB56" s="18"/>
      <c r="TC56" s="18"/>
      <c r="TD56" s="18"/>
      <c r="TE56" s="18"/>
      <c r="TF56" s="18"/>
      <c r="TG56" s="18"/>
      <c r="TH56" s="18"/>
      <c r="TI56" s="18"/>
      <c r="TJ56" s="18"/>
      <c r="TK56" s="18"/>
      <c r="TL56" s="18"/>
      <c r="TM56" s="18"/>
      <c r="TN56" s="18"/>
      <c r="TO56" s="18"/>
      <c r="TP56" s="18"/>
      <c r="TQ56" s="18"/>
      <c r="TR56" s="18"/>
      <c r="TS56" s="18"/>
      <c r="TT56" s="18"/>
      <c r="TU56" s="18"/>
      <c r="TV56" s="18"/>
      <c r="TW56" s="18"/>
      <c r="TX56" s="18"/>
      <c r="TY56" s="18"/>
      <c r="TZ56" s="18"/>
      <c r="UA56" s="18"/>
      <c r="UB56" s="18"/>
      <c r="UC56" s="18"/>
      <c r="UD56" s="18"/>
      <c r="UE56" s="18"/>
      <c r="UF56" s="18"/>
      <c r="UG56" s="18"/>
      <c r="UH56" s="18"/>
      <c r="UI56" s="18"/>
      <c r="UJ56" s="18"/>
      <c r="UK56" s="18"/>
      <c r="UL56" s="18"/>
      <c r="UM56" s="18"/>
      <c r="UN56" s="18"/>
      <c r="UO56" s="18"/>
      <c r="UP56" s="18"/>
      <c r="UQ56" s="18"/>
      <c r="UR56" s="18"/>
      <c r="US56" s="18"/>
      <c r="UT56" s="18"/>
      <c r="UU56" s="18"/>
      <c r="UV56" s="18"/>
      <c r="UW56" s="18"/>
      <c r="UX56" s="18"/>
      <c r="UY56" s="18"/>
      <c r="UZ56" s="18"/>
      <c r="VA56" s="18"/>
      <c r="VB56" s="18"/>
      <c r="VC56" s="18"/>
      <c r="VD56" s="18"/>
      <c r="VE56" s="18"/>
      <c r="VF56" s="18"/>
      <c r="VG56" s="18"/>
      <c r="VH56" s="18"/>
      <c r="VI56" s="18"/>
      <c r="VJ56" s="18"/>
      <c r="VK56" s="18"/>
      <c r="VL56" s="18"/>
      <c r="VM56" s="18"/>
      <c r="VN56" s="18"/>
      <c r="VO56" s="18"/>
      <c r="VP56" s="18"/>
      <c r="VQ56" s="18"/>
      <c r="VR56" s="18"/>
      <c r="VS56" s="18"/>
      <c r="VT56" s="18"/>
      <c r="VU56" s="18"/>
      <c r="VV56" s="18"/>
      <c r="VW56" s="18"/>
      <c r="VX56" s="18"/>
      <c r="VY56" s="18"/>
      <c r="VZ56" s="18"/>
      <c r="WA56" s="18"/>
      <c r="WB56" s="18"/>
      <c r="WC56" s="18"/>
      <c r="WD56" s="18"/>
      <c r="WE56" s="18"/>
      <c r="WF56" s="18"/>
      <c r="WG56" s="18"/>
      <c r="WH56" s="18"/>
      <c r="WI56" s="18"/>
      <c r="WJ56" s="18"/>
      <c r="WK56" s="18"/>
      <c r="WL56" s="18"/>
      <c r="WM56" s="18"/>
      <c r="WN56" s="18"/>
      <c r="WO56" s="18"/>
      <c r="WP56" s="18"/>
      <c r="WQ56" s="18"/>
      <c r="WR56" s="18"/>
      <c r="WS56" s="18"/>
      <c r="WT56" s="18"/>
      <c r="WU56" s="18"/>
      <c r="WV56" s="18"/>
      <c r="WW56" s="18"/>
      <c r="WX56" s="18"/>
      <c r="WY56" s="18"/>
      <c r="WZ56" s="18"/>
      <c r="XA56" s="18"/>
      <c r="XB56" s="18"/>
      <c r="XC56" s="18"/>
      <c r="XD56" s="18"/>
      <c r="XE56" s="18"/>
      <c r="XF56" s="18"/>
      <c r="XG56" s="18"/>
      <c r="XH56" s="18"/>
      <c r="XI56" s="18"/>
      <c r="XJ56" s="18"/>
      <c r="XK56" s="18"/>
      <c r="XL56" s="18"/>
      <c r="XM56" s="18"/>
      <c r="XN56" s="18"/>
      <c r="XO56" s="18"/>
      <c r="XP56" s="18"/>
      <c r="XQ56" s="18"/>
      <c r="XR56" s="18"/>
      <c r="XS56" s="18"/>
      <c r="XT56" s="18"/>
      <c r="XU56" s="18"/>
      <c r="XV56" s="18"/>
      <c r="XW56" s="18"/>
      <c r="XX56" s="18"/>
      <c r="XY56" s="18"/>
      <c r="XZ56" s="18"/>
      <c r="YA56" s="18"/>
      <c r="YB56" s="18"/>
      <c r="YC56" s="18"/>
      <c r="YD56" s="18"/>
      <c r="YE56" s="18"/>
      <c r="YF56" s="18"/>
      <c r="YG56" s="18"/>
      <c r="YH56" s="18"/>
      <c r="YI56" s="18"/>
      <c r="YJ56" s="18"/>
      <c r="YK56" s="18"/>
      <c r="YL56" s="18"/>
      <c r="YM56" s="18"/>
      <c r="YN56" s="18"/>
      <c r="YO56" s="18"/>
      <c r="YP56" s="18"/>
      <c r="YQ56" s="18"/>
      <c r="YR56" s="18"/>
      <c r="YS56" s="18"/>
      <c r="YT56" s="18"/>
      <c r="YU56" s="18"/>
      <c r="YV56" s="18"/>
      <c r="YW56" s="18"/>
      <c r="YX56" s="18"/>
      <c r="YY56" s="18"/>
      <c r="YZ56" s="18"/>
      <c r="ZA56" s="18"/>
      <c r="ZB56" s="18"/>
      <c r="ZC56" s="18"/>
      <c r="ZD56" s="18"/>
      <c r="ZE56" s="18"/>
      <c r="ZF56" s="18"/>
      <c r="ZG56" s="18"/>
      <c r="ZH56" s="18"/>
      <c r="ZI56" s="18"/>
      <c r="ZJ56" s="18"/>
      <c r="ZK56" s="18"/>
      <c r="ZL56" s="18"/>
      <c r="ZM56" s="18"/>
      <c r="ZN56" s="18"/>
      <c r="ZO56" s="18"/>
      <c r="ZP56" s="18"/>
      <c r="ZQ56" s="18"/>
      <c r="ZR56" s="18"/>
      <c r="ZS56" s="18"/>
      <c r="ZT56" s="18"/>
      <c r="ZU56" s="18"/>
      <c r="ZV56" s="18"/>
      <c r="ZW56" s="18"/>
      <c r="ZX56" s="18"/>
      <c r="ZY56" s="18"/>
      <c r="ZZ56" s="18"/>
      <c r="AAA56" s="18"/>
      <c r="AAB56" s="18"/>
      <c r="AAC56" s="18"/>
      <c r="AAD56" s="18"/>
      <c r="AAE56" s="18"/>
      <c r="AAF56" s="18"/>
      <c r="AAG56" s="18"/>
      <c r="AAH56" s="18"/>
      <c r="AAI56" s="18"/>
      <c r="AAJ56" s="18"/>
      <c r="AAK56" s="18"/>
      <c r="AAL56" s="18"/>
      <c r="AAM56" s="18"/>
      <c r="AAN56" s="18"/>
      <c r="AAO56" s="18"/>
      <c r="AAP56" s="18"/>
      <c r="AAQ56" s="18"/>
      <c r="AAR56" s="18"/>
      <c r="AAS56" s="18"/>
      <c r="AAT56" s="18"/>
      <c r="AAU56" s="18"/>
      <c r="AAV56" s="18"/>
      <c r="AAW56" s="18"/>
      <c r="AAX56" s="18"/>
      <c r="AAY56" s="18"/>
      <c r="AAZ56" s="18"/>
      <c r="ABA56" s="18"/>
      <c r="ABB56" s="18"/>
      <c r="ABC56" s="18"/>
      <c r="ABD56" s="18"/>
      <c r="ABE56" s="18"/>
      <c r="ABF56" s="18"/>
      <c r="ABG56" s="18"/>
      <c r="ABH56" s="18"/>
      <c r="ABI56" s="18"/>
      <c r="ABJ56" s="18"/>
      <c r="ABK56" s="18"/>
      <c r="ABL56" s="18"/>
      <c r="ABM56" s="18"/>
      <c r="ABN56" s="18"/>
      <c r="ABO56" s="18"/>
      <c r="ABP56" s="18"/>
      <c r="ABQ56" s="18"/>
      <c r="ABR56" s="18"/>
      <c r="ABS56" s="18"/>
      <c r="ABT56" s="18"/>
      <c r="ABU56" s="18"/>
      <c r="ABV56" s="18"/>
      <c r="ABW56" s="18"/>
      <c r="ABX56" s="18"/>
      <c r="ABY56" s="18"/>
      <c r="ABZ56" s="18"/>
      <c r="ACA56" s="18"/>
      <c r="ACB56" s="18"/>
      <c r="ACC56" s="18"/>
      <c r="ACD56" s="18"/>
      <c r="ACE56" s="18"/>
      <c r="ACF56" s="18"/>
      <c r="ACG56" s="18"/>
      <c r="ACH56" s="18"/>
      <c r="ACI56" s="18"/>
      <c r="ACJ56" s="18"/>
      <c r="ACK56" s="18"/>
      <c r="ACL56" s="18"/>
      <c r="ACM56" s="18"/>
      <c r="ACN56" s="18"/>
      <c r="ACO56" s="18"/>
      <c r="ACP56" s="18"/>
      <c r="ACQ56" s="18"/>
      <c r="ACR56" s="18"/>
      <c r="ACS56" s="18"/>
      <c r="ACT56" s="18"/>
      <c r="ACU56" s="18"/>
      <c r="ACV56" s="18"/>
      <c r="ACW56" s="18"/>
      <c r="ACX56" s="18"/>
      <c r="ACY56" s="18"/>
      <c r="ACZ56" s="18"/>
      <c r="ADA56" s="18"/>
      <c r="ADB56" s="18"/>
      <c r="ADC56" s="18"/>
      <c r="ADD56" s="18"/>
      <c r="ADE56" s="18"/>
      <c r="ADF56" s="18"/>
      <c r="ADG56" s="18"/>
      <c r="ADH56" s="18"/>
      <c r="ADI56" s="18"/>
      <c r="ADJ56" s="18"/>
      <c r="ADK56" s="18"/>
      <c r="ADL56" s="18"/>
      <c r="ADM56" s="18"/>
      <c r="ADN56" s="18"/>
      <c r="ADO56" s="18"/>
      <c r="ADP56" s="18"/>
      <c r="ADQ56" s="18"/>
      <c r="ADR56" s="18"/>
      <c r="ADS56" s="18"/>
      <c r="ADT56" s="18"/>
      <c r="ADU56" s="18"/>
      <c r="ADV56" s="18"/>
      <c r="ADW56" s="18"/>
      <c r="ADX56" s="18"/>
      <c r="ADY56" s="18"/>
      <c r="ADZ56" s="18"/>
      <c r="AEA56" s="18"/>
      <c r="AEB56" s="18"/>
      <c r="AEC56" s="18"/>
      <c r="AED56" s="18"/>
      <c r="AEE56" s="18"/>
      <c r="AEF56" s="18"/>
      <c r="AEG56" s="18"/>
      <c r="AEH56" s="18"/>
      <c r="AEI56" s="18"/>
      <c r="AEJ56" s="18"/>
      <c r="AEK56" s="18"/>
      <c r="AEL56" s="18"/>
      <c r="AEM56" s="18"/>
      <c r="AEN56" s="18"/>
      <c r="AEO56" s="18"/>
      <c r="AEP56" s="18"/>
      <c r="AEQ56" s="18"/>
      <c r="AER56" s="18"/>
      <c r="AES56" s="18"/>
      <c r="AET56" s="18"/>
      <c r="AEU56" s="18"/>
      <c r="AEV56" s="18"/>
      <c r="AEW56" s="18"/>
      <c r="AEX56" s="18"/>
      <c r="AEY56" s="18"/>
      <c r="AEZ56" s="18"/>
      <c r="AFA56" s="18"/>
      <c r="AFB56" s="18"/>
      <c r="AFC56" s="18"/>
      <c r="AFD56" s="18"/>
      <c r="AFE56" s="18"/>
      <c r="AFF56" s="18"/>
      <c r="AFG56" s="18"/>
      <c r="AFH56" s="18"/>
      <c r="AFI56" s="18"/>
      <c r="AFJ56" s="18"/>
      <c r="AFK56" s="18"/>
      <c r="AFL56" s="18"/>
      <c r="AFM56" s="18"/>
      <c r="AFN56" s="18"/>
      <c r="AFO56" s="18"/>
      <c r="AFP56" s="18"/>
      <c r="AFQ56" s="18"/>
      <c r="AFR56" s="18"/>
      <c r="AFS56" s="18"/>
      <c r="AFT56" s="18"/>
      <c r="AFU56" s="18"/>
      <c r="AFV56" s="18"/>
      <c r="AFW56" s="18"/>
      <c r="AFX56" s="18"/>
      <c r="AFY56" s="18"/>
      <c r="AFZ56" s="18"/>
      <c r="AGA56" s="18"/>
      <c r="AGB56" s="18"/>
      <c r="AGC56" s="18"/>
      <c r="AGD56" s="18"/>
      <c r="AGE56" s="18"/>
      <c r="AGF56" s="18"/>
      <c r="AGG56" s="18"/>
      <c r="AGH56" s="18"/>
      <c r="AGI56" s="18"/>
      <c r="AGJ56" s="18"/>
      <c r="AGK56" s="18"/>
      <c r="AGL56" s="18"/>
      <c r="AGM56" s="18"/>
      <c r="AGN56" s="18"/>
      <c r="AGO56" s="18"/>
      <c r="AGP56" s="18"/>
      <c r="AGQ56" s="18"/>
      <c r="AGR56" s="18"/>
      <c r="AGS56" s="18"/>
      <c r="AGT56" s="18"/>
      <c r="AGU56" s="18"/>
      <c r="AGV56" s="18"/>
      <c r="AGW56" s="18"/>
      <c r="AGX56" s="18"/>
      <c r="AGY56" s="18"/>
      <c r="AGZ56" s="18"/>
      <c r="AHA56" s="18"/>
      <c r="AHB56" s="18"/>
      <c r="AHC56" s="18"/>
      <c r="AHD56" s="18"/>
      <c r="AHE56" s="18"/>
      <c r="AHF56" s="18"/>
      <c r="AHG56" s="18"/>
      <c r="AHH56" s="18"/>
      <c r="AHI56" s="18"/>
      <c r="AHJ56" s="18"/>
      <c r="AHK56" s="18"/>
      <c r="AHL56" s="18"/>
      <c r="AHM56" s="18"/>
      <c r="AHN56" s="18"/>
      <c r="AHO56" s="18"/>
      <c r="AHP56" s="18"/>
      <c r="AHQ56" s="18"/>
      <c r="AHR56" s="18"/>
      <c r="AHS56" s="18"/>
      <c r="AHT56" s="18"/>
      <c r="AHU56" s="18"/>
      <c r="AHV56" s="18"/>
      <c r="AHW56" s="18"/>
      <c r="AHX56" s="18"/>
      <c r="AHY56" s="18"/>
      <c r="AHZ56" s="18"/>
      <c r="AIA56" s="18"/>
      <c r="AIB56" s="18"/>
      <c r="AIC56" s="18"/>
      <c r="AID56" s="18"/>
      <c r="AIE56" s="18"/>
      <c r="AIF56" s="18"/>
      <c r="AIG56" s="18"/>
      <c r="AIH56" s="18"/>
      <c r="AII56" s="18"/>
      <c r="AIJ56" s="18"/>
      <c r="AIK56" s="18"/>
      <c r="AIL56" s="18"/>
      <c r="AIM56" s="18"/>
      <c r="AIN56" s="18"/>
      <c r="AIO56" s="18"/>
      <c r="AIP56" s="18"/>
      <c r="AIQ56" s="18"/>
      <c r="AIR56" s="18"/>
      <c r="AIS56" s="18"/>
      <c r="AIT56" s="18"/>
      <c r="AIU56" s="18"/>
      <c r="AIV56" s="18"/>
      <c r="AIW56" s="18"/>
      <c r="AIX56" s="18"/>
      <c r="AIY56" s="18"/>
      <c r="AIZ56" s="18"/>
      <c r="AJA56" s="18"/>
      <c r="AJB56" s="18"/>
      <c r="AJC56" s="18"/>
      <c r="AJD56" s="18"/>
      <c r="AJE56" s="18"/>
      <c r="AJF56" s="18"/>
      <c r="AJG56" s="18"/>
      <c r="AJH56" s="18"/>
      <c r="AJI56" s="18"/>
      <c r="AJJ56" s="18"/>
      <c r="AJK56" s="18"/>
      <c r="AJL56" s="18"/>
      <c r="AJM56" s="18"/>
      <c r="AJN56" s="18"/>
      <c r="AJO56" s="18"/>
      <c r="AJP56" s="18"/>
      <c r="AJQ56" s="18"/>
      <c r="AJR56" s="18"/>
      <c r="AJS56" s="18"/>
      <c r="AJT56" s="18"/>
      <c r="AJU56" s="18"/>
      <c r="AJV56" s="18"/>
      <c r="AJW56" s="18"/>
      <c r="AJX56" s="18"/>
      <c r="AJY56" s="18"/>
      <c r="AJZ56" s="18"/>
      <c r="AKA56" s="18"/>
      <c r="AKB56" s="18"/>
      <c r="AKC56" s="18"/>
      <c r="AKD56" s="18"/>
      <c r="AKE56" s="18"/>
      <c r="AKF56" s="18"/>
      <c r="AKG56" s="18"/>
      <c r="AKH56" s="18"/>
      <c r="AKI56" s="18"/>
      <c r="AKJ56" s="18"/>
      <c r="AKK56" s="18"/>
      <c r="AKL56" s="18"/>
      <c r="AKM56" s="18"/>
      <c r="AKN56" s="18"/>
      <c r="AKO56" s="18"/>
      <c r="AKP56" s="18"/>
      <c r="AKQ56" s="18"/>
      <c r="AKR56" s="18"/>
      <c r="AKS56" s="18"/>
      <c r="AKT56" s="18"/>
      <c r="AKU56" s="18"/>
      <c r="AKV56" s="18"/>
      <c r="AKW56" s="18"/>
      <c r="AKX56" s="18"/>
      <c r="AKY56" s="18"/>
      <c r="AKZ56" s="18"/>
      <c r="ALA56" s="18"/>
      <c r="ALB56" s="18"/>
      <c r="ALC56" s="18"/>
      <c r="ALD56" s="18"/>
      <c r="ALE56" s="18"/>
      <c r="ALF56" s="18"/>
      <c r="ALG56" s="18"/>
      <c r="ALH56" s="18"/>
      <c r="ALI56" s="18"/>
      <c r="ALJ56" s="18"/>
      <c r="ALK56" s="18"/>
      <c r="ALL56" s="18"/>
      <c r="ALM56" s="18"/>
      <c r="ALN56" s="18"/>
      <c r="ALO56" s="18"/>
      <c r="ALP56" s="18"/>
      <c r="ALQ56" s="18"/>
      <c r="ALR56" s="18"/>
      <c r="ALS56" s="18"/>
      <c r="ALT56" s="18"/>
      <c r="ALU56" s="18"/>
      <c r="ALV56" s="18"/>
      <c r="ALW56" s="18"/>
      <c r="ALX56" s="18"/>
      <c r="ALY56" s="18"/>
      <c r="ALZ56" s="18"/>
      <c r="AMA56" s="18"/>
      <c r="AMB56" s="18"/>
      <c r="AMC56" s="18"/>
      <c r="AMD56" s="18"/>
      <c r="AME56" s="18"/>
      <c r="AMF56" s="18"/>
      <c r="AMG56" s="18"/>
      <c r="AMH56" s="18"/>
      <c r="AMI56" s="18"/>
      <c r="AMJ56" s="18"/>
      <c r="AMK56" s="18"/>
      <c r="AML56" s="18"/>
      <c r="AMM56" s="18"/>
      <c r="AMN56" s="18"/>
      <c r="AMO56" s="18"/>
      <c r="AMP56" s="18"/>
      <c r="AMQ56" s="18"/>
      <c r="AMR56" s="18"/>
      <c r="AMS56" s="18"/>
      <c r="AMT56" s="18"/>
      <c r="AMU56" s="18"/>
      <c r="AMV56" s="18"/>
      <c r="AMW56" s="18"/>
      <c r="AMX56" s="18"/>
      <c r="AMY56" s="18"/>
      <c r="AMZ56" s="18"/>
      <c r="ANA56" s="18"/>
      <c r="ANB56" s="18"/>
      <c r="ANC56" s="18"/>
      <c r="AND56" s="18"/>
      <c r="ANE56" s="18"/>
      <c r="ANF56" s="18"/>
      <c r="ANG56" s="18"/>
      <c r="ANH56" s="18"/>
      <c r="ANI56" s="18"/>
      <c r="ANJ56" s="18"/>
      <c r="ANK56" s="18"/>
      <c r="ANL56" s="18"/>
      <c r="ANM56" s="18"/>
      <c r="ANN56" s="18"/>
      <c r="ANO56" s="18"/>
      <c r="ANP56" s="18"/>
      <c r="ANQ56" s="18"/>
      <c r="ANR56" s="18"/>
      <c r="ANS56" s="18"/>
      <c r="ANT56" s="18"/>
      <c r="ANU56" s="18"/>
      <c r="ANV56" s="18"/>
      <c r="ANW56" s="18"/>
      <c r="ANX56" s="18"/>
      <c r="ANY56" s="18"/>
      <c r="ANZ56" s="18"/>
      <c r="AOA56" s="18"/>
      <c r="AOB56" s="18"/>
      <c r="AOC56" s="18"/>
      <c r="AOD56" s="18"/>
      <c r="AOE56" s="18"/>
      <c r="AOF56" s="18"/>
      <c r="AOG56" s="18"/>
      <c r="AOH56" s="18"/>
      <c r="AOI56" s="18"/>
      <c r="AOJ56" s="18"/>
      <c r="AOK56" s="18"/>
      <c r="AOL56" s="18"/>
      <c r="AOM56" s="18"/>
      <c r="AON56" s="18"/>
      <c r="AOO56" s="18"/>
      <c r="AOP56" s="18"/>
      <c r="AOQ56" s="18"/>
      <c r="AOR56" s="18"/>
      <c r="AOS56" s="18"/>
      <c r="AOT56" s="18"/>
      <c r="AOU56" s="18"/>
      <c r="AOV56" s="18"/>
      <c r="AOW56" s="18"/>
      <c r="AOX56" s="18"/>
      <c r="AOY56" s="18"/>
      <c r="AOZ56" s="18"/>
      <c r="APA56" s="18"/>
      <c r="APB56" s="18"/>
      <c r="APC56" s="18"/>
      <c r="APD56" s="18"/>
      <c r="APE56" s="18"/>
      <c r="APF56" s="18"/>
      <c r="APG56" s="18"/>
      <c r="APH56" s="18"/>
      <c r="API56" s="18"/>
      <c r="APJ56" s="18"/>
      <c r="APK56" s="18"/>
      <c r="APL56" s="18"/>
      <c r="APM56" s="18"/>
      <c r="APN56" s="18"/>
      <c r="APO56" s="18"/>
      <c r="APP56" s="18"/>
      <c r="APQ56" s="18"/>
      <c r="APR56" s="18"/>
      <c r="APS56" s="18"/>
      <c r="APT56" s="18"/>
      <c r="APU56" s="18"/>
      <c r="APV56" s="18"/>
      <c r="APW56" s="18"/>
      <c r="APX56" s="18"/>
      <c r="APY56" s="18"/>
      <c r="APZ56" s="18"/>
      <c r="AQA56" s="18"/>
      <c r="AQB56" s="18"/>
      <c r="AQC56" s="18"/>
      <c r="AQD56" s="18"/>
      <c r="AQE56" s="18"/>
      <c r="AQF56" s="18"/>
      <c r="AQG56" s="18"/>
      <c r="AQH56" s="18"/>
      <c r="AQI56" s="18"/>
      <c r="AQJ56" s="18"/>
      <c r="AQK56" s="18"/>
      <c r="AQL56" s="18"/>
      <c r="AQM56" s="18"/>
      <c r="AQN56" s="18"/>
      <c r="AQO56" s="18"/>
      <c r="AQP56" s="18"/>
      <c r="AQQ56" s="18"/>
      <c r="AQR56" s="18"/>
      <c r="AQS56" s="18"/>
      <c r="AQT56" s="18"/>
      <c r="AQU56" s="18"/>
      <c r="AQV56" s="18"/>
      <c r="AQW56" s="18"/>
      <c r="AQX56" s="18"/>
      <c r="AQY56" s="18"/>
      <c r="AQZ56" s="18"/>
      <c r="ARA56" s="18"/>
      <c r="ARB56" s="18"/>
      <c r="ARC56" s="18"/>
      <c r="ARD56" s="18"/>
      <c r="ARE56" s="18"/>
      <c r="ARF56" s="18"/>
      <c r="ARG56" s="18"/>
      <c r="ARH56" s="18"/>
      <c r="ARI56" s="18"/>
      <c r="ARJ56" s="18"/>
      <c r="ARK56" s="18"/>
      <c r="ARL56" s="18"/>
      <c r="ARM56" s="18"/>
      <c r="ARN56" s="18"/>
      <c r="ARO56" s="18"/>
      <c r="ARP56" s="18"/>
      <c r="ARQ56" s="18"/>
      <c r="ARR56" s="18"/>
      <c r="ARS56" s="18"/>
      <c r="ART56" s="18"/>
      <c r="ARU56" s="18"/>
      <c r="ARV56" s="18"/>
      <c r="ARW56" s="18"/>
      <c r="ARX56" s="18"/>
      <c r="ARY56" s="18"/>
      <c r="ARZ56" s="18"/>
      <c r="ASA56" s="18"/>
      <c r="ASB56" s="18"/>
      <c r="ASC56" s="18"/>
      <c r="ASD56" s="18"/>
      <c r="ASE56" s="18"/>
      <c r="ASF56" s="18"/>
      <c r="ASG56" s="18"/>
      <c r="ASH56" s="18"/>
      <c r="ASI56" s="18"/>
      <c r="ASJ56" s="18"/>
      <c r="ASK56" s="18"/>
      <c r="ASL56" s="18"/>
      <c r="ASM56" s="18"/>
      <c r="ASN56" s="18"/>
      <c r="ASO56" s="18"/>
      <c r="ASP56" s="18"/>
      <c r="ASQ56" s="18"/>
      <c r="ASR56" s="18"/>
      <c r="ASS56" s="18"/>
      <c r="AST56" s="18"/>
      <c r="ASU56" s="18"/>
      <c r="ASV56" s="18"/>
      <c r="ASW56" s="18"/>
      <c r="ASX56" s="18"/>
      <c r="ASY56" s="18"/>
      <c r="ASZ56" s="18"/>
      <c r="ATA56" s="18"/>
      <c r="ATB56" s="18"/>
      <c r="ATC56" s="18"/>
      <c r="ATD56" s="18"/>
      <c r="ATE56" s="18"/>
      <c r="ATF56" s="18"/>
      <c r="ATG56" s="18"/>
      <c r="ATH56" s="18"/>
      <c r="ATI56" s="18"/>
      <c r="ATJ56" s="18"/>
      <c r="ATK56" s="18"/>
      <c r="ATL56" s="18"/>
      <c r="ATM56" s="18"/>
      <c r="ATN56" s="18"/>
      <c r="ATO56" s="18"/>
      <c r="ATP56" s="18"/>
      <c r="ATQ56" s="18"/>
      <c r="ATR56" s="18"/>
      <c r="ATS56" s="18"/>
      <c r="ATT56" s="18"/>
      <c r="ATU56" s="18"/>
      <c r="ATV56" s="18"/>
      <c r="ATW56" s="18"/>
      <c r="ATX56" s="18"/>
      <c r="ATY56" s="18"/>
      <c r="ATZ56" s="18"/>
      <c r="AUA56" s="18"/>
      <c r="AUB56" s="18"/>
      <c r="AUC56" s="18"/>
      <c r="AUD56" s="18"/>
      <c r="AUE56" s="18"/>
      <c r="AUF56" s="18"/>
      <c r="AUG56" s="18"/>
      <c r="AUH56" s="18"/>
      <c r="AUI56" s="18"/>
      <c r="AUJ56" s="18"/>
      <c r="AUK56" s="18"/>
      <c r="AUL56" s="18"/>
      <c r="AUM56" s="18"/>
      <c r="AUN56" s="18"/>
      <c r="AUO56" s="18"/>
      <c r="AUP56" s="18"/>
      <c r="AUQ56" s="18"/>
      <c r="AUR56" s="18"/>
      <c r="AUS56" s="18"/>
      <c r="AUT56" s="18"/>
      <c r="AUU56" s="18"/>
      <c r="AUV56" s="18"/>
      <c r="AUW56" s="18"/>
      <c r="AUX56" s="18"/>
      <c r="AUY56" s="18"/>
      <c r="AUZ56" s="18"/>
      <c r="AVA56" s="18"/>
      <c r="AVB56" s="18"/>
      <c r="AVC56" s="18"/>
      <c r="AVD56" s="18"/>
      <c r="AVE56" s="18"/>
      <c r="AVF56" s="18"/>
      <c r="AVG56" s="18"/>
      <c r="AVH56" s="18"/>
      <c r="AVI56" s="18"/>
      <c r="AVJ56" s="18"/>
      <c r="AVK56" s="18"/>
      <c r="AVL56" s="18"/>
      <c r="AVM56" s="18"/>
      <c r="AVN56" s="18"/>
      <c r="AVO56" s="18"/>
      <c r="AVP56" s="18"/>
      <c r="AVQ56" s="18"/>
      <c r="AVR56" s="18"/>
      <c r="AVS56" s="18"/>
      <c r="AVT56" s="18"/>
      <c r="AVU56" s="18"/>
      <c r="AVV56" s="18"/>
      <c r="AVW56" s="18"/>
      <c r="AVX56" s="18"/>
      <c r="AVY56" s="18"/>
      <c r="AVZ56" s="18"/>
      <c r="AWA56" s="18"/>
      <c r="AWB56" s="18"/>
      <c r="AWC56" s="18"/>
      <c r="AWD56" s="18"/>
      <c r="AWE56" s="18"/>
      <c r="AWF56" s="18"/>
      <c r="AWG56" s="18"/>
      <c r="AWH56" s="18"/>
      <c r="AWI56" s="18"/>
      <c r="AWJ56" s="18"/>
      <c r="AWK56" s="18"/>
      <c r="AWL56" s="18"/>
      <c r="AWM56" s="18"/>
      <c r="AWN56" s="18"/>
      <c r="AWO56" s="18"/>
      <c r="AWP56" s="18"/>
      <c r="AWQ56" s="18"/>
      <c r="AWR56" s="18"/>
      <c r="AWS56" s="18"/>
      <c r="AWT56" s="18"/>
      <c r="AWU56" s="18"/>
      <c r="AWV56" s="18"/>
      <c r="AWW56" s="18"/>
      <c r="AWX56" s="18"/>
      <c r="AWY56" s="18"/>
      <c r="AWZ56" s="18"/>
      <c r="AXA56" s="18"/>
      <c r="AXB56" s="18"/>
      <c r="AXC56" s="18"/>
      <c r="AXD56" s="18"/>
      <c r="AXE56" s="18"/>
      <c r="AXF56" s="18"/>
      <c r="AXG56" s="18"/>
      <c r="AXH56" s="18"/>
      <c r="AXI56" s="18"/>
      <c r="AXJ56" s="18"/>
      <c r="AXK56" s="18"/>
      <c r="AXL56" s="18"/>
      <c r="AXM56" s="18"/>
      <c r="AXN56" s="18"/>
      <c r="AXO56" s="18"/>
      <c r="AXP56" s="18"/>
      <c r="AXQ56" s="18"/>
      <c r="AXR56" s="18"/>
      <c r="AXS56" s="18"/>
      <c r="AXT56" s="18"/>
      <c r="AXU56" s="18"/>
      <c r="AXV56" s="18"/>
      <c r="AXW56" s="18"/>
      <c r="AXX56" s="18"/>
      <c r="AXY56" s="18"/>
      <c r="AXZ56" s="18"/>
      <c r="AYA56" s="18"/>
      <c r="AYB56" s="18"/>
      <c r="AYC56" s="18"/>
      <c r="AYD56" s="18"/>
      <c r="AYE56" s="18"/>
      <c r="AYF56" s="18"/>
      <c r="AYG56" s="18"/>
      <c r="AYH56" s="18"/>
      <c r="AYI56" s="18"/>
      <c r="AYJ56" s="18"/>
      <c r="AYK56" s="18"/>
      <c r="AYL56" s="18"/>
      <c r="AYM56" s="18"/>
      <c r="AYN56" s="18"/>
      <c r="AYO56" s="18"/>
      <c r="AYP56" s="18"/>
      <c r="AYQ56" s="18"/>
      <c r="AYR56" s="18"/>
      <c r="AYS56" s="18"/>
      <c r="AYT56" s="18"/>
      <c r="AYU56" s="18"/>
      <c r="AYV56" s="18"/>
      <c r="AYW56" s="18"/>
      <c r="AYX56" s="18"/>
      <c r="AYY56" s="18"/>
      <c r="AYZ56" s="18"/>
      <c r="AZA56" s="18"/>
      <c r="AZB56" s="18"/>
      <c r="AZC56" s="18"/>
      <c r="AZD56" s="18"/>
      <c r="AZE56" s="18"/>
      <c r="AZF56" s="18"/>
      <c r="AZG56" s="18"/>
      <c r="AZH56" s="18"/>
      <c r="AZI56" s="18"/>
      <c r="AZJ56" s="18"/>
      <c r="AZK56" s="18"/>
      <c r="AZL56" s="18"/>
      <c r="AZM56" s="18"/>
      <c r="AZN56" s="18"/>
      <c r="AZO56" s="18"/>
      <c r="AZP56" s="18"/>
      <c r="AZQ56" s="18"/>
      <c r="AZR56" s="18"/>
      <c r="AZS56" s="18"/>
      <c r="AZT56" s="18"/>
      <c r="AZU56" s="18"/>
      <c r="AZV56" s="18"/>
      <c r="AZW56" s="18"/>
      <c r="AZX56" s="18"/>
      <c r="AZY56" s="18"/>
      <c r="AZZ56" s="18"/>
      <c r="BAA56" s="18"/>
      <c r="BAB56" s="18"/>
      <c r="BAC56" s="18"/>
      <c r="BAD56" s="18"/>
      <c r="BAE56" s="18"/>
      <c r="BAF56" s="18"/>
      <c r="BAG56" s="18"/>
      <c r="BAH56" s="18"/>
      <c r="BAI56" s="18"/>
      <c r="BAJ56" s="18"/>
      <c r="BAK56" s="18"/>
      <c r="BAL56" s="18"/>
      <c r="BAM56" s="18"/>
      <c r="BAN56" s="18"/>
      <c r="BAO56" s="18"/>
      <c r="BAP56" s="18"/>
      <c r="BAQ56" s="18"/>
      <c r="BAR56" s="18"/>
      <c r="BAS56" s="18"/>
      <c r="BAT56" s="18"/>
      <c r="BAU56" s="18"/>
      <c r="BAV56" s="18"/>
      <c r="BAW56" s="18"/>
      <c r="BAX56" s="18"/>
      <c r="BAY56" s="18"/>
      <c r="BAZ56" s="18"/>
      <c r="BBA56" s="18"/>
      <c r="BBB56" s="18"/>
      <c r="BBC56" s="18"/>
      <c r="BBD56" s="18"/>
      <c r="BBE56" s="18"/>
      <c r="BBF56" s="18"/>
      <c r="BBG56" s="18"/>
      <c r="BBH56" s="18"/>
      <c r="BBI56" s="18"/>
      <c r="BBJ56" s="18"/>
      <c r="BBK56" s="18"/>
      <c r="BBL56" s="18"/>
      <c r="BBM56" s="18"/>
      <c r="BBN56" s="18"/>
      <c r="BBO56" s="18"/>
      <c r="BBP56" s="18"/>
      <c r="BBQ56" s="18"/>
      <c r="BBR56" s="18"/>
      <c r="BBS56" s="18"/>
      <c r="BBT56" s="18"/>
      <c r="BBU56" s="18"/>
      <c r="BBV56" s="18"/>
      <c r="BBW56" s="18"/>
      <c r="BBX56" s="18"/>
      <c r="BBY56" s="18"/>
      <c r="BBZ56" s="18"/>
      <c r="BCA56" s="18"/>
      <c r="BCB56" s="18"/>
      <c r="BCC56" s="18"/>
      <c r="BCD56" s="18"/>
      <c r="BCE56" s="18"/>
      <c r="BCF56" s="18"/>
      <c r="BCG56" s="18"/>
      <c r="BCH56" s="18"/>
      <c r="BCI56" s="18"/>
      <c r="BCJ56" s="18"/>
      <c r="BCK56" s="18"/>
      <c r="BCL56" s="18"/>
      <c r="BCM56" s="18"/>
      <c r="BCN56" s="18"/>
      <c r="BCO56" s="18"/>
      <c r="BCP56" s="18"/>
      <c r="BCQ56" s="18"/>
      <c r="BCR56" s="18"/>
      <c r="BCS56" s="18"/>
      <c r="BCT56" s="18"/>
      <c r="BCU56" s="18"/>
      <c r="BCV56" s="18"/>
      <c r="BCW56" s="18"/>
      <c r="BCX56" s="18"/>
      <c r="BCY56" s="18"/>
      <c r="BCZ56" s="18"/>
      <c r="BDA56" s="18"/>
      <c r="BDB56" s="18"/>
      <c r="BDC56" s="18"/>
      <c r="BDD56" s="18"/>
      <c r="BDE56" s="18"/>
      <c r="BDF56" s="18"/>
      <c r="BDG56" s="18"/>
      <c r="BDH56" s="18"/>
      <c r="BDI56" s="18"/>
      <c r="BDJ56" s="18"/>
      <c r="BDK56" s="18"/>
      <c r="BDL56" s="18"/>
      <c r="BDM56" s="18"/>
      <c r="BDN56" s="18"/>
      <c r="BDO56" s="18"/>
      <c r="BDP56" s="18"/>
      <c r="BDQ56" s="18"/>
      <c r="BDR56" s="18"/>
      <c r="BDS56" s="18"/>
      <c r="BDT56" s="18"/>
      <c r="BDU56" s="18"/>
      <c r="BDV56" s="18"/>
      <c r="BDW56" s="18"/>
      <c r="BDX56" s="18"/>
      <c r="BDY56" s="18"/>
      <c r="BDZ56" s="18"/>
      <c r="BEA56" s="18"/>
      <c r="BEB56" s="18"/>
      <c r="BEC56" s="18"/>
      <c r="BED56" s="18"/>
      <c r="BEE56" s="18"/>
      <c r="BEF56" s="18"/>
      <c r="BEG56" s="18"/>
      <c r="BEH56" s="18"/>
      <c r="BEI56" s="18"/>
      <c r="BEJ56" s="18"/>
      <c r="BEK56" s="18"/>
      <c r="BEL56" s="18"/>
      <c r="BEM56" s="18"/>
      <c r="BEN56" s="18"/>
      <c r="BEO56" s="18"/>
      <c r="BEP56" s="18"/>
      <c r="BEQ56" s="18"/>
      <c r="BER56" s="18"/>
      <c r="BES56" s="18"/>
      <c r="BET56" s="18"/>
      <c r="BEU56" s="18"/>
      <c r="BEV56" s="18"/>
      <c r="BEW56" s="18"/>
      <c r="BEX56" s="18"/>
      <c r="BEY56" s="18"/>
      <c r="BEZ56" s="18"/>
      <c r="BFA56" s="18"/>
      <c r="BFB56" s="18"/>
      <c r="BFC56" s="18"/>
      <c r="BFD56" s="18"/>
      <c r="BFE56" s="18"/>
      <c r="BFF56" s="18"/>
      <c r="BFG56" s="18"/>
      <c r="BFH56" s="18"/>
      <c r="BFI56" s="18"/>
      <c r="BFJ56" s="18"/>
      <c r="BFK56" s="18"/>
      <c r="BFL56" s="18"/>
      <c r="BFM56" s="18"/>
      <c r="BFN56" s="18"/>
      <c r="BFO56" s="18"/>
      <c r="BFP56" s="18"/>
      <c r="BFQ56" s="18"/>
      <c r="BFR56" s="18"/>
      <c r="BFS56" s="18"/>
      <c r="BFT56" s="18"/>
      <c r="BFU56" s="18"/>
      <c r="BFV56" s="18"/>
      <c r="BFW56" s="18"/>
      <c r="BFX56" s="18"/>
      <c r="BFY56" s="18"/>
      <c r="BFZ56" s="18"/>
      <c r="BGA56" s="18"/>
      <c r="BGB56" s="18"/>
      <c r="BGC56" s="18"/>
      <c r="BGD56" s="18"/>
      <c r="BGE56" s="18"/>
      <c r="BGF56" s="18"/>
      <c r="BGG56" s="18"/>
      <c r="BGH56" s="18"/>
      <c r="BGI56" s="18"/>
      <c r="BGJ56" s="18"/>
      <c r="BGK56" s="18"/>
      <c r="BGL56" s="18"/>
      <c r="BGM56" s="18"/>
      <c r="BGN56" s="18"/>
      <c r="BGO56" s="18"/>
      <c r="BGP56" s="18"/>
      <c r="BGQ56" s="18"/>
      <c r="BGR56" s="18"/>
      <c r="BGS56" s="18"/>
      <c r="BGT56" s="18"/>
      <c r="BGU56" s="18"/>
      <c r="BGV56" s="18"/>
      <c r="BGW56" s="18"/>
      <c r="BGX56" s="18"/>
      <c r="BGY56" s="18"/>
      <c r="BGZ56" s="18"/>
      <c r="BHA56" s="18"/>
      <c r="BHB56" s="18"/>
      <c r="BHC56" s="18"/>
      <c r="BHD56" s="18"/>
      <c r="BHE56" s="18"/>
      <c r="BHF56" s="18"/>
      <c r="BHG56" s="18"/>
      <c r="BHH56" s="18"/>
      <c r="BHI56" s="18"/>
      <c r="BHJ56" s="18"/>
      <c r="BHK56" s="18"/>
      <c r="BHL56" s="18"/>
      <c r="BHM56" s="18"/>
      <c r="BHN56" s="18"/>
      <c r="BHO56" s="18"/>
      <c r="BHP56" s="18"/>
      <c r="BHQ56" s="18"/>
      <c r="BHR56" s="18"/>
      <c r="BHS56" s="18"/>
      <c r="BHT56" s="18"/>
      <c r="BHU56" s="18"/>
      <c r="BHV56" s="18"/>
      <c r="BHW56" s="18"/>
      <c r="BHX56" s="18"/>
      <c r="BHY56" s="18"/>
      <c r="BHZ56" s="18"/>
      <c r="BIA56" s="18"/>
      <c r="BIB56" s="18"/>
      <c r="BIC56" s="18"/>
      <c r="BID56" s="18"/>
      <c r="BIE56" s="18"/>
      <c r="BIF56" s="18"/>
      <c r="BIG56" s="18"/>
      <c r="BIH56" s="18"/>
      <c r="BII56" s="18"/>
      <c r="BIJ56" s="18"/>
      <c r="BIK56" s="18"/>
      <c r="BIL56" s="18"/>
      <c r="BIM56" s="18"/>
      <c r="BIN56" s="18"/>
      <c r="BIO56" s="18"/>
      <c r="BIP56" s="18"/>
      <c r="BIQ56" s="18"/>
      <c r="BIR56" s="18"/>
      <c r="BIS56" s="18"/>
      <c r="BIT56" s="18"/>
      <c r="BIU56" s="18"/>
      <c r="BIV56" s="18"/>
      <c r="BIW56" s="18"/>
      <c r="BIX56" s="18"/>
      <c r="BIY56" s="18"/>
      <c r="BIZ56" s="18"/>
      <c r="BJA56" s="18"/>
      <c r="BJB56" s="18"/>
      <c r="BJC56" s="18"/>
      <c r="BJD56" s="18"/>
      <c r="BJE56" s="18"/>
      <c r="BJF56" s="18"/>
      <c r="BJG56" s="18"/>
      <c r="BJH56" s="18"/>
      <c r="BJI56" s="18"/>
      <c r="BJJ56" s="18"/>
      <c r="BJK56" s="18"/>
      <c r="BJL56" s="18"/>
      <c r="BJM56" s="18"/>
      <c r="BJN56" s="18"/>
      <c r="BJO56" s="18"/>
      <c r="BJP56" s="18"/>
      <c r="BJQ56" s="18"/>
      <c r="BJR56" s="18"/>
      <c r="BJS56" s="18"/>
      <c r="BJT56" s="18"/>
      <c r="BJU56" s="18"/>
      <c r="BJV56" s="18"/>
      <c r="BJW56" s="18"/>
      <c r="BJX56" s="18"/>
      <c r="BJY56" s="18"/>
      <c r="BJZ56" s="18"/>
      <c r="BKA56" s="18"/>
      <c r="BKB56" s="18"/>
      <c r="BKC56" s="18"/>
      <c r="BKD56" s="18"/>
      <c r="BKE56" s="18"/>
      <c r="BKF56" s="18"/>
      <c r="BKG56" s="18"/>
      <c r="BKH56" s="18"/>
      <c r="BKI56" s="18"/>
      <c r="BKJ56" s="18"/>
      <c r="BKK56" s="18"/>
      <c r="BKL56" s="18"/>
      <c r="BKM56" s="18"/>
      <c r="BKN56" s="18"/>
      <c r="BKO56" s="18"/>
      <c r="BKP56" s="18"/>
      <c r="BKQ56" s="18"/>
      <c r="BKR56" s="18"/>
      <c r="BKS56" s="18"/>
      <c r="BKT56" s="18"/>
      <c r="BKU56" s="18"/>
      <c r="BKV56" s="18"/>
      <c r="BKW56" s="18"/>
      <c r="BKX56" s="18"/>
      <c r="BKY56" s="18"/>
      <c r="BKZ56" s="18"/>
      <c r="BLA56" s="18"/>
      <c r="BLB56" s="18"/>
      <c r="BLC56" s="18"/>
      <c r="BLD56" s="18"/>
      <c r="BLE56" s="18"/>
      <c r="BLF56" s="18"/>
      <c r="BLG56" s="18"/>
      <c r="BLH56" s="18"/>
      <c r="BLI56" s="18"/>
      <c r="BLJ56" s="18"/>
      <c r="BLK56" s="18"/>
      <c r="BLL56" s="18"/>
      <c r="BLM56" s="18"/>
      <c r="BLN56" s="18"/>
      <c r="BLO56" s="18"/>
      <c r="BLP56" s="18"/>
      <c r="BLQ56" s="18"/>
      <c r="BLR56" s="18"/>
      <c r="BLS56" s="18"/>
      <c r="BLT56" s="18"/>
      <c r="BLU56" s="18"/>
      <c r="BLV56" s="18"/>
      <c r="BLW56" s="18"/>
      <c r="BLX56" s="18"/>
      <c r="BLY56" s="18"/>
      <c r="BLZ56" s="18"/>
      <c r="BMA56" s="18"/>
      <c r="BMB56" s="18"/>
      <c r="BMC56" s="18"/>
      <c r="BMD56" s="18"/>
      <c r="BME56" s="18"/>
      <c r="BMF56" s="18"/>
      <c r="BMG56" s="18"/>
      <c r="BMH56" s="18"/>
      <c r="BMI56" s="18"/>
      <c r="BMJ56" s="18"/>
      <c r="BMK56" s="18"/>
      <c r="BML56" s="18"/>
      <c r="BMM56" s="18"/>
      <c r="BMN56" s="18"/>
      <c r="BMO56" s="18"/>
      <c r="BMP56" s="18"/>
      <c r="BMQ56" s="18"/>
      <c r="BMR56" s="18"/>
      <c r="BMS56" s="18"/>
      <c r="BMT56" s="18"/>
      <c r="BMU56" s="18"/>
      <c r="BMV56" s="18"/>
      <c r="BMW56" s="18"/>
      <c r="BMX56" s="18"/>
      <c r="BMY56" s="18"/>
      <c r="BMZ56" s="18"/>
      <c r="BNA56" s="18"/>
      <c r="BNB56" s="18"/>
      <c r="BNC56" s="18"/>
      <c r="BND56" s="18"/>
      <c r="BNE56" s="18"/>
      <c r="BNF56" s="18"/>
      <c r="BNG56" s="18"/>
      <c r="BNH56" s="18"/>
      <c r="BNI56" s="18"/>
      <c r="BNJ56" s="18"/>
      <c r="BNK56" s="18"/>
      <c r="BNL56" s="18"/>
      <c r="BNM56" s="18"/>
      <c r="BNN56" s="18"/>
      <c r="BNO56" s="18"/>
      <c r="BNP56" s="18"/>
      <c r="BNQ56" s="18"/>
      <c r="BNR56" s="18"/>
      <c r="BNS56" s="18"/>
      <c r="BNT56" s="18"/>
      <c r="BNU56" s="18"/>
      <c r="BNV56" s="18"/>
      <c r="BNW56" s="18"/>
      <c r="BNX56" s="18"/>
      <c r="BNY56" s="18"/>
      <c r="BNZ56" s="18"/>
      <c r="BOA56" s="18"/>
      <c r="BOB56" s="18"/>
      <c r="BOC56" s="18"/>
      <c r="BOD56" s="18"/>
      <c r="BOE56" s="18"/>
      <c r="BOF56" s="18"/>
      <c r="BOG56" s="18"/>
      <c r="BOH56" s="18"/>
      <c r="BOI56" s="18"/>
      <c r="BOJ56" s="18"/>
      <c r="BOK56" s="18"/>
      <c r="BOL56" s="18"/>
      <c r="BOM56" s="18"/>
      <c r="BON56" s="18"/>
      <c r="BOO56" s="18"/>
      <c r="BOP56" s="18"/>
      <c r="BOQ56" s="18"/>
      <c r="BOR56" s="18"/>
      <c r="BOS56" s="18"/>
      <c r="BOT56" s="18"/>
      <c r="BOU56" s="18"/>
      <c r="BOV56" s="18"/>
      <c r="BOW56" s="18"/>
      <c r="BOX56" s="18"/>
      <c r="BOY56" s="18"/>
      <c r="BOZ56" s="18"/>
      <c r="BPA56" s="18"/>
      <c r="BPB56" s="18"/>
      <c r="BPC56" s="18"/>
      <c r="BPD56" s="18"/>
      <c r="BPE56" s="18"/>
      <c r="BPF56" s="18"/>
      <c r="BPG56" s="18"/>
      <c r="BPH56" s="18"/>
      <c r="BPI56" s="18"/>
      <c r="BPJ56" s="18"/>
      <c r="BPK56" s="18"/>
      <c r="BPL56" s="18"/>
      <c r="BPM56" s="18"/>
      <c r="BPN56" s="18"/>
      <c r="BPO56" s="18"/>
      <c r="BPP56" s="18"/>
      <c r="BPQ56" s="18"/>
      <c r="BPR56" s="18"/>
      <c r="BPS56" s="18"/>
      <c r="BPT56" s="18"/>
      <c r="BPU56" s="18"/>
      <c r="BPV56" s="18"/>
      <c r="BPW56" s="18"/>
      <c r="BPX56" s="18"/>
      <c r="BPY56" s="18"/>
      <c r="BPZ56" s="18"/>
      <c r="BQA56" s="18"/>
      <c r="BQB56" s="18"/>
      <c r="BQC56" s="18"/>
      <c r="BQD56" s="18"/>
      <c r="BQE56" s="18"/>
      <c r="BQF56" s="18"/>
      <c r="BQG56" s="18"/>
      <c r="BQH56" s="18"/>
      <c r="BQI56" s="18"/>
      <c r="BQJ56" s="18"/>
      <c r="BQK56" s="18"/>
      <c r="BQL56" s="18"/>
      <c r="BQM56" s="18"/>
      <c r="BQN56" s="18"/>
      <c r="BQO56" s="18"/>
      <c r="BQP56" s="18"/>
      <c r="BQQ56" s="18"/>
      <c r="BQR56" s="18"/>
      <c r="BQS56" s="18"/>
      <c r="BQT56" s="18"/>
      <c r="BQU56" s="18"/>
      <c r="BQV56" s="18"/>
      <c r="BQW56" s="18"/>
      <c r="BQX56" s="18"/>
      <c r="BQY56" s="18"/>
      <c r="BQZ56" s="18"/>
      <c r="BRA56" s="18"/>
      <c r="BRB56" s="18"/>
      <c r="BRC56" s="18"/>
      <c r="BRD56" s="18"/>
      <c r="BRE56" s="18"/>
      <c r="BRF56" s="18"/>
      <c r="BRG56" s="18"/>
      <c r="BRH56" s="18"/>
      <c r="BRI56" s="18"/>
      <c r="BRJ56" s="18"/>
      <c r="BRK56" s="18"/>
      <c r="BRL56" s="18"/>
      <c r="BRM56" s="18"/>
      <c r="BRN56" s="18"/>
      <c r="BRO56" s="18"/>
      <c r="BRP56" s="18"/>
      <c r="BRQ56" s="18"/>
      <c r="BRR56" s="18"/>
      <c r="BRS56" s="18"/>
      <c r="BRT56" s="18"/>
      <c r="BRU56" s="18"/>
      <c r="BRV56" s="18"/>
      <c r="BRW56" s="18"/>
      <c r="BRX56" s="18"/>
      <c r="BRY56" s="18"/>
      <c r="BRZ56" s="18"/>
      <c r="BSA56" s="18"/>
      <c r="BSB56" s="18"/>
      <c r="BSC56" s="18"/>
      <c r="BSD56" s="18"/>
      <c r="BSE56" s="18"/>
      <c r="BSF56" s="18"/>
      <c r="BSG56" s="18"/>
      <c r="BSH56" s="18"/>
      <c r="BSI56" s="18"/>
      <c r="BSJ56" s="18"/>
      <c r="BSK56" s="18"/>
      <c r="BSL56" s="18"/>
      <c r="BSM56" s="18"/>
      <c r="BSN56" s="18"/>
      <c r="BSO56" s="18"/>
      <c r="BSP56" s="18"/>
      <c r="BSQ56" s="18"/>
      <c r="BSR56" s="18"/>
      <c r="BSS56" s="18"/>
      <c r="BST56" s="18"/>
      <c r="BSU56" s="18"/>
      <c r="BSV56" s="18"/>
      <c r="BSW56" s="18"/>
      <c r="BSX56" s="18"/>
      <c r="BSY56" s="18"/>
      <c r="BSZ56" s="18"/>
      <c r="BTA56" s="18"/>
      <c r="BTB56" s="18"/>
      <c r="BTC56" s="18"/>
      <c r="BTD56" s="18"/>
      <c r="BTE56" s="18"/>
      <c r="BTF56" s="18"/>
      <c r="BTG56" s="18"/>
      <c r="BTH56" s="18"/>
      <c r="BTI56" s="18"/>
      <c r="BTJ56" s="18"/>
      <c r="BTK56" s="18"/>
      <c r="BTL56" s="18"/>
      <c r="BTM56" s="18"/>
      <c r="BTN56" s="18"/>
      <c r="BTO56" s="18"/>
      <c r="BTP56" s="18"/>
      <c r="BTQ56" s="18"/>
      <c r="BTR56" s="18"/>
      <c r="BTS56" s="18"/>
      <c r="BTT56" s="18"/>
      <c r="BTU56" s="18"/>
      <c r="BTV56" s="18"/>
      <c r="BTW56" s="18"/>
      <c r="BTX56" s="18"/>
      <c r="BTY56" s="18"/>
      <c r="BTZ56" s="18"/>
      <c r="BUA56" s="18"/>
      <c r="BUB56" s="18"/>
      <c r="BUC56" s="18"/>
      <c r="BUD56" s="18"/>
      <c r="BUE56" s="18"/>
      <c r="BUF56" s="18"/>
      <c r="BUG56" s="18"/>
      <c r="BUH56" s="18"/>
      <c r="BUI56" s="18"/>
      <c r="BUJ56" s="18"/>
      <c r="BUK56" s="18"/>
      <c r="BUL56" s="18"/>
      <c r="BUM56" s="18"/>
      <c r="BUN56" s="18"/>
      <c r="BUO56" s="18"/>
      <c r="BUP56" s="18"/>
      <c r="BUQ56" s="18"/>
      <c r="BUR56" s="18"/>
      <c r="BUS56" s="18"/>
      <c r="BUT56" s="18"/>
      <c r="BUU56" s="18"/>
      <c r="BUV56" s="18"/>
      <c r="BUW56" s="18"/>
      <c r="BUX56" s="18"/>
      <c r="BUY56" s="18"/>
      <c r="BUZ56" s="18"/>
      <c r="BVA56" s="18"/>
      <c r="BVB56" s="18"/>
      <c r="BVC56" s="18"/>
      <c r="BVD56" s="18"/>
      <c r="BVE56" s="18"/>
      <c r="BVF56" s="18"/>
      <c r="BVG56" s="18"/>
      <c r="BVH56" s="18"/>
      <c r="BVI56" s="18"/>
      <c r="BVJ56" s="18"/>
      <c r="BVK56" s="18"/>
      <c r="BVL56" s="18"/>
      <c r="BVM56" s="18"/>
      <c r="BVN56" s="18"/>
      <c r="BVO56" s="18"/>
      <c r="BVP56" s="18"/>
      <c r="BVQ56" s="18"/>
      <c r="BVR56" s="18"/>
      <c r="BVS56" s="18"/>
      <c r="BVT56" s="18"/>
      <c r="BVU56" s="18"/>
      <c r="BVV56" s="18"/>
      <c r="BVW56" s="18"/>
      <c r="BVX56" s="18"/>
      <c r="BVY56" s="18"/>
      <c r="BVZ56" s="18"/>
      <c r="BWA56" s="18"/>
      <c r="BWB56" s="18"/>
      <c r="BWC56" s="18"/>
      <c r="BWD56" s="18"/>
      <c r="BWE56" s="18"/>
      <c r="BWF56" s="18"/>
      <c r="BWG56" s="18"/>
      <c r="BWH56" s="18"/>
      <c r="BWI56" s="18"/>
      <c r="BWJ56" s="18"/>
      <c r="BWK56" s="18"/>
      <c r="BWL56" s="18"/>
      <c r="BWM56" s="18"/>
      <c r="BWN56" s="18"/>
      <c r="BWO56" s="18"/>
      <c r="BWP56" s="18"/>
      <c r="BWQ56" s="18"/>
      <c r="BWR56" s="18"/>
      <c r="BWS56" s="18"/>
      <c r="BWT56" s="18"/>
      <c r="BWU56" s="18"/>
      <c r="BWV56" s="18"/>
      <c r="BWW56" s="18"/>
      <c r="BWX56" s="18"/>
      <c r="BWY56" s="18"/>
      <c r="BWZ56" s="18"/>
      <c r="BXA56" s="18"/>
      <c r="BXB56" s="18"/>
      <c r="BXC56" s="18"/>
      <c r="BXD56" s="18"/>
      <c r="BXE56" s="18"/>
      <c r="BXF56" s="18"/>
      <c r="BXG56" s="18"/>
      <c r="BXH56" s="18"/>
      <c r="BXI56" s="18"/>
      <c r="BXJ56" s="18"/>
      <c r="BXK56" s="18"/>
      <c r="BXL56" s="18"/>
      <c r="BXM56" s="18"/>
      <c r="BXN56" s="18"/>
      <c r="BXO56" s="18"/>
      <c r="BXP56" s="18"/>
      <c r="BXQ56" s="18"/>
      <c r="BXR56" s="18"/>
      <c r="BXS56" s="18"/>
      <c r="BXT56" s="18"/>
      <c r="BXU56" s="18"/>
      <c r="BXV56" s="18"/>
      <c r="BXW56" s="18"/>
      <c r="BXX56" s="18"/>
      <c r="BXY56" s="18"/>
      <c r="BXZ56" s="18"/>
      <c r="BYA56" s="18"/>
      <c r="BYB56" s="18"/>
      <c r="BYC56" s="18"/>
      <c r="BYD56" s="18"/>
      <c r="BYE56" s="18"/>
      <c r="BYF56" s="18"/>
      <c r="BYG56" s="18"/>
      <c r="BYH56" s="18"/>
      <c r="BYI56" s="18"/>
      <c r="BYJ56" s="18"/>
      <c r="BYK56" s="18"/>
      <c r="BYL56" s="18"/>
      <c r="BYM56" s="18"/>
      <c r="BYN56" s="18"/>
      <c r="BYO56" s="18"/>
      <c r="BYP56" s="18"/>
      <c r="BYQ56" s="18"/>
      <c r="BYR56" s="18"/>
      <c r="BYS56" s="18"/>
      <c r="BYT56" s="18"/>
      <c r="BYU56" s="18"/>
      <c r="BYV56" s="18"/>
      <c r="BYW56" s="18"/>
      <c r="BYX56" s="18"/>
      <c r="BYY56" s="18"/>
      <c r="BYZ56" s="18"/>
      <c r="BZA56" s="18"/>
      <c r="BZB56" s="18"/>
      <c r="BZC56" s="18"/>
      <c r="BZD56" s="18"/>
      <c r="BZE56" s="18"/>
      <c r="BZF56" s="18"/>
      <c r="BZG56" s="18"/>
      <c r="BZH56" s="18"/>
      <c r="BZI56" s="18"/>
      <c r="BZJ56" s="18"/>
      <c r="BZK56" s="18"/>
      <c r="BZL56" s="18"/>
      <c r="BZM56" s="18"/>
      <c r="BZN56" s="18"/>
      <c r="BZO56" s="18"/>
      <c r="BZP56" s="18"/>
      <c r="BZQ56" s="18"/>
      <c r="BZR56" s="18"/>
      <c r="BZS56" s="18"/>
      <c r="BZT56" s="18"/>
      <c r="BZU56" s="18"/>
      <c r="BZV56" s="18"/>
      <c r="BZW56" s="18"/>
      <c r="BZX56" s="18"/>
      <c r="BZY56" s="18"/>
      <c r="BZZ56" s="18"/>
      <c r="CAA56" s="18"/>
      <c r="CAB56" s="18"/>
      <c r="CAC56" s="18"/>
      <c r="CAD56" s="18"/>
      <c r="CAE56" s="18"/>
      <c r="CAF56" s="18"/>
      <c r="CAG56" s="18"/>
      <c r="CAH56" s="18"/>
      <c r="CAI56" s="18"/>
      <c r="CAJ56" s="18"/>
      <c r="CAK56" s="18"/>
      <c r="CAL56" s="18"/>
      <c r="CAM56" s="18"/>
      <c r="CAN56" s="18"/>
      <c r="CAO56" s="18"/>
      <c r="CAP56" s="18"/>
      <c r="CAQ56" s="18"/>
      <c r="CAR56" s="18"/>
      <c r="CAS56" s="18"/>
      <c r="CAT56" s="18"/>
      <c r="CAU56" s="18"/>
      <c r="CAV56" s="18"/>
      <c r="CAW56" s="18"/>
      <c r="CAX56" s="18"/>
      <c r="CAY56" s="18"/>
      <c r="CAZ56" s="18"/>
      <c r="CBA56" s="18"/>
      <c r="CBB56" s="18"/>
      <c r="CBC56" s="18"/>
      <c r="CBD56" s="18"/>
      <c r="CBE56" s="18"/>
      <c r="CBF56" s="18"/>
      <c r="CBG56" s="18"/>
      <c r="CBH56" s="18"/>
      <c r="CBI56" s="18"/>
      <c r="CBJ56" s="18"/>
      <c r="CBK56" s="18"/>
      <c r="CBL56" s="18"/>
      <c r="CBM56" s="18"/>
      <c r="CBN56" s="18"/>
      <c r="CBO56" s="18"/>
      <c r="CBP56" s="18"/>
      <c r="CBQ56" s="18"/>
      <c r="CBR56" s="18"/>
      <c r="CBS56" s="18"/>
      <c r="CBT56" s="18"/>
      <c r="CBU56" s="18"/>
      <c r="CBV56" s="18"/>
      <c r="CBW56" s="18"/>
      <c r="CBX56" s="18"/>
      <c r="CBY56" s="18"/>
      <c r="CBZ56" s="18"/>
      <c r="CCA56" s="18"/>
      <c r="CCB56" s="18"/>
      <c r="CCC56" s="18"/>
      <c r="CCD56" s="18"/>
      <c r="CCE56" s="18"/>
      <c r="CCF56" s="18"/>
      <c r="CCG56" s="18"/>
      <c r="CCH56" s="18"/>
      <c r="CCI56" s="18"/>
      <c r="CCJ56" s="18"/>
      <c r="CCK56" s="18"/>
      <c r="CCL56" s="18"/>
      <c r="CCM56" s="18"/>
      <c r="CCN56" s="18"/>
      <c r="CCO56" s="18"/>
      <c r="CCP56" s="18"/>
      <c r="CCQ56" s="18"/>
      <c r="CCR56" s="18"/>
      <c r="CCS56" s="18"/>
      <c r="CCT56" s="18"/>
      <c r="CCU56" s="18"/>
      <c r="CCV56" s="18"/>
      <c r="CCW56" s="18"/>
      <c r="CCX56" s="18"/>
      <c r="CCY56" s="18"/>
      <c r="CCZ56" s="18"/>
      <c r="CDA56" s="18"/>
      <c r="CDB56" s="18"/>
      <c r="CDC56" s="18"/>
      <c r="CDD56" s="18"/>
      <c r="CDE56" s="18"/>
      <c r="CDF56" s="18"/>
      <c r="CDG56" s="18"/>
      <c r="CDH56" s="18"/>
      <c r="CDI56" s="18"/>
      <c r="CDJ56" s="18"/>
      <c r="CDK56" s="18"/>
      <c r="CDL56" s="18"/>
      <c r="CDM56" s="18"/>
      <c r="CDN56" s="18"/>
      <c r="CDO56" s="18"/>
      <c r="CDP56" s="18"/>
      <c r="CDQ56" s="18"/>
      <c r="CDR56" s="18"/>
      <c r="CDS56" s="18"/>
      <c r="CDT56" s="18"/>
      <c r="CDU56" s="18"/>
      <c r="CDV56" s="18"/>
      <c r="CDW56" s="18"/>
      <c r="CDX56" s="18"/>
      <c r="CDY56" s="18"/>
      <c r="CDZ56" s="18"/>
      <c r="CEA56" s="18"/>
      <c r="CEB56" s="18"/>
      <c r="CEC56" s="18"/>
      <c r="CED56" s="18"/>
      <c r="CEE56" s="18"/>
      <c r="CEF56" s="18"/>
      <c r="CEG56" s="18"/>
      <c r="CEH56" s="18"/>
      <c r="CEI56" s="18"/>
      <c r="CEJ56" s="18"/>
      <c r="CEK56" s="18"/>
      <c r="CEL56" s="18"/>
      <c r="CEM56" s="18"/>
      <c r="CEN56" s="18"/>
      <c r="CEO56" s="18"/>
      <c r="CEP56" s="18"/>
      <c r="CEQ56" s="18"/>
      <c r="CER56" s="18"/>
      <c r="CES56" s="18"/>
      <c r="CET56" s="18"/>
      <c r="CEU56" s="18"/>
      <c r="CEV56" s="18"/>
      <c r="CEW56" s="18"/>
      <c r="CEX56" s="18"/>
      <c r="CEY56" s="18"/>
      <c r="CEZ56" s="18"/>
      <c r="CFA56" s="18"/>
      <c r="CFB56" s="18"/>
      <c r="CFC56" s="18"/>
      <c r="CFD56" s="18"/>
      <c r="CFE56" s="18"/>
      <c r="CFF56" s="18"/>
      <c r="CFG56" s="18"/>
      <c r="CFH56" s="18"/>
      <c r="CFI56" s="18"/>
      <c r="CFJ56" s="18"/>
      <c r="CFK56" s="18"/>
      <c r="CFL56" s="18"/>
      <c r="CFM56" s="18"/>
      <c r="CFN56" s="18"/>
      <c r="CFO56" s="18"/>
      <c r="CFP56" s="18"/>
      <c r="CFQ56" s="18"/>
      <c r="CFR56" s="18"/>
      <c r="CFS56" s="18"/>
      <c r="CFT56" s="18"/>
      <c r="CFU56" s="18"/>
      <c r="CFV56" s="18"/>
      <c r="CFW56" s="18"/>
      <c r="CFX56" s="18"/>
      <c r="CFY56" s="18"/>
      <c r="CFZ56" s="18"/>
      <c r="CGA56" s="18"/>
      <c r="CGB56" s="18"/>
      <c r="CGC56" s="18"/>
      <c r="CGD56" s="18"/>
      <c r="CGE56" s="18"/>
      <c r="CGF56" s="18"/>
      <c r="CGG56" s="18"/>
      <c r="CGH56" s="18"/>
      <c r="CGI56" s="18"/>
      <c r="CGJ56" s="18"/>
      <c r="CGK56" s="18"/>
      <c r="CGL56" s="18"/>
      <c r="CGM56" s="18"/>
      <c r="CGN56" s="18"/>
      <c r="CGO56" s="18"/>
      <c r="CGP56" s="18"/>
      <c r="CGQ56" s="18"/>
      <c r="CGR56" s="18"/>
      <c r="CGS56" s="18"/>
      <c r="CGT56" s="18"/>
      <c r="CGU56" s="18"/>
      <c r="CGV56" s="18"/>
      <c r="CGW56" s="18"/>
      <c r="CGX56" s="18"/>
      <c r="CGY56" s="18"/>
      <c r="CGZ56" s="18"/>
      <c r="CHA56" s="18"/>
      <c r="CHB56" s="18"/>
      <c r="CHC56" s="18"/>
      <c r="CHD56" s="18"/>
      <c r="CHE56" s="18"/>
      <c r="CHF56" s="18"/>
      <c r="CHG56" s="18"/>
      <c r="CHH56" s="18"/>
      <c r="CHI56" s="18"/>
      <c r="CHJ56" s="18"/>
      <c r="CHK56" s="18"/>
      <c r="CHL56" s="18"/>
      <c r="CHM56" s="18"/>
      <c r="CHN56" s="18"/>
      <c r="CHO56" s="18"/>
      <c r="CHP56" s="18"/>
      <c r="CHQ56" s="18"/>
      <c r="CHR56" s="18"/>
      <c r="CHS56" s="18"/>
      <c r="CHT56" s="18"/>
      <c r="CHU56" s="18"/>
      <c r="CHV56" s="18"/>
      <c r="CHW56" s="18"/>
      <c r="CHX56" s="18"/>
      <c r="CHY56" s="18"/>
      <c r="CHZ56" s="18"/>
      <c r="CIA56" s="18"/>
      <c r="CIB56" s="18"/>
      <c r="CIC56" s="18"/>
      <c r="CID56" s="18"/>
      <c r="CIE56" s="18"/>
      <c r="CIF56" s="18"/>
      <c r="CIG56" s="18"/>
      <c r="CIH56" s="18"/>
      <c r="CII56" s="18"/>
      <c r="CIJ56" s="18"/>
      <c r="CIK56" s="18"/>
      <c r="CIL56" s="18"/>
      <c r="CIM56" s="18"/>
      <c r="CIN56" s="18"/>
      <c r="CIO56" s="18"/>
      <c r="CIP56" s="18"/>
      <c r="CIQ56" s="18"/>
      <c r="CIR56" s="18"/>
      <c r="CIS56" s="18"/>
      <c r="CIT56" s="18"/>
      <c r="CIU56" s="18"/>
      <c r="CIV56" s="18"/>
      <c r="CIW56" s="18"/>
      <c r="CIX56" s="18"/>
      <c r="CIY56" s="18"/>
      <c r="CIZ56" s="18"/>
      <c r="CJA56" s="18"/>
      <c r="CJB56" s="18"/>
      <c r="CJC56" s="18"/>
      <c r="CJD56" s="18"/>
      <c r="CJE56" s="18"/>
      <c r="CJF56" s="18"/>
      <c r="CJG56" s="18"/>
      <c r="CJH56" s="18"/>
      <c r="CJI56" s="18"/>
      <c r="CJJ56" s="18"/>
      <c r="CJK56" s="18"/>
      <c r="CJL56" s="18"/>
      <c r="CJM56" s="18"/>
      <c r="CJN56" s="18"/>
      <c r="CJO56" s="18"/>
      <c r="CJP56" s="18"/>
      <c r="CJQ56" s="18"/>
      <c r="CJR56" s="18"/>
      <c r="CJS56" s="18"/>
      <c r="CJT56" s="18"/>
      <c r="CJU56" s="18"/>
      <c r="CJV56" s="18"/>
      <c r="CJW56" s="18"/>
      <c r="CJX56" s="18"/>
      <c r="CJY56" s="18"/>
      <c r="CJZ56" s="18"/>
      <c r="CKA56" s="18"/>
      <c r="CKB56" s="18"/>
      <c r="CKC56" s="18"/>
      <c r="CKD56" s="18"/>
      <c r="CKE56" s="18"/>
      <c r="CKF56" s="18"/>
      <c r="CKG56" s="18"/>
      <c r="CKH56" s="18"/>
      <c r="CKI56" s="18"/>
      <c r="CKJ56" s="18"/>
      <c r="CKK56" s="18"/>
      <c r="CKL56" s="18"/>
      <c r="CKM56" s="18"/>
      <c r="CKN56" s="18"/>
      <c r="CKO56" s="18"/>
      <c r="CKP56" s="18"/>
      <c r="CKQ56" s="18"/>
      <c r="CKR56" s="18"/>
      <c r="CKS56" s="18"/>
      <c r="CKT56" s="18"/>
      <c r="CKU56" s="18"/>
      <c r="CKV56" s="18"/>
      <c r="CKW56" s="18"/>
      <c r="CKX56" s="18"/>
      <c r="CKY56" s="18"/>
      <c r="CKZ56" s="18"/>
      <c r="CLA56" s="18"/>
      <c r="CLB56" s="18"/>
      <c r="CLC56" s="18"/>
      <c r="CLD56" s="18"/>
      <c r="CLE56" s="18"/>
      <c r="CLF56" s="18"/>
      <c r="CLG56" s="18"/>
      <c r="CLH56" s="18"/>
      <c r="CLI56" s="18"/>
      <c r="CLJ56" s="18"/>
      <c r="CLK56" s="18"/>
      <c r="CLL56" s="18"/>
      <c r="CLM56" s="18"/>
      <c r="CLN56" s="18"/>
      <c r="CLO56" s="18"/>
      <c r="CLP56" s="18"/>
      <c r="CLQ56" s="18"/>
      <c r="CLR56" s="18"/>
      <c r="CLS56" s="18"/>
      <c r="CLT56" s="18"/>
      <c r="CLU56" s="18"/>
      <c r="CLV56" s="18"/>
      <c r="CLW56" s="18"/>
      <c r="CLX56" s="18"/>
      <c r="CLY56" s="18"/>
      <c r="CLZ56" s="18"/>
      <c r="CMA56" s="18"/>
      <c r="CMB56" s="18"/>
      <c r="CMC56" s="18"/>
      <c r="CMD56" s="18"/>
      <c r="CME56" s="18"/>
      <c r="CMF56" s="18"/>
      <c r="CMG56" s="18"/>
      <c r="CMH56" s="18"/>
      <c r="CMI56" s="18"/>
      <c r="CMJ56" s="18"/>
      <c r="CMK56" s="18"/>
      <c r="CML56" s="18"/>
      <c r="CMM56" s="18"/>
      <c r="CMN56" s="18"/>
      <c r="CMO56" s="18"/>
      <c r="CMP56" s="18"/>
      <c r="CMQ56" s="18"/>
      <c r="CMR56" s="18"/>
      <c r="CMS56" s="18"/>
      <c r="CMT56" s="18"/>
      <c r="CMU56" s="18"/>
      <c r="CMV56" s="18"/>
      <c r="CMW56" s="18"/>
      <c r="CMX56" s="18"/>
      <c r="CMY56" s="18"/>
      <c r="CMZ56" s="18"/>
      <c r="CNA56" s="18"/>
      <c r="CNB56" s="18"/>
      <c r="CNC56" s="18"/>
      <c r="CND56" s="18"/>
      <c r="CNE56" s="18"/>
      <c r="CNF56" s="18"/>
      <c r="CNG56" s="18"/>
      <c r="CNH56" s="18"/>
      <c r="CNI56" s="18"/>
      <c r="CNJ56" s="18"/>
      <c r="CNK56" s="18"/>
      <c r="CNL56" s="18"/>
      <c r="CNM56" s="18"/>
      <c r="CNN56" s="18"/>
      <c r="CNO56" s="18"/>
      <c r="CNP56" s="18"/>
      <c r="CNQ56" s="18"/>
      <c r="CNR56" s="18"/>
      <c r="CNS56" s="18"/>
      <c r="CNT56" s="18"/>
      <c r="CNU56" s="18"/>
      <c r="CNV56" s="18"/>
      <c r="CNW56" s="18"/>
      <c r="CNX56" s="18"/>
      <c r="CNY56" s="18"/>
      <c r="CNZ56" s="18"/>
      <c r="COA56" s="18"/>
      <c r="COB56" s="18"/>
      <c r="COC56" s="18"/>
      <c r="COD56" s="18"/>
      <c r="COE56" s="18"/>
      <c r="COF56" s="18"/>
      <c r="COG56" s="18"/>
      <c r="COH56" s="18"/>
      <c r="COI56" s="18"/>
      <c r="COJ56" s="18"/>
      <c r="COK56" s="18"/>
      <c r="COL56" s="18"/>
      <c r="COM56" s="18"/>
      <c r="CON56" s="18"/>
      <c r="COO56" s="18"/>
      <c r="COP56" s="18"/>
      <c r="COQ56" s="18"/>
      <c r="COR56" s="18"/>
      <c r="COS56" s="18"/>
      <c r="COT56" s="18"/>
      <c r="COU56" s="18"/>
      <c r="COV56" s="18"/>
      <c r="COW56" s="18"/>
      <c r="COX56" s="18"/>
      <c r="COY56" s="18"/>
      <c r="COZ56" s="18"/>
      <c r="CPA56" s="18"/>
      <c r="CPB56" s="18"/>
      <c r="CPC56" s="18"/>
      <c r="CPD56" s="18"/>
      <c r="CPE56" s="18"/>
      <c r="CPF56" s="18"/>
      <c r="CPG56" s="18"/>
      <c r="CPH56" s="18"/>
      <c r="CPI56" s="18"/>
      <c r="CPJ56" s="18"/>
      <c r="CPK56" s="18"/>
      <c r="CPL56" s="18"/>
      <c r="CPM56" s="18"/>
      <c r="CPN56" s="18"/>
      <c r="CPO56" s="18"/>
      <c r="CPP56" s="18"/>
      <c r="CPQ56" s="18"/>
      <c r="CPR56" s="18"/>
      <c r="CPS56" s="18"/>
      <c r="CPT56" s="18"/>
      <c r="CPU56" s="18"/>
      <c r="CPV56" s="18"/>
      <c r="CPW56" s="18"/>
      <c r="CPX56" s="18"/>
      <c r="CPY56" s="18"/>
      <c r="CPZ56" s="18"/>
      <c r="CQA56" s="18"/>
      <c r="CQB56" s="18"/>
      <c r="CQC56" s="18"/>
      <c r="CQD56" s="18"/>
      <c r="CQE56" s="18"/>
      <c r="CQF56" s="18"/>
      <c r="CQG56" s="18"/>
      <c r="CQH56" s="18"/>
      <c r="CQI56" s="18"/>
      <c r="CQJ56" s="18"/>
      <c r="CQK56" s="18"/>
      <c r="CQL56" s="18"/>
      <c r="CQM56" s="18"/>
      <c r="CQN56" s="18"/>
      <c r="CQO56" s="18"/>
      <c r="CQP56" s="18"/>
      <c r="CQQ56" s="18"/>
      <c r="CQR56" s="18"/>
      <c r="CQS56" s="18"/>
      <c r="CQT56" s="18"/>
      <c r="CQU56" s="18"/>
      <c r="CQV56" s="18"/>
      <c r="CQW56" s="18"/>
      <c r="CQX56" s="18"/>
      <c r="CQY56" s="18"/>
      <c r="CQZ56" s="18"/>
      <c r="CRA56" s="18"/>
      <c r="CRB56" s="18"/>
      <c r="CRC56" s="18"/>
      <c r="CRD56" s="18"/>
      <c r="CRE56" s="18"/>
      <c r="CRF56" s="18"/>
      <c r="CRG56" s="18"/>
      <c r="CRH56" s="18"/>
      <c r="CRI56" s="18"/>
      <c r="CRJ56" s="18"/>
      <c r="CRK56" s="18"/>
      <c r="CRL56" s="18"/>
      <c r="CRM56" s="18"/>
      <c r="CRN56" s="18"/>
      <c r="CRO56" s="18"/>
      <c r="CRP56" s="18"/>
      <c r="CRQ56" s="18"/>
      <c r="CRR56" s="18"/>
      <c r="CRS56" s="18"/>
      <c r="CRT56" s="18"/>
      <c r="CRU56" s="18"/>
      <c r="CRV56" s="18"/>
      <c r="CRW56" s="18"/>
      <c r="CRX56" s="18"/>
      <c r="CRY56" s="18"/>
      <c r="CRZ56" s="18"/>
      <c r="CSA56" s="18"/>
      <c r="CSB56" s="18"/>
      <c r="CSC56" s="18"/>
      <c r="CSD56" s="18"/>
      <c r="CSE56" s="18"/>
      <c r="CSF56" s="18"/>
      <c r="CSG56" s="18"/>
      <c r="CSH56" s="18"/>
      <c r="CSI56" s="18"/>
      <c r="CSJ56" s="18"/>
      <c r="CSK56" s="18"/>
      <c r="CSL56" s="18"/>
      <c r="CSM56" s="18"/>
      <c r="CSN56" s="18"/>
      <c r="CSO56" s="18"/>
      <c r="CSP56" s="18"/>
      <c r="CSQ56" s="18"/>
      <c r="CSR56" s="18"/>
      <c r="CSS56" s="18"/>
      <c r="CST56" s="18"/>
      <c r="CSU56" s="18"/>
      <c r="CSV56" s="18"/>
      <c r="CSW56" s="18"/>
      <c r="CSX56" s="18"/>
      <c r="CSY56" s="18"/>
      <c r="CSZ56" s="18"/>
      <c r="CTA56" s="18"/>
      <c r="CTB56" s="18"/>
      <c r="CTC56" s="18"/>
      <c r="CTD56" s="18"/>
      <c r="CTE56" s="18"/>
      <c r="CTF56" s="18"/>
      <c r="CTG56" s="18"/>
      <c r="CTH56" s="18"/>
      <c r="CTI56" s="18"/>
      <c r="CTJ56" s="18"/>
      <c r="CTK56" s="18"/>
      <c r="CTL56" s="18"/>
      <c r="CTM56" s="18"/>
      <c r="CTN56" s="18"/>
      <c r="CTO56" s="18"/>
      <c r="CTP56" s="18"/>
      <c r="CTQ56" s="18"/>
      <c r="CTR56" s="18"/>
      <c r="CTS56" s="18"/>
      <c r="CTT56" s="18"/>
      <c r="CTU56" s="18"/>
      <c r="CTV56" s="18"/>
      <c r="CTW56" s="18"/>
      <c r="CTX56" s="18"/>
      <c r="CTY56" s="18"/>
      <c r="CTZ56" s="18"/>
      <c r="CUA56" s="18"/>
      <c r="CUB56" s="18"/>
      <c r="CUC56" s="18"/>
      <c r="CUD56" s="18"/>
      <c r="CUE56" s="18"/>
      <c r="CUF56" s="18"/>
      <c r="CUG56" s="18"/>
      <c r="CUH56" s="18"/>
      <c r="CUI56" s="18"/>
      <c r="CUJ56" s="18"/>
      <c r="CUK56" s="18"/>
      <c r="CUL56" s="18"/>
      <c r="CUM56" s="18"/>
      <c r="CUN56" s="18"/>
      <c r="CUO56" s="18"/>
      <c r="CUP56" s="18"/>
      <c r="CUQ56" s="18"/>
      <c r="CUR56" s="18"/>
      <c r="CUS56" s="18"/>
      <c r="CUT56" s="18"/>
      <c r="CUU56" s="18"/>
      <c r="CUV56" s="18"/>
      <c r="CUW56" s="18"/>
      <c r="CUX56" s="18"/>
    </row>
    <row r="57" spans="1:2598" s="191" customFormat="1" ht="15" customHeight="1" x14ac:dyDescent="0.15">
      <c r="A57" s="891" t="s">
        <v>425</v>
      </c>
      <c r="B57" s="199" t="s">
        <v>39</v>
      </c>
      <c r="C57" s="190" t="s">
        <v>621</v>
      </c>
      <c r="D57" s="1474">
        <v>50.6730190878</v>
      </c>
      <c r="E57" s="1474">
        <v>6484722.5642099995</v>
      </c>
      <c r="F57" s="1474">
        <v>50.064074268999995</v>
      </c>
      <c r="G57" s="1474">
        <v>6131530.8662080001</v>
      </c>
      <c r="H57" s="1474">
        <v>46.740833669700002</v>
      </c>
      <c r="I57" s="1474">
        <v>5278753.5623730002</v>
      </c>
      <c r="J57" s="1474">
        <v>0.75370840000000006</v>
      </c>
      <c r="K57" s="1474">
        <v>66259.248349999994</v>
      </c>
      <c r="L57" s="1474">
        <v>0.48445957000000001</v>
      </c>
      <c r="M57" s="1474">
        <v>32360.576499999996</v>
      </c>
      <c r="N57" s="1474">
        <v>2.4556694899999996</v>
      </c>
      <c r="O57" s="1474">
        <v>310777.28000000003</v>
      </c>
      <c r="P57" s="291"/>
      <c r="Q57" s="292"/>
      <c r="R57" s="196" t="str">
        <f t="shared" si="11"/>
        <v>12</v>
      </c>
      <c r="S57" s="189" t="str">
        <f t="shared" si="12"/>
        <v>PAPER AND PAPERBOARD</v>
      </c>
      <c r="T57" s="190" t="s">
        <v>621</v>
      </c>
      <c r="U57" s="595">
        <f>F57-(F58+F63+F64+F69)</f>
        <v>0</v>
      </c>
      <c r="V57" s="276">
        <f>G57-(G58+G63+G64+G69)</f>
        <v>0</v>
      </c>
      <c r="W57" s="276">
        <f>H57-(H58+H63+H64+H69)</f>
        <v>0</v>
      </c>
      <c r="X57" s="276">
        <f>I57-(I58+I63+I64+I69)</f>
        <v>0</v>
      </c>
      <c r="Y57" s="276">
        <f t="shared" ref="Y57:AB57" si="35">L57-(L58+L63+L64+L69)</f>
        <v>0</v>
      </c>
      <c r="Z57" s="276">
        <f t="shared" si="35"/>
        <v>0</v>
      </c>
      <c r="AA57" s="276">
        <f t="shared" si="35"/>
        <v>0</v>
      </c>
      <c r="AB57" s="277">
        <f t="shared" si="35"/>
        <v>0</v>
      </c>
      <c r="AC57" s="314"/>
      <c r="AD57" s="323" t="str">
        <f t="shared" si="19"/>
        <v>12</v>
      </c>
      <c r="AE57" s="189" t="str">
        <f t="shared" si="28"/>
        <v>PAPER AND PAPERBOARD</v>
      </c>
      <c r="AF57" s="1090" t="s">
        <v>621</v>
      </c>
      <c r="AG57" s="330">
        <f>IF(ISNUMBER('JQ1|Primary Products|Production'!E69+F57-L57),'JQ1|Primary Products|Production'!E69+F57-L57,IF(ISNUMBER(L57-F57),"NT " &amp; L57-F57,"…"))</f>
        <v>54.702614698999994</v>
      </c>
      <c r="AH57" s="328">
        <f>IF(ISNUMBER('JQ1|Primary Products|Production'!F69+H57-N57),'JQ1|Primary Products|Production'!F69+H57-N57,IF(ISNUMBER(N57-H57),"NT " &amp; N57-H57,"…"))</f>
        <v>53.304164179700003</v>
      </c>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8"/>
      <c r="RG57" s="18"/>
      <c r="RH57" s="18"/>
      <c r="RI57" s="18"/>
      <c r="RJ57" s="18"/>
      <c r="RK57" s="18"/>
      <c r="RL57" s="18"/>
      <c r="RM57" s="18"/>
      <c r="RN57" s="18"/>
      <c r="RO57" s="18"/>
      <c r="RP57" s="18"/>
      <c r="RQ57" s="18"/>
      <c r="RR57" s="18"/>
      <c r="RS57" s="18"/>
      <c r="RT57" s="18"/>
      <c r="RU57" s="18"/>
      <c r="RV57" s="18"/>
      <c r="RW57" s="18"/>
      <c r="RX57" s="18"/>
      <c r="RY57" s="18"/>
      <c r="RZ57" s="18"/>
      <c r="SA57" s="18"/>
      <c r="SB57" s="18"/>
      <c r="SC57" s="18"/>
      <c r="SD57" s="18"/>
      <c r="SE57" s="18"/>
      <c r="SF57" s="18"/>
      <c r="SG57" s="18"/>
      <c r="SH57" s="18"/>
      <c r="SI57" s="18"/>
      <c r="SJ57" s="18"/>
      <c r="SK57" s="18"/>
      <c r="SL57" s="18"/>
      <c r="SM57" s="18"/>
      <c r="SN57" s="18"/>
      <c r="SO57" s="18"/>
      <c r="SP57" s="18"/>
      <c r="SQ57" s="18"/>
      <c r="SR57" s="18"/>
      <c r="SS57" s="18"/>
      <c r="ST57" s="18"/>
      <c r="SU57" s="18"/>
      <c r="SV57" s="18"/>
      <c r="SW57" s="18"/>
      <c r="SX57" s="18"/>
      <c r="SY57" s="18"/>
      <c r="SZ57" s="18"/>
      <c r="TA57" s="18"/>
      <c r="TB57" s="18"/>
      <c r="TC57" s="18"/>
      <c r="TD57" s="18"/>
      <c r="TE57" s="18"/>
      <c r="TF57" s="18"/>
      <c r="TG57" s="18"/>
      <c r="TH57" s="18"/>
      <c r="TI57" s="18"/>
      <c r="TJ57" s="18"/>
      <c r="TK57" s="18"/>
      <c r="TL57" s="18"/>
      <c r="TM57" s="18"/>
      <c r="TN57" s="18"/>
      <c r="TO57" s="18"/>
      <c r="TP57" s="18"/>
      <c r="TQ57" s="18"/>
      <c r="TR57" s="18"/>
      <c r="TS57" s="18"/>
      <c r="TT57" s="18"/>
      <c r="TU57" s="18"/>
      <c r="TV57" s="18"/>
      <c r="TW57" s="18"/>
      <c r="TX57" s="18"/>
      <c r="TY57" s="18"/>
      <c r="TZ57" s="18"/>
      <c r="UA57" s="18"/>
      <c r="UB57" s="18"/>
      <c r="UC57" s="18"/>
      <c r="UD57" s="18"/>
      <c r="UE57" s="18"/>
      <c r="UF57" s="18"/>
      <c r="UG57" s="18"/>
      <c r="UH57" s="18"/>
      <c r="UI57" s="18"/>
      <c r="UJ57" s="18"/>
      <c r="UK57" s="18"/>
      <c r="UL57" s="18"/>
      <c r="UM57" s="18"/>
      <c r="UN57" s="18"/>
      <c r="UO57" s="18"/>
      <c r="UP57" s="18"/>
      <c r="UQ57" s="18"/>
      <c r="UR57" s="18"/>
      <c r="US57" s="18"/>
      <c r="UT57" s="18"/>
      <c r="UU57" s="18"/>
      <c r="UV57" s="18"/>
      <c r="UW57" s="18"/>
      <c r="UX57" s="18"/>
      <c r="UY57" s="18"/>
      <c r="UZ57" s="18"/>
      <c r="VA57" s="18"/>
      <c r="VB57" s="18"/>
      <c r="VC57" s="18"/>
      <c r="VD57" s="18"/>
      <c r="VE57" s="18"/>
      <c r="VF57" s="18"/>
      <c r="VG57" s="18"/>
      <c r="VH57" s="18"/>
      <c r="VI57" s="18"/>
      <c r="VJ57" s="18"/>
      <c r="VK57" s="18"/>
      <c r="VL57" s="18"/>
      <c r="VM57" s="18"/>
      <c r="VN57" s="18"/>
      <c r="VO57" s="18"/>
      <c r="VP57" s="18"/>
      <c r="VQ57" s="18"/>
      <c r="VR57" s="18"/>
      <c r="VS57" s="18"/>
      <c r="VT57" s="18"/>
      <c r="VU57" s="18"/>
      <c r="VV57" s="18"/>
      <c r="VW57" s="18"/>
      <c r="VX57" s="18"/>
      <c r="VY57" s="18"/>
      <c r="VZ57" s="18"/>
      <c r="WA57" s="18"/>
      <c r="WB57" s="18"/>
      <c r="WC57" s="18"/>
      <c r="WD57" s="18"/>
      <c r="WE57" s="18"/>
      <c r="WF57" s="18"/>
      <c r="WG57" s="18"/>
      <c r="WH57" s="18"/>
      <c r="WI57" s="18"/>
      <c r="WJ57" s="18"/>
      <c r="WK57" s="18"/>
      <c r="WL57" s="18"/>
      <c r="WM57" s="18"/>
      <c r="WN57" s="18"/>
      <c r="WO57" s="18"/>
      <c r="WP57" s="18"/>
      <c r="WQ57" s="18"/>
      <c r="WR57" s="18"/>
      <c r="WS57" s="18"/>
      <c r="WT57" s="18"/>
      <c r="WU57" s="18"/>
      <c r="WV57" s="18"/>
      <c r="WW57" s="18"/>
      <c r="WX57" s="18"/>
      <c r="WY57" s="18"/>
      <c r="WZ57" s="18"/>
      <c r="XA57" s="18"/>
      <c r="XB57" s="18"/>
      <c r="XC57" s="18"/>
      <c r="XD57" s="18"/>
      <c r="XE57" s="18"/>
      <c r="XF57" s="18"/>
      <c r="XG57" s="18"/>
      <c r="XH57" s="18"/>
      <c r="XI57" s="18"/>
      <c r="XJ57" s="18"/>
      <c r="XK57" s="18"/>
      <c r="XL57" s="18"/>
      <c r="XM57" s="18"/>
      <c r="XN57" s="18"/>
      <c r="XO57" s="18"/>
      <c r="XP57" s="18"/>
      <c r="XQ57" s="18"/>
      <c r="XR57" s="18"/>
      <c r="XS57" s="18"/>
      <c r="XT57" s="18"/>
      <c r="XU57" s="18"/>
      <c r="XV57" s="18"/>
      <c r="XW57" s="18"/>
      <c r="XX57" s="18"/>
      <c r="XY57" s="18"/>
      <c r="XZ57" s="18"/>
      <c r="YA57" s="18"/>
      <c r="YB57" s="18"/>
      <c r="YC57" s="18"/>
      <c r="YD57" s="18"/>
      <c r="YE57" s="18"/>
      <c r="YF57" s="18"/>
      <c r="YG57" s="18"/>
      <c r="YH57" s="18"/>
      <c r="YI57" s="18"/>
      <c r="YJ57" s="18"/>
      <c r="YK57" s="18"/>
      <c r="YL57" s="18"/>
      <c r="YM57" s="18"/>
      <c r="YN57" s="18"/>
      <c r="YO57" s="18"/>
      <c r="YP57" s="18"/>
      <c r="YQ57" s="18"/>
      <c r="YR57" s="18"/>
      <c r="YS57" s="18"/>
      <c r="YT57" s="18"/>
      <c r="YU57" s="18"/>
      <c r="YV57" s="18"/>
      <c r="YW57" s="18"/>
      <c r="YX57" s="18"/>
      <c r="YY57" s="18"/>
      <c r="YZ57" s="18"/>
      <c r="ZA57" s="18"/>
      <c r="ZB57" s="18"/>
      <c r="ZC57" s="18"/>
      <c r="ZD57" s="18"/>
      <c r="ZE57" s="18"/>
      <c r="ZF57" s="18"/>
      <c r="ZG57" s="18"/>
      <c r="ZH57" s="18"/>
      <c r="ZI57" s="18"/>
      <c r="ZJ57" s="18"/>
      <c r="ZK57" s="18"/>
      <c r="ZL57" s="18"/>
      <c r="ZM57" s="18"/>
      <c r="ZN57" s="18"/>
      <c r="ZO57" s="18"/>
      <c r="ZP57" s="18"/>
      <c r="ZQ57" s="18"/>
      <c r="ZR57" s="18"/>
      <c r="ZS57" s="18"/>
      <c r="ZT57" s="18"/>
      <c r="ZU57" s="18"/>
      <c r="ZV57" s="18"/>
      <c r="ZW57" s="18"/>
      <c r="ZX57" s="18"/>
      <c r="ZY57" s="18"/>
      <c r="ZZ57" s="18"/>
      <c r="AAA57" s="18"/>
      <c r="AAB57" s="18"/>
      <c r="AAC57" s="18"/>
      <c r="AAD57" s="18"/>
      <c r="AAE57" s="18"/>
      <c r="AAF57" s="18"/>
      <c r="AAG57" s="18"/>
      <c r="AAH57" s="18"/>
      <c r="AAI57" s="18"/>
      <c r="AAJ57" s="18"/>
      <c r="AAK57" s="18"/>
      <c r="AAL57" s="18"/>
      <c r="AAM57" s="18"/>
      <c r="AAN57" s="18"/>
      <c r="AAO57" s="18"/>
      <c r="AAP57" s="18"/>
      <c r="AAQ57" s="18"/>
      <c r="AAR57" s="18"/>
      <c r="AAS57" s="18"/>
      <c r="AAT57" s="18"/>
      <c r="AAU57" s="18"/>
      <c r="AAV57" s="18"/>
      <c r="AAW57" s="18"/>
      <c r="AAX57" s="18"/>
      <c r="AAY57" s="18"/>
      <c r="AAZ57" s="18"/>
      <c r="ABA57" s="18"/>
      <c r="ABB57" s="18"/>
      <c r="ABC57" s="18"/>
      <c r="ABD57" s="18"/>
      <c r="ABE57" s="18"/>
      <c r="ABF57" s="18"/>
      <c r="ABG57" s="18"/>
      <c r="ABH57" s="18"/>
      <c r="ABI57" s="18"/>
      <c r="ABJ57" s="18"/>
      <c r="ABK57" s="18"/>
      <c r="ABL57" s="18"/>
      <c r="ABM57" s="18"/>
      <c r="ABN57" s="18"/>
      <c r="ABO57" s="18"/>
      <c r="ABP57" s="18"/>
      <c r="ABQ57" s="18"/>
      <c r="ABR57" s="18"/>
      <c r="ABS57" s="18"/>
      <c r="ABT57" s="18"/>
      <c r="ABU57" s="18"/>
      <c r="ABV57" s="18"/>
      <c r="ABW57" s="18"/>
      <c r="ABX57" s="18"/>
      <c r="ABY57" s="18"/>
      <c r="ABZ57" s="18"/>
      <c r="ACA57" s="18"/>
      <c r="ACB57" s="18"/>
      <c r="ACC57" s="18"/>
      <c r="ACD57" s="18"/>
      <c r="ACE57" s="18"/>
      <c r="ACF57" s="18"/>
      <c r="ACG57" s="18"/>
      <c r="ACH57" s="18"/>
      <c r="ACI57" s="18"/>
      <c r="ACJ57" s="18"/>
      <c r="ACK57" s="18"/>
      <c r="ACL57" s="18"/>
      <c r="ACM57" s="18"/>
      <c r="ACN57" s="18"/>
      <c r="ACO57" s="18"/>
      <c r="ACP57" s="18"/>
      <c r="ACQ57" s="18"/>
      <c r="ACR57" s="18"/>
      <c r="ACS57" s="18"/>
      <c r="ACT57" s="18"/>
      <c r="ACU57" s="18"/>
      <c r="ACV57" s="18"/>
      <c r="ACW57" s="18"/>
      <c r="ACX57" s="18"/>
      <c r="ACY57" s="18"/>
      <c r="ACZ57" s="18"/>
      <c r="ADA57" s="18"/>
      <c r="ADB57" s="18"/>
      <c r="ADC57" s="18"/>
      <c r="ADD57" s="18"/>
      <c r="ADE57" s="18"/>
      <c r="ADF57" s="18"/>
      <c r="ADG57" s="18"/>
      <c r="ADH57" s="18"/>
      <c r="ADI57" s="18"/>
      <c r="ADJ57" s="18"/>
      <c r="ADK57" s="18"/>
      <c r="ADL57" s="18"/>
      <c r="ADM57" s="18"/>
      <c r="ADN57" s="18"/>
      <c r="ADO57" s="18"/>
      <c r="ADP57" s="18"/>
      <c r="ADQ57" s="18"/>
      <c r="ADR57" s="18"/>
      <c r="ADS57" s="18"/>
      <c r="ADT57" s="18"/>
      <c r="ADU57" s="18"/>
      <c r="ADV57" s="18"/>
      <c r="ADW57" s="18"/>
      <c r="ADX57" s="18"/>
      <c r="ADY57" s="18"/>
      <c r="ADZ57" s="18"/>
      <c r="AEA57" s="18"/>
      <c r="AEB57" s="18"/>
      <c r="AEC57" s="18"/>
      <c r="AED57" s="18"/>
      <c r="AEE57" s="18"/>
      <c r="AEF57" s="18"/>
      <c r="AEG57" s="18"/>
      <c r="AEH57" s="18"/>
      <c r="AEI57" s="18"/>
      <c r="AEJ57" s="18"/>
      <c r="AEK57" s="18"/>
      <c r="AEL57" s="18"/>
      <c r="AEM57" s="18"/>
      <c r="AEN57" s="18"/>
      <c r="AEO57" s="18"/>
      <c r="AEP57" s="18"/>
      <c r="AEQ57" s="18"/>
      <c r="AER57" s="18"/>
      <c r="AES57" s="18"/>
      <c r="AET57" s="18"/>
      <c r="AEU57" s="18"/>
      <c r="AEV57" s="18"/>
      <c r="AEW57" s="18"/>
      <c r="AEX57" s="18"/>
      <c r="AEY57" s="18"/>
      <c r="AEZ57" s="18"/>
      <c r="AFA57" s="18"/>
      <c r="AFB57" s="18"/>
      <c r="AFC57" s="18"/>
      <c r="AFD57" s="18"/>
      <c r="AFE57" s="18"/>
      <c r="AFF57" s="18"/>
      <c r="AFG57" s="18"/>
      <c r="AFH57" s="18"/>
      <c r="AFI57" s="18"/>
      <c r="AFJ57" s="18"/>
      <c r="AFK57" s="18"/>
      <c r="AFL57" s="18"/>
      <c r="AFM57" s="18"/>
      <c r="AFN57" s="18"/>
      <c r="AFO57" s="18"/>
      <c r="AFP57" s="18"/>
      <c r="AFQ57" s="18"/>
      <c r="AFR57" s="18"/>
      <c r="AFS57" s="18"/>
      <c r="AFT57" s="18"/>
      <c r="AFU57" s="18"/>
      <c r="AFV57" s="18"/>
      <c r="AFW57" s="18"/>
      <c r="AFX57" s="18"/>
      <c r="AFY57" s="18"/>
      <c r="AFZ57" s="18"/>
      <c r="AGA57" s="18"/>
      <c r="AGB57" s="18"/>
      <c r="AGC57" s="18"/>
      <c r="AGD57" s="18"/>
      <c r="AGE57" s="18"/>
      <c r="AGF57" s="18"/>
      <c r="AGG57" s="18"/>
      <c r="AGH57" s="18"/>
      <c r="AGI57" s="18"/>
      <c r="AGJ57" s="18"/>
      <c r="AGK57" s="18"/>
      <c r="AGL57" s="18"/>
      <c r="AGM57" s="18"/>
      <c r="AGN57" s="18"/>
      <c r="AGO57" s="18"/>
      <c r="AGP57" s="18"/>
      <c r="AGQ57" s="18"/>
      <c r="AGR57" s="18"/>
      <c r="AGS57" s="18"/>
      <c r="AGT57" s="18"/>
      <c r="AGU57" s="18"/>
      <c r="AGV57" s="18"/>
      <c r="AGW57" s="18"/>
      <c r="AGX57" s="18"/>
      <c r="AGY57" s="18"/>
      <c r="AGZ57" s="18"/>
      <c r="AHA57" s="18"/>
      <c r="AHB57" s="18"/>
      <c r="AHC57" s="18"/>
      <c r="AHD57" s="18"/>
      <c r="AHE57" s="18"/>
      <c r="AHF57" s="18"/>
      <c r="AHG57" s="18"/>
      <c r="AHH57" s="18"/>
      <c r="AHI57" s="18"/>
      <c r="AHJ57" s="18"/>
      <c r="AHK57" s="18"/>
      <c r="AHL57" s="18"/>
      <c r="AHM57" s="18"/>
      <c r="AHN57" s="18"/>
      <c r="AHO57" s="18"/>
      <c r="AHP57" s="18"/>
      <c r="AHQ57" s="18"/>
      <c r="AHR57" s="18"/>
      <c r="AHS57" s="18"/>
      <c r="AHT57" s="18"/>
      <c r="AHU57" s="18"/>
      <c r="AHV57" s="18"/>
      <c r="AHW57" s="18"/>
      <c r="AHX57" s="18"/>
      <c r="AHY57" s="18"/>
      <c r="AHZ57" s="18"/>
      <c r="AIA57" s="18"/>
      <c r="AIB57" s="18"/>
      <c r="AIC57" s="18"/>
      <c r="AID57" s="18"/>
      <c r="AIE57" s="18"/>
      <c r="AIF57" s="18"/>
      <c r="AIG57" s="18"/>
      <c r="AIH57" s="18"/>
      <c r="AII57" s="18"/>
      <c r="AIJ57" s="18"/>
      <c r="AIK57" s="18"/>
      <c r="AIL57" s="18"/>
      <c r="AIM57" s="18"/>
      <c r="AIN57" s="18"/>
      <c r="AIO57" s="18"/>
      <c r="AIP57" s="18"/>
      <c r="AIQ57" s="18"/>
      <c r="AIR57" s="18"/>
      <c r="AIS57" s="18"/>
      <c r="AIT57" s="18"/>
      <c r="AIU57" s="18"/>
      <c r="AIV57" s="18"/>
      <c r="AIW57" s="18"/>
      <c r="AIX57" s="18"/>
      <c r="AIY57" s="18"/>
      <c r="AIZ57" s="18"/>
      <c r="AJA57" s="18"/>
      <c r="AJB57" s="18"/>
      <c r="AJC57" s="18"/>
      <c r="AJD57" s="18"/>
      <c r="AJE57" s="18"/>
      <c r="AJF57" s="18"/>
      <c r="AJG57" s="18"/>
      <c r="AJH57" s="18"/>
      <c r="AJI57" s="18"/>
      <c r="AJJ57" s="18"/>
      <c r="AJK57" s="18"/>
      <c r="AJL57" s="18"/>
      <c r="AJM57" s="18"/>
      <c r="AJN57" s="18"/>
      <c r="AJO57" s="18"/>
      <c r="AJP57" s="18"/>
      <c r="AJQ57" s="18"/>
      <c r="AJR57" s="18"/>
      <c r="AJS57" s="18"/>
      <c r="AJT57" s="18"/>
      <c r="AJU57" s="18"/>
      <c r="AJV57" s="18"/>
      <c r="AJW57" s="18"/>
      <c r="AJX57" s="18"/>
      <c r="AJY57" s="18"/>
      <c r="AJZ57" s="18"/>
      <c r="AKA57" s="18"/>
      <c r="AKB57" s="18"/>
      <c r="AKC57" s="18"/>
      <c r="AKD57" s="18"/>
      <c r="AKE57" s="18"/>
      <c r="AKF57" s="18"/>
      <c r="AKG57" s="18"/>
      <c r="AKH57" s="18"/>
      <c r="AKI57" s="18"/>
      <c r="AKJ57" s="18"/>
      <c r="AKK57" s="18"/>
      <c r="AKL57" s="18"/>
      <c r="AKM57" s="18"/>
      <c r="AKN57" s="18"/>
      <c r="AKO57" s="18"/>
      <c r="AKP57" s="18"/>
      <c r="AKQ57" s="18"/>
      <c r="AKR57" s="18"/>
      <c r="AKS57" s="18"/>
      <c r="AKT57" s="18"/>
      <c r="AKU57" s="18"/>
      <c r="AKV57" s="18"/>
      <c r="AKW57" s="18"/>
      <c r="AKX57" s="18"/>
      <c r="AKY57" s="18"/>
      <c r="AKZ57" s="18"/>
      <c r="ALA57" s="18"/>
      <c r="ALB57" s="18"/>
      <c r="ALC57" s="18"/>
      <c r="ALD57" s="18"/>
      <c r="ALE57" s="18"/>
      <c r="ALF57" s="18"/>
      <c r="ALG57" s="18"/>
      <c r="ALH57" s="18"/>
      <c r="ALI57" s="18"/>
      <c r="ALJ57" s="18"/>
      <c r="ALK57" s="18"/>
      <c r="ALL57" s="18"/>
      <c r="ALM57" s="18"/>
      <c r="ALN57" s="18"/>
      <c r="ALO57" s="18"/>
      <c r="ALP57" s="18"/>
      <c r="ALQ57" s="18"/>
      <c r="ALR57" s="18"/>
      <c r="ALS57" s="18"/>
      <c r="ALT57" s="18"/>
      <c r="ALU57" s="18"/>
      <c r="ALV57" s="18"/>
      <c r="ALW57" s="18"/>
      <c r="ALX57" s="18"/>
      <c r="ALY57" s="18"/>
      <c r="ALZ57" s="18"/>
      <c r="AMA57" s="18"/>
      <c r="AMB57" s="18"/>
      <c r="AMC57" s="18"/>
      <c r="AMD57" s="18"/>
      <c r="AME57" s="18"/>
      <c r="AMF57" s="18"/>
      <c r="AMG57" s="18"/>
      <c r="AMH57" s="18"/>
      <c r="AMI57" s="18"/>
      <c r="AMJ57" s="18"/>
      <c r="AMK57" s="18"/>
      <c r="AML57" s="18"/>
      <c r="AMM57" s="18"/>
      <c r="AMN57" s="18"/>
      <c r="AMO57" s="18"/>
      <c r="AMP57" s="18"/>
      <c r="AMQ57" s="18"/>
      <c r="AMR57" s="18"/>
      <c r="AMS57" s="18"/>
      <c r="AMT57" s="18"/>
      <c r="AMU57" s="18"/>
      <c r="AMV57" s="18"/>
      <c r="AMW57" s="18"/>
      <c r="AMX57" s="18"/>
      <c r="AMY57" s="18"/>
      <c r="AMZ57" s="18"/>
      <c r="ANA57" s="18"/>
      <c r="ANB57" s="18"/>
      <c r="ANC57" s="18"/>
      <c r="AND57" s="18"/>
      <c r="ANE57" s="18"/>
      <c r="ANF57" s="18"/>
      <c r="ANG57" s="18"/>
      <c r="ANH57" s="18"/>
      <c r="ANI57" s="18"/>
      <c r="ANJ57" s="18"/>
      <c r="ANK57" s="18"/>
      <c r="ANL57" s="18"/>
      <c r="ANM57" s="18"/>
      <c r="ANN57" s="18"/>
      <c r="ANO57" s="18"/>
      <c r="ANP57" s="18"/>
      <c r="ANQ57" s="18"/>
      <c r="ANR57" s="18"/>
      <c r="ANS57" s="18"/>
      <c r="ANT57" s="18"/>
      <c r="ANU57" s="18"/>
      <c r="ANV57" s="18"/>
      <c r="ANW57" s="18"/>
      <c r="ANX57" s="18"/>
      <c r="ANY57" s="18"/>
      <c r="ANZ57" s="18"/>
      <c r="AOA57" s="18"/>
      <c r="AOB57" s="18"/>
      <c r="AOC57" s="18"/>
      <c r="AOD57" s="18"/>
      <c r="AOE57" s="18"/>
      <c r="AOF57" s="18"/>
      <c r="AOG57" s="18"/>
      <c r="AOH57" s="18"/>
      <c r="AOI57" s="18"/>
      <c r="AOJ57" s="18"/>
      <c r="AOK57" s="18"/>
      <c r="AOL57" s="18"/>
      <c r="AOM57" s="18"/>
      <c r="AON57" s="18"/>
      <c r="AOO57" s="18"/>
      <c r="AOP57" s="18"/>
      <c r="AOQ57" s="18"/>
      <c r="AOR57" s="18"/>
      <c r="AOS57" s="18"/>
      <c r="AOT57" s="18"/>
      <c r="AOU57" s="18"/>
      <c r="AOV57" s="18"/>
      <c r="AOW57" s="18"/>
      <c r="AOX57" s="18"/>
      <c r="AOY57" s="18"/>
      <c r="AOZ57" s="18"/>
      <c r="APA57" s="18"/>
      <c r="APB57" s="18"/>
      <c r="APC57" s="18"/>
      <c r="APD57" s="18"/>
      <c r="APE57" s="18"/>
      <c r="APF57" s="18"/>
      <c r="APG57" s="18"/>
      <c r="APH57" s="18"/>
      <c r="API57" s="18"/>
      <c r="APJ57" s="18"/>
      <c r="APK57" s="18"/>
      <c r="APL57" s="18"/>
      <c r="APM57" s="18"/>
      <c r="APN57" s="18"/>
      <c r="APO57" s="18"/>
      <c r="APP57" s="18"/>
      <c r="APQ57" s="18"/>
      <c r="APR57" s="18"/>
      <c r="APS57" s="18"/>
      <c r="APT57" s="18"/>
      <c r="APU57" s="18"/>
      <c r="APV57" s="18"/>
      <c r="APW57" s="18"/>
      <c r="APX57" s="18"/>
      <c r="APY57" s="18"/>
      <c r="APZ57" s="18"/>
      <c r="AQA57" s="18"/>
      <c r="AQB57" s="18"/>
      <c r="AQC57" s="18"/>
      <c r="AQD57" s="18"/>
      <c r="AQE57" s="18"/>
      <c r="AQF57" s="18"/>
      <c r="AQG57" s="18"/>
      <c r="AQH57" s="18"/>
      <c r="AQI57" s="18"/>
      <c r="AQJ57" s="18"/>
      <c r="AQK57" s="18"/>
      <c r="AQL57" s="18"/>
      <c r="AQM57" s="18"/>
      <c r="AQN57" s="18"/>
      <c r="AQO57" s="18"/>
      <c r="AQP57" s="18"/>
      <c r="AQQ57" s="18"/>
      <c r="AQR57" s="18"/>
      <c r="AQS57" s="18"/>
      <c r="AQT57" s="18"/>
      <c r="AQU57" s="18"/>
      <c r="AQV57" s="18"/>
      <c r="AQW57" s="18"/>
      <c r="AQX57" s="18"/>
      <c r="AQY57" s="18"/>
      <c r="AQZ57" s="18"/>
      <c r="ARA57" s="18"/>
      <c r="ARB57" s="18"/>
      <c r="ARC57" s="18"/>
      <c r="ARD57" s="18"/>
      <c r="ARE57" s="18"/>
      <c r="ARF57" s="18"/>
      <c r="ARG57" s="18"/>
      <c r="ARH57" s="18"/>
      <c r="ARI57" s="18"/>
      <c r="ARJ57" s="18"/>
      <c r="ARK57" s="18"/>
      <c r="ARL57" s="18"/>
      <c r="ARM57" s="18"/>
      <c r="ARN57" s="18"/>
      <c r="ARO57" s="18"/>
      <c r="ARP57" s="18"/>
      <c r="ARQ57" s="18"/>
      <c r="ARR57" s="18"/>
      <c r="ARS57" s="18"/>
      <c r="ART57" s="18"/>
      <c r="ARU57" s="18"/>
      <c r="ARV57" s="18"/>
      <c r="ARW57" s="18"/>
      <c r="ARX57" s="18"/>
      <c r="ARY57" s="18"/>
      <c r="ARZ57" s="18"/>
      <c r="ASA57" s="18"/>
      <c r="ASB57" s="18"/>
      <c r="ASC57" s="18"/>
      <c r="ASD57" s="18"/>
      <c r="ASE57" s="18"/>
      <c r="ASF57" s="18"/>
      <c r="ASG57" s="18"/>
      <c r="ASH57" s="18"/>
      <c r="ASI57" s="18"/>
      <c r="ASJ57" s="18"/>
      <c r="ASK57" s="18"/>
      <c r="ASL57" s="18"/>
      <c r="ASM57" s="18"/>
      <c r="ASN57" s="18"/>
      <c r="ASO57" s="18"/>
      <c r="ASP57" s="18"/>
      <c r="ASQ57" s="18"/>
      <c r="ASR57" s="18"/>
      <c r="ASS57" s="18"/>
      <c r="AST57" s="18"/>
      <c r="ASU57" s="18"/>
      <c r="ASV57" s="18"/>
      <c r="ASW57" s="18"/>
      <c r="ASX57" s="18"/>
      <c r="ASY57" s="18"/>
      <c r="ASZ57" s="18"/>
      <c r="ATA57" s="18"/>
      <c r="ATB57" s="18"/>
      <c r="ATC57" s="18"/>
      <c r="ATD57" s="18"/>
      <c r="ATE57" s="18"/>
      <c r="ATF57" s="18"/>
      <c r="ATG57" s="18"/>
      <c r="ATH57" s="18"/>
      <c r="ATI57" s="18"/>
      <c r="ATJ57" s="18"/>
      <c r="ATK57" s="18"/>
      <c r="ATL57" s="18"/>
      <c r="ATM57" s="18"/>
      <c r="ATN57" s="18"/>
      <c r="ATO57" s="18"/>
      <c r="ATP57" s="18"/>
      <c r="ATQ57" s="18"/>
      <c r="ATR57" s="18"/>
      <c r="ATS57" s="18"/>
      <c r="ATT57" s="18"/>
      <c r="ATU57" s="18"/>
      <c r="ATV57" s="18"/>
      <c r="ATW57" s="18"/>
      <c r="ATX57" s="18"/>
      <c r="ATY57" s="18"/>
      <c r="ATZ57" s="18"/>
      <c r="AUA57" s="18"/>
      <c r="AUB57" s="18"/>
      <c r="AUC57" s="18"/>
      <c r="AUD57" s="18"/>
      <c r="AUE57" s="18"/>
      <c r="AUF57" s="18"/>
      <c r="AUG57" s="18"/>
      <c r="AUH57" s="18"/>
      <c r="AUI57" s="18"/>
      <c r="AUJ57" s="18"/>
      <c r="AUK57" s="18"/>
      <c r="AUL57" s="18"/>
      <c r="AUM57" s="18"/>
      <c r="AUN57" s="18"/>
      <c r="AUO57" s="18"/>
      <c r="AUP57" s="18"/>
      <c r="AUQ57" s="18"/>
      <c r="AUR57" s="18"/>
      <c r="AUS57" s="18"/>
      <c r="AUT57" s="18"/>
      <c r="AUU57" s="18"/>
      <c r="AUV57" s="18"/>
      <c r="AUW57" s="18"/>
      <c r="AUX57" s="18"/>
      <c r="AUY57" s="18"/>
      <c r="AUZ57" s="18"/>
      <c r="AVA57" s="18"/>
      <c r="AVB57" s="18"/>
      <c r="AVC57" s="18"/>
      <c r="AVD57" s="18"/>
      <c r="AVE57" s="18"/>
      <c r="AVF57" s="18"/>
      <c r="AVG57" s="18"/>
      <c r="AVH57" s="18"/>
      <c r="AVI57" s="18"/>
      <c r="AVJ57" s="18"/>
      <c r="AVK57" s="18"/>
      <c r="AVL57" s="18"/>
      <c r="AVM57" s="18"/>
      <c r="AVN57" s="18"/>
      <c r="AVO57" s="18"/>
      <c r="AVP57" s="18"/>
      <c r="AVQ57" s="18"/>
      <c r="AVR57" s="18"/>
      <c r="AVS57" s="18"/>
      <c r="AVT57" s="18"/>
      <c r="AVU57" s="18"/>
      <c r="AVV57" s="18"/>
      <c r="AVW57" s="18"/>
      <c r="AVX57" s="18"/>
      <c r="AVY57" s="18"/>
      <c r="AVZ57" s="18"/>
      <c r="AWA57" s="18"/>
      <c r="AWB57" s="18"/>
      <c r="AWC57" s="18"/>
      <c r="AWD57" s="18"/>
      <c r="AWE57" s="18"/>
      <c r="AWF57" s="18"/>
      <c r="AWG57" s="18"/>
      <c r="AWH57" s="18"/>
      <c r="AWI57" s="18"/>
      <c r="AWJ57" s="18"/>
      <c r="AWK57" s="18"/>
      <c r="AWL57" s="18"/>
      <c r="AWM57" s="18"/>
      <c r="AWN57" s="18"/>
      <c r="AWO57" s="18"/>
      <c r="AWP57" s="18"/>
      <c r="AWQ57" s="18"/>
      <c r="AWR57" s="18"/>
      <c r="AWS57" s="18"/>
      <c r="AWT57" s="18"/>
      <c r="AWU57" s="18"/>
      <c r="AWV57" s="18"/>
      <c r="AWW57" s="18"/>
      <c r="AWX57" s="18"/>
      <c r="AWY57" s="18"/>
      <c r="AWZ57" s="18"/>
      <c r="AXA57" s="18"/>
      <c r="AXB57" s="18"/>
      <c r="AXC57" s="18"/>
      <c r="AXD57" s="18"/>
      <c r="AXE57" s="18"/>
      <c r="AXF57" s="18"/>
      <c r="AXG57" s="18"/>
      <c r="AXH57" s="18"/>
      <c r="AXI57" s="18"/>
      <c r="AXJ57" s="18"/>
      <c r="AXK57" s="18"/>
      <c r="AXL57" s="18"/>
      <c r="AXM57" s="18"/>
      <c r="AXN57" s="18"/>
      <c r="AXO57" s="18"/>
      <c r="AXP57" s="18"/>
      <c r="AXQ57" s="18"/>
      <c r="AXR57" s="18"/>
      <c r="AXS57" s="18"/>
      <c r="AXT57" s="18"/>
      <c r="AXU57" s="18"/>
      <c r="AXV57" s="18"/>
      <c r="AXW57" s="18"/>
      <c r="AXX57" s="18"/>
      <c r="AXY57" s="18"/>
      <c r="AXZ57" s="18"/>
      <c r="AYA57" s="18"/>
      <c r="AYB57" s="18"/>
      <c r="AYC57" s="18"/>
      <c r="AYD57" s="18"/>
      <c r="AYE57" s="18"/>
      <c r="AYF57" s="18"/>
      <c r="AYG57" s="18"/>
      <c r="AYH57" s="18"/>
      <c r="AYI57" s="18"/>
      <c r="AYJ57" s="18"/>
      <c r="AYK57" s="18"/>
      <c r="AYL57" s="18"/>
      <c r="AYM57" s="18"/>
      <c r="AYN57" s="18"/>
      <c r="AYO57" s="18"/>
      <c r="AYP57" s="18"/>
      <c r="AYQ57" s="18"/>
      <c r="AYR57" s="18"/>
      <c r="AYS57" s="18"/>
      <c r="AYT57" s="18"/>
      <c r="AYU57" s="18"/>
      <c r="AYV57" s="18"/>
      <c r="AYW57" s="18"/>
      <c r="AYX57" s="18"/>
      <c r="AYY57" s="18"/>
      <c r="AYZ57" s="18"/>
      <c r="AZA57" s="18"/>
      <c r="AZB57" s="18"/>
      <c r="AZC57" s="18"/>
      <c r="AZD57" s="18"/>
      <c r="AZE57" s="18"/>
      <c r="AZF57" s="18"/>
      <c r="AZG57" s="18"/>
      <c r="AZH57" s="18"/>
      <c r="AZI57" s="18"/>
      <c r="AZJ57" s="18"/>
      <c r="AZK57" s="18"/>
      <c r="AZL57" s="18"/>
      <c r="AZM57" s="18"/>
      <c r="AZN57" s="18"/>
      <c r="AZO57" s="18"/>
      <c r="AZP57" s="18"/>
      <c r="AZQ57" s="18"/>
      <c r="AZR57" s="18"/>
      <c r="AZS57" s="18"/>
      <c r="AZT57" s="18"/>
      <c r="AZU57" s="18"/>
      <c r="AZV57" s="18"/>
      <c r="AZW57" s="18"/>
      <c r="AZX57" s="18"/>
      <c r="AZY57" s="18"/>
      <c r="AZZ57" s="18"/>
      <c r="BAA57" s="18"/>
      <c r="BAB57" s="18"/>
      <c r="BAC57" s="18"/>
      <c r="BAD57" s="18"/>
      <c r="BAE57" s="18"/>
      <c r="BAF57" s="18"/>
      <c r="BAG57" s="18"/>
      <c r="BAH57" s="18"/>
      <c r="BAI57" s="18"/>
      <c r="BAJ57" s="18"/>
      <c r="BAK57" s="18"/>
      <c r="BAL57" s="18"/>
      <c r="BAM57" s="18"/>
      <c r="BAN57" s="18"/>
      <c r="BAO57" s="18"/>
      <c r="BAP57" s="18"/>
      <c r="BAQ57" s="18"/>
      <c r="BAR57" s="18"/>
      <c r="BAS57" s="18"/>
      <c r="BAT57" s="18"/>
      <c r="BAU57" s="18"/>
      <c r="BAV57" s="18"/>
      <c r="BAW57" s="18"/>
      <c r="BAX57" s="18"/>
      <c r="BAY57" s="18"/>
      <c r="BAZ57" s="18"/>
      <c r="BBA57" s="18"/>
      <c r="BBB57" s="18"/>
      <c r="BBC57" s="18"/>
      <c r="BBD57" s="18"/>
      <c r="BBE57" s="18"/>
      <c r="BBF57" s="18"/>
      <c r="BBG57" s="18"/>
      <c r="BBH57" s="18"/>
      <c r="BBI57" s="18"/>
      <c r="BBJ57" s="18"/>
      <c r="BBK57" s="18"/>
      <c r="BBL57" s="18"/>
      <c r="BBM57" s="18"/>
      <c r="BBN57" s="18"/>
      <c r="BBO57" s="18"/>
      <c r="BBP57" s="18"/>
      <c r="BBQ57" s="18"/>
      <c r="BBR57" s="18"/>
      <c r="BBS57" s="18"/>
      <c r="BBT57" s="18"/>
      <c r="BBU57" s="18"/>
      <c r="BBV57" s="18"/>
      <c r="BBW57" s="18"/>
      <c r="BBX57" s="18"/>
      <c r="BBY57" s="18"/>
      <c r="BBZ57" s="18"/>
      <c r="BCA57" s="18"/>
      <c r="BCB57" s="18"/>
      <c r="BCC57" s="18"/>
      <c r="BCD57" s="18"/>
      <c r="BCE57" s="18"/>
      <c r="BCF57" s="18"/>
      <c r="BCG57" s="18"/>
      <c r="BCH57" s="18"/>
      <c r="BCI57" s="18"/>
      <c r="BCJ57" s="18"/>
      <c r="BCK57" s="18"/>
      <c r="BCL57" s="18"/>
      <c r="BCM57" s="18"/>
      <c r="BCN57" s="18"/>
      <c r="BCO57" s="18"/>
      <c r="BCP57" s="18"/>
      <c r="BCQ57" s="18"/>
      <c r="BCR57" s="18"/>
      <c r="BCS57" s="18"/>
      <c r="BCT57" s="18"/>
      <c r="BCU57" s="18"/>
      <c r="BCV57" s="18"/>
      <c r="BCW57" s="18"/>
      <c r="BCX57" s="18"/>
      <c r="BCY57" s="18"/>
      <c r="BCZ57" s="18"/>
      <c r="BDA57" s="18"/>
      <c r="BDB57" s="18"/>
      <c r="BDC57" s="18"/>
      <c r="BDD57" s="18"/>
      <c r="BDE57" s="18"/>
      <c r="BDF57" s="18"/>
      <c r="BDG57" s="18"/>
      <c r="BDH57" s="18"/>
      <c r="BDI57" s="18"/>
      <c r="BDJ57" s="18"/>
      <c r="BDK57" s="18"/>
      <c r="BDL57" s="18"/>
      <c r="BDM57" s="18"/>
      <c r="BDN57" s="18"/>
      <c r="BDO57" s="18"/>
      <c r="BDP57" s="18"/>
      <c r="BDQ57" s="18"/>
      <c r="BDR57" s="18"/>
      <c r="BDS57" s="18"/>
      <c r="BDT57" s="18"/>
      <c r="BDU57" s="18"/>
      <c r="BDV57" s="18"/>
      <c r="BDW57" s="18"/>
      <c r="BDX57" s="18"/>
      <c r="BDY57" s="18"/>
      <c r="BDZ57" s="18"/>
      <c r="BEA57" s="18"/>
      <c r="BEB57" s="18"/>
      <c r="BEC57" s="18"/>
      <c r="BED57" s="18"/>
      <c r="BEE57" s="18"/>
      <c r="BEF57" s="18"/>
      <c r="BEG57" s="18"/>
      <c r="BEH57" s="18"/>
      <c r="BEI57" s="18"/>
      <c r="BEJ57" s="18"/>
      <c r="BEK57" s="18"/>
      <c r="BEL57" s="18"/>
      <c r="BEM57" s="18"/>
      <c r="BEN57" s="18"/>
      <c r="BEO57" s="18"/>
      <c r="BEP57" s="18"/>
      <c r="BEQ57" s="18"/>
      <c r="BER57" s="18"/>
      <c r="BES57" s="18"/>
      <c r="BET57" s="18"/>
      <c r="BEU57" s="18"/>
      <c r="BEV57" s="18"/>
      <c r="BEW57" s="18"/>
      <c r="BEX57" s="18"/>
      <c r="BEY57" s="18"/>
      <c r="BEZ57" s="18"/>
      <c r="BFA57" s="18"/>
      <c r="BFB57" s="18"/>
      <c r="BFC57" s="18"/>
      <c r="BFD57" s="18"/>
      <c r="BFE57" s="18"/>
      <c r="BFF57" s="18"/>
      <c r="BFG57" s="18"/>
      <c r="BFH57" s="18"/>
      <c r="BFI57" s="18"/>
      <c r="BFJ57" s="18"/>
      <c r="BFK57" s="18"/>
      <c r="BFL57" s="18"/>
      <c r="BFM57" s="18"/>
      <c r="BFN57" s="18"/>
      <c r="BFO57" s="18"/>
      <c r="BFP57" s="18"/>
      <c r="BFQ57" s="18"/>
      <c r="BFR57" s="18"/>
      <c r="BFS57" s="18"/>
      <c r="BFT57" s="18"/>
      <c r="BFU57" s="18"/>
      <c r="BFV57" s="18"/>
      <c r="BFW57" s="18"/>
      <c r="BFX57" s="18"/>
      <c r="BFY57" s="18"/>
      <c r="BFZ57" s="18"/>
      <c r="BGA57" s="18"/>
      <c r="BGB57" s="18"/>
      <c r="BGC57" s="18"/>
      <c r="BGD57" s="18"/>
      <c r="BGE57" s="18"/>
      <c r="BGF57" s="18"/>
      <c r="BGG57" s="18"/>
      <c r="BGH57" s="18"/>
      <c r="BGI57" s="18"/>
      <c r="BGJ57" s="18"/>
      <c r="BGK57" s="18"/>
      <c r="BGL57" s="18"/>
      <c r="BGM57" s="18"/>
      <c r="BGN57" s="18"/>
      <c r="BGO57" s="18"/>
      <c r="BGP57" s="18"/>
      <c r="BGQ57" s="18"/>
      <c r="BGR57" s="18"/>
      <c r="BGS57" s="18"/>
      <c r="BGT57" s="18"/>
      <c r="BGU57" s="18"/>
      <c r="BGV57" s="18"/>
      <c r="BGW57" s="18"/>
      <c r="BGX57" s="18"/>
      <c r="BGY57" s="18"/>
      <c r="BGZ57" s="18"/>
      <c r="BHA57" s="18"/>
      <c r="BHB57" s="18"/>
      <c r="BHC57" s="18"/>
      <c r="BHD57" s="18"/>
      <c r="BHE57" s="18"/>
      <c r="BHF57" s="18"/>
      <c r="BHG57" s="18"/>
      <c r="BHH57" s="18"/>
      <c r="BHI57" s="18"/>
      <c r="BHJ57" s="18"/>
      <c r="BHK57" s="18"/>
      <c r="BHL57" s="18"/>
      <c r="BHM57" s="18"/>
      <c r="BHN57" s="18"/>
      <c r="BHO57" s="18"/>
      <c r="BHP57" s="18"/>
      <c r="BHQ57" s="18"/>
      <c r="BHR57" s="18"/>
      <c r="BHS57" s="18"/>
      <c r="BHT57" s="18"/>
      <c r="BHU57" s="18"/>
      <c r="BHV57" s="18"/>
      <c r="BHW57" s="18"/>
      <c r="BHX57" s="18"/>
      <c r="BHY57" s="18"/>
      <c r="BHZ57" s="18"/>
      <c r="BIA57" s="18"/>
      <c r="BIB57" s="18"/>
      <c r="BIC57" s="18"/>
      <c r="BID57" s="18"/>
      <c r="BIE57" s="18"/>
      <c r="BIF57" s="18"/>
      <c r="BIG57" s="18"/>
      <c r="BIH57" s="18"/>
      <c r="BII57" s="18"/>
      <c r="BIJ57" s="18"/>
      <c r="BIK57" s="18"/>
      <c r="BIL57" s="18"/>
      <c r="BIM57" s="18"/>
      <c r="BIN57" s="18"/>
      <c r="BIO57" s="18"/>
      <c r="BIP57" s="18"/>
      <c r="BIQ57" s="18"/>
      <c r="BIR57" s="18"/>
      <c r="BIS57" s="18"/>
      <c r="BIT57" s="18"/>
      <c r="BIU57" s="18"/>
      <c r="BIV57" s="18"/>
      <c r="BIW57" s="18"/>
      <c r="BIX57" s="18"/>
      <c r="BIY57" s="18"/>
      <c r="BIZ57" s="18"/>
      <c r="BJA57" s="18"/>
      <c r="BJB57" s="18"/>
      <c r="BJC57" s="18"/>
      <c r="BJD57" s="18"/>
      <c r="BJE57" s="18"/>
      <c r="BJF57" s="18"/>
      <c r="BJG57" s="18"/>
      <c r="BJH57" s="18"/>
      <c r="BJI57" s="18"/>
      <c r="BJJ57" s="18"/>
      <c r="BJK57" s="18"/>
      <c r="BJL57" s="18"/>
      <c r="BJM57" s="18"/>
      <c r="BJN57" s="18"/>
      <c r="BJO57" s="18"/>
      <c r="BJP57" s="18"/>
      <c r="BJQ57" s="18"/>
      <c r="BJR57" s="18"/>
      <c r="BJS57" s="18"/>
      <c r="BJT57" s="18"/>
      <c r="BJU57" s="18"/>
      <c r="BJV57" s="18"/>
      <c r="BJW57" s="18"/>
      <c r="BJX57" s="18"/>
      <c r="BJY57" s="18"/>
      <c r="BJZ57" s="18"/>
      <c r="BKA57" s="18"/>
      <c r="BKB57" s="18"/>
      <c r="BKC57" s="18"/>
      <c r="BKD57" s="18"/>
      <c r="BKE57" s="18"/>
      <c r="BKF57" s="18"/>
      <c r="BKG57" s="18"/>
      <c r="BKH57" s="18"/>
      <c r="BKI57" s="18"/>
      <c r="BKJ57" s="18"/>
      <c r="BKK57" s="18"/>
      <c r="BKL57" s="18"/>
      <c r="BKM57" s="18"/>
      <c r="BKN57" s="18"/>
      <c r="BKO57" s="18"/>
      <c r="BKP57" s="18"/>
      <c r="BKQ57" s="18"/>
      <c r="BKR57" s="18"/>
      <c r="BKS57" s="18"/>
      <c r="BKT57" s="18"/>
      <c r="BKU57" s="18"/>
      <c r="BKV57" s="18"/>
      <c r="BKW57" s="18"/>
      <c r="BKX57" s="18"/>
      <c r="BKY57" s="18"/>
      <c r="BKZ57" s="18"/>
      <c r="BLA57" s="18"/>
      <c r="BLB57" s="18"/>
      <c r="BLC57" s="18"/>
      <c r="BLD57" s="18"/>
      <c r="BLE57" s="18"/>
      <c r="BLF57" s="18"/>
      <c r="BLG57" s="18"/>
      <c r="BLH57" s="18"/>
      <c r="BLI57" s="18"/>
      <c r="BLJ57" s="18"/>
      <c r="BLK57" s="18"/>
      <c r="BLL57" s="18"/>
      <c r="BLM57" s="18"/>
      <c r="BLN57" s="18"/>
      <c r="BLO57" s="18"/>
      <c r="BLP57" s="18"/>
      <c r="BLQ57" s="18"/>
      <c r="BLR57" s="18"/>
      <c r="BLS57" s="18"/>
      <c r="BLT57" s="18"/>
      <c r="BLU57" s="18"/>
      <c r="BLV57" s="18"/>
      <c r="BLW57" s="18"/>
      <c r="BLX57" s="18"/>
      <c r="BLY57" s="18"/>
      <c r="BLZ57" s="18"/>
      <c r="BMA57" s="18"/>
      <c r="BMB57" s="18"/>
      <c r="BMC57" s="18"/>
      <c r="BMD57" s="18"/>
      <c r="BME57" s="18"/>
      <c r="BMF57" s="18"/>
      <c r="BMG57" s="18"/>
      <c r="BMH57" s="18"/>
      <c r="BMI57" s="18"/>
      <c r="BMJ57" s="18"/>
      <c r="BMK57" s="18"/>
      <c r="BML57" s="18"/>
      <c r="BMM57" s="18"/>
      <c r="BMN57" s="18"/>
      <c r="BMO57" s="18"/>
      <c r="BMP57" s="18"/>
      <c r="BMQ57" s="18"/>
      <c r="BMR57" s="18"/>
      <c r="BMS57" s="18"/>
      <c r="BMT57" s="18"/>
      <c r="BMU57" s="18"/>
      <c r="BMV57" s="18"/>
      <c r="BMW57" s="18"/>
      <c r="BMX57" s="18"/>
      <c r="BMY57" s="18"/>
      <c r="BMZ57" s="18"/>
      <c r="BNA57" s="18"/>
      <c r="BNB57" s="18"/>
      <c r="BNC57" s="18"/>
      <c r="BND57" s="18"/>
      <c r="BNE57" s="18"/>
      <c r="BNF57" s="18"/>
      <c r="BNG57" s="18"/>
      <c r="BNH57" s="18"/>
      <c r="BNI57" s="18"/>
      <c r="BNJ57" s="18"/>
      <c r="BNK57" s="18"/>
      <c r="BNL57" s="18"/>
      <c r="BNM57" s="18"/>
      <c r="BNN57" s="18"/>
      <c r="BNO57" s="18"/>
      <c r="BNP57" s="18"/>
      <c r="BNQ57" s="18"/>
      <c r="BNR57" s="18"/>
      <c r="BNS57" s="18"/>
      <c r="BNT57" s="18"/>
      <c r="BNU57" s="18"/>
      <c r="BNV57" s="18"/>
      <c r="BNW57" s="18"/>
      <c r="BNX57" s="18"/>
      <c r="BNY57" s="18"/>
      <c r="BNZ57" s="18"/>
      <c r="BOA57" s="18"/>
      <c r="BOB57" s="18"/>
      <c r="BOC57" s="18"/>
      <c r="BOD57" s="18"/>
      <c r="BOE57" s="18"/>
      <c r="BOF57" s="18"/>
      <c r="BOG57" s="18"/>
      <c r="BOH57" s="18"/>
      <c r="BOI57" s="18"/>
      <c r="BOJ57" s="18"/>
      <c r="BOK57" s="18"/>
      <c r="BOL57" s="18"/>
      <c r="BOM57" s="18"/>
      <c r="BON57" s="18"/>
      <c r="BOO57" s="18"/>
      <c r="BOP57" s="18"/>
      <c r="BOQ57" s="18"/>
      <c r="BOR57" s="18"/>
      <c r="BOS57" s="18"/>
      <c r="BOT57" s="18"/>
      <c r="BOU57" s="18"/>
      <c r="BOV57" s="18"/>
      <c r="BOW57" s="18"/>
      <c r="BOX57" s="18"/>
      <c r="BOY57" s="18"/>
      <c r="BOZ57" s="18"/>
      <c r="BPA57" s="18"/>
      <c r="BPB57" s="18"/>
      <c r="BPC57" s="18"/>
      <c r="BPD57" s="18"/>
      <c r="BPE57" s="18"/>
      <c r="BPF57" s="18"/>
      <c r="BPG57" s="18"/>
      <c r="BPH57" s="18"/>
      <c r="BPI57" s="18"/>
      <c r="BPJ57" s="18"/>
      <c r="BPK57" s="18"/>
      <c r="BPL57" s="18"/>
      <c r="BPM57" s="18"/>
      <c r="BPN57" s="18"/>
      <c r="BPO57" s="18"/>
      <c r="BPP57" s="18"/>
      <c r="BPQ57" s="18"/>
      <c r="BPR57" s="18"/>
      <c r="BPS57" s="18"/>
      <c r="BPT57" s="18"/>
      <c r="BPU57" s="18"/>
      <c r="BPV57" s="18"/>
      <c r="BPW57" s="18"/>
      <c r="BPX57" s="18"/>
      <c r="BPY57" s="18"/>
      <c r="BPZ57" s="18"/>
      <c r="BQA57" s="18"/>
      <c r="BQB57" s="18"/>
      <c r="BQC57" s="18"/>
      <c r="BQD57" s="18"/>
      <c r="BQE57" s="18"/>
      <c r="BQF57" s="18"/>
      <c r="BQG57" s="18"/>
      <c r="BQH57" s="18"/>
      <c r="BQI57" s="18"/>
      <c r="BQJ57" s="18"/>
      <c r="BQK57" s="18"/>
      <c r="BQL57" s="18"/>
      <c r="BQM57" s="18"/>
      <c r="BQN57" s="18"/>
      <c r="BQO57" s="18"/>
      <c r="BQP57" s="18"/>
      <c r="BQQ57" s="18"/>
      <c r="BQR57" s="18"/>
      <c r="BQS57" s="18"/>
      <c r="BQT57" s="18"/>
      <c r="BQU57" s="18"/>
      <c r="BQV57" s="18"/>
      <c r="BQW57" s="18"/>
      <c r="BQX57" s="18"/>
      <c r="BQY57" s="18"/>
      <c r="BQZ57" s="18"/>
      <c r="BRA57" s="18"/>
      <c r="BRB57" s="18"/>
      <c r="BRC57" s="18"/>
      <c r="BRD57" s="18"/>
      <c r="BRE57" s="18"/>
      <c r="BRF57" s="18"/>
      <c r="BRG57" s="18"/>
      <c r="BRH57" s="18"/>
      <c r="BRI57" s="18"/>
      <c r="BRJ57" s="18"/>
      <c r="BRK57" s="18"/>
      <c r="BRL57" s="18"/>
      <c r="BRM57" s="18"/>
      <c r="BRN57" s="18"/>
      <c r="BRO57" s="18"/>
      <c r="BRP57" s="18"/>
      <c r="BRQ57" s="18"/>
      <c r="BRR57" s="18"/>
      <c r="BRS57" s="18"/>
      <c r="BRT57" s="18"/>
      <c r="BRU57" s="18"/>
      <c r="BRV57" s="18"/>
      <c r="BRW57" s="18"/>
      <c r="BRX57" s="18"/>
      <c r="BRY57" s="18"/>
      <c r="BRZ57" s="18"/>
      <c r="BSA57" s="18"/>
      <c r="BSB57" s="18"/>
      <c r="BSC57" s="18"/>
      <c r="BSD57" s="18"/>
      <c r="BSE57" s="18"/>
      <c r="BSF57" s="18"/>
      <c r="BSG57" s="18"/>
      <c r="BSH57" s="18"/>
      <c r="BSI57" s="18"/>
      <c r="BSJ57" s="18"/>
      <c r="BSK57" s="18"/>
      <c r="BSL57" s="18"/>
      <c r="BSM57" s="18"/>
      <c r="BSN57" s="18"/>
      <c r="BSO57" s="18"/>
      <c r="BSP57" s="18"/>
      <c r="BSQ57" s="18"/>
      <c r="BSR57" s="18"/>
      <c r="BSS57" s="18"/>
      <c r="BST57" s="18"/>
      <c r="BSU57" s="18"/>
      <c r="BSV57" s="18"/>
      <c r="BSW57" s="18"/>
      <c r="BSX57" s="18"/>
      <c r="BSY57" s="18"/>
      <c r="BSZ57" s="18"/>
      <c r="BTA57" s="18"/>
      <c r="BTB57" s="18"/>
      <c r="BTC57" s="18"/>
      <c r="BTD57" s="18"/>
      <c r="BTE57" s="18"/>
      <c r="BTF57" s="18"/>
      <c r="BTG57" s="18"/>
      <c r="BTH57" s="18"/>
      <c r="BTI57" s="18"/>
      <c r="BTJ57" s="18"/>
      <c r="BTK57" s="18"/>
      <c r="BTL57" s="18"/>
      <c r="BTM57" s="18"/>
      <c r="BTN57" s="18"/>
      <c r="BTO57" s="18"/>
      <c r="BTP57" s="18"/>
      <c r="BTQ57" s="18"/>
      <c r="BTR57" s="18"/>
      <c r="BTS57" s="18"/>
      <c r="BTT57" s="18"/>
      <c r="BTU57" s="18"/>
      <c r="BTV57" s="18"/>
      <c r="BTW57" s="18"/>
      <c r="BTX57" s="18"/>
      <c r="BTY57" s="18"/>
      <c r="BTZ57" s="18"/>
      <c r="BUA57" s="18"/>
      <c r="BUB57" s="18"/>
      <c r="BUC57" s="18"/>
      <c r="BUD57" s="18"/>
      <c r="BUE57" s="18"/>
      <c r="BUF57" s="18"/>
      <c r="BUG57" s="18"/>
      <c r="BUH57" s="18"/>
      <c r="BUI57" s="18"/>
      <c r="BUJ57" s="18"/>
      <c r="BUK57" s="18"/>
      <c r="BUL57" s="18"/>
      <c r="BUM57" s="18"/>
      <c r="BUN57" s="18"/>
      <c r="BUO57" s="18"/>
      <c r="BUP57" s="18"/>
      <c r="BUQ57" s="18"/>
      <c r="BUR57" s="18"/>
      <c r="BUS57" s="18"/>
      <c r="BUT57" s="18"/>
      <c r="BUU57" s="18"/>
      <c r="BUV57" s="18"/>
      <c r="BUW57" s="18"/>
      <c r="BUX57" s="18"/>
      <c r="BUY57" s="18"/>
      <c r="BUZ57" s="18"/>
      <c r="BVA57" s="18"/>
      <c r="BVB57" s="18"/>
      <c r="BVC57" s="18"/>
      <c r="BVD57" s="18"/>
      <c r="BVE57" s="18"/>
      <c r="BVF57" s="18"/>
      <c r="BVG57" s="18"/>
      <c r="BVH57" s="18"/>
      <c r="BVI57" s="18"/>
      <c r="BVJ57" s="18"/>
      <c r="BVK57" s="18"/>
      <c r="BVL57" s="18"/>
      <c r="BVM57" s="18"/>
      <c r="BVN57" s="18"/>
      <c r="BVO57" s="18"/>
      <c r="BVP57" s="18"/>
      <c r="BVQ57" s="18"/>
      <c r="BVR57" s="18"/>
      <c r="BVS57" s="18"/>
      <c r="BVT57" s="18"/>
      <c r="BVU57" s="18"/>
      <c r="BVV57" s="18"/>
      <c r="BVW57" s="18"/>
      <c r="BVX57" s="18"/>
      <c r="BVY57" s="18"/>
      <c r="BVZ57" s="18"/>
      <c r="BWA57" s="18"/>
      <c r="BWB57" s="18"/>
      <c r="BWC57" s="18"/>
      <c r="BWD57" s="18"/>
      <c r="BWE57" s="18"/>
      <c r="BWF57" s="18"/>
      <c r="BWG57" s="18"/>
      <c r="BWH57" s="18"/>
      <c r="BWI57" s="18"/>
      <c r="BWJ57" s="18"/>
      <c r="BWK57" s="18"/>
      <c r="BWL57" s="18"/>
      <c r="BWM57" s="18"/>
      <c r="BWN57" s="18"/>
      <c r="BWO57" s="18"/>
      <c r="BWP57" s="18"/>
      <c r="BWQ57" s="18"/>
      <c r="BWR57" s="18"/>
      <c r="BWS57" s="18"/>
      <c r="BWT57" s="18"/>
      <c r="BWU57" s="18"/>
      <c r="BWV57" s="18"/>
      <c r="BWW57" s="18"/>
      <c r="BWX57" s="18"/>
      <c r="BWY57" s="18"/>
      <c r="BWZ57" s="18"/>
      <c r="BXA57" s="18"/>
      <c r="BXB57" s="18"/>
      <c r="BXC57" s="18"/>
      <c r="BXD57" s="18"/>
      <c r="BXE57" s="18"/>
      <c r="BXF57" s="18"/>
      <c r="BXG57" s="18"/>
      <c r="BXH57" s="18"/>
      <c r="BXI57" s="18"/>
      <c r="BXJ57" s="18"/>
      <c r="BXK57" s="18"/>
      <c r="BXL57" s="18"/>
      <c r="BXM57" s="18"/>
      <c r="BXN57" s="18"/>
      <c r="BXO57" s="18"/>
      <c r="BXP57" s="18"/>
      <c r="BXQ57" s="18"/>
      <c r="BXR57" s="18"/>
      <c r="BXS57" s="18"/>
      <c r="BXT57" s="18"/>
      <c r="BXU57" s="18"/>
      <c r="BXV57" s="18"/>
      <c r="BXW57" s="18"/>
      <c r="BXX57" s="18"/>
      <c r="BXY57" s="18"/>
      <c r="BXZ57" s="18"/>
      <c r="BYA57" s="18"/>
      <c r="BYB57" s="18"/>
      <c r="BYC57" s="18"/>
      <c r="BYD57" s="18"/>
      <c r="BYE57" s="18"/>
      <c r="BYF57" s="18"/>
      <c r="BYG57" s="18"/>
      <c r="BYH57" s="18"/>
      <c r="BYI57" s="18"/>
      <c r="BYJ57" s="18"/>
      <c r="BYK57" s="18"/>
      <c r="BYL57" s="18"/>
      <c r="BYM57" s="18"/>
      <c r="BYN57" s="18"/>
      <c r="BYO57" s="18"/>
      <c r="BYP57" s="18"/>
      <c r="BYQ57" s="18"/>
      <c r="BYR57" s="18"/>
      <c r="BYS57" s="18"/>
      <c r="BYT57" s="18"/>
      <c r="BYU57" s="18"/>
      <c r="BYV57" s="18"/>
      <c r="BYW57" s="18"/>
      <c r="BYX57" s="18"/>
      <c r="BYY57" s="18"/>
      <c r="BYZ57" s="18"/>
      <c r="BZA57" s="18"/>
      <c r="BZB57" s="18"/>
      <c r="BZC57" s="18"/>
      <c r="BZD57" s="18"/>
      <c r="BZE57" s="18"/>
      <c r="BZF57" s="18"/>
      <c r="BZG57" s="18"/>
      <c r="BZH57" s="18"/>
      <c r="BZI57" s="18"/>
      <c r="BZJ57" s="18"/>
      <c r="BZK57" s="18"/>
      <c r="BZL57" s="18"/>
      <c r="BZM57" s="18"/>
      <c r="BZN57" s="18"/>
      <c r="BZO57" s="18"/>
      <c r="BZP57" s="18"/>
      <c r="BZQ57" s="18"/>
      <c r="BZR57" s="18"/>
      <c r="BZS57" s="18"/>
      <c r="BZT57" s="18"/>
      <c r="BZU57" s="18"/>
      <c r="BZV57" s="18"/>
      <c r="BZW57" s="18"/>
      <c r="BZX57" s="18"/>
      <c r="BZY57" s="18"/>
      <c r="BZZ57" s="18"/>
      <c r="CAA57" s="18"/>
      <c r="CAB57" s="18"/>
      <c r="CAC57" s="18"/>
      <c r="CAD57" s="18"/>
      <c r="CAE57" s="18"/>
      <c r="CAF57" s="18"/>
      <c r="CAG57" s="18"/>
      <c r="CAH57" s="18"/>
      <c r="CAI57" s="18"/>
      <c r="CAJ57" s="18"/>
      <c r="CAK57" s="18"/>
      <c r="CAL57" s="18"/>
      <c r="CAM57" s="18"/>
      <c r="CAN57" s="18"/>
      <c r="CAO57" s="18"/>
      <c r="CAP57" s="18"/>
      <c r="CAQ57" s="18"/>
      <c r="CAR57" s="18"/>
      <c r="CAS57" s="18"/>
      <c r="CAT57" s="18"/>
      <c r="CAU57" s="18"/>
      <c r="CAV57" s="18"/>
      <c r="CAW57" s="18"/>
      <c r="CAX57" s="18"/>
      <c r="CAY57" s="18"/>
      <c r="CAZ57" s="18"/>
      <c r="CBA57" s="18"/>
      <c r="CBB57" s="18"/>
      <c r="CBC57" s="18"/>
      <c r="CBD57" s="18"/>
      <c r="CBE57" s="18"/>
      <c r="CBF57" s="18"/>
      <c r="CBG57" s="18"/>
      <c r="CBH57" s="18"/>
      <c r="CBI57" s="18"/>
      <c r="CBJ57" s="18"/>
      <c r="CBK57" s="18"/>
      <c r="CBL57" s="18"/>
      <c r="CBM57" s="18"/>
      <c r="CBN57" s="18"/>
      <c r="CBO57" s="18"/>
      <c r="CBP57" s="18"/>
      <c r="CBQ57" s="18"/>
      <c r="CBR57" s="18"/>
      <c r="CBS57" s="18"/>
      <c r="CBT57" s="18"/>
      <c r="CBU57" s="18"/>
      <c r="CBV57" s="18"/>
      <c r="CBW57" s="18"/>
      <c r="CBX57" s="18"/>
      <c r="CBY57" s="18"/>
      <c r="CBZ57" s="18"/>
      <c r="CCA57" s="18"/>
      <c r="CCB57" s="18"/>
      <c r="CCC57" s="18"/>
      <c r="CCD57" s="18"/>
      <c r="CCE57" s="18"/>
      <c r="CCF57" s="18"/>
      <c r="CCG57" s="18"/>
      <c r="CCH57" s="18"/>
      <c r="CCI57" s="18"/>
      <c r="CCJ57" s="18"/>
      <c r="CCK57" s="18"/>
      <c r="CCL57" s="18"/>
      <c r="CCM57" s="18"/>
      <c r="CCN57" s="18"/>
      <c r="CCO57" s="18"/>
      <c r="CCP57" s="18"/>
      <c r="CCQ57" s="18"/>
      <c r="CCR57" s="18"/>
      <c r="CCS57" s="18"/>
      <c r="CCT57" s="18"/>
      <c r="CCU57" s="18"/>
      <c r="CCV57" s="18"/>
      <c r="CCW57" s="18"/>
      <c r="CCX57" s="18"/>
      <c r="CCY57" s="18"/>
      <c r="CCZ57" s="18"/>
      <c r="CDA57" s="18"/>
      <c r="CDB57" s="18"/>
      <c r="CDC57" s="18"/>
      <c r="CDD57" s="18"/>
      <c r="CDE57" s="18"/>
      <c r="CDF57" s="18"/>
      <c r="CDG57" s="18"/>
      <c r="CDH57" s="18"/>
      <c r="CDI57" s="18"/>
      <c r="CDJ57" s="18"/>
      <c r="CDK57" s="18"/>
      <c r="CDL57" s="18"/>
      <c r="CDM57" s="18"/>
      <c r="CDN57" s="18"/>
      <c r="CDO57" s="18"/>
      <c r="CDP57" s="18"/>
      <c r="CDQ57" s="18"/>
      <c r="CDR57" s="18"/>
      <c r="CDS57" s="18"/>
      <c r="CDT57" s="18"/>
      <c r="CDU57" s="18"/>
      <c r="CDV57" s="18"/>
      <c r="CDW57" s="18"/>
      <c r="CDX57" s="18"/>
      <c r="CDY57" s="18"/>
      <c r="CDZ57" s="18"/>
      <c r="CEA57" s="18"/>
      <c r="CEB57" s="18"/>
      <c r="CEC57" s="18"/>
      <c r="CED57" s="18"/>
      <c r="CEE57" s="18"/>
      <c r="CEF57" s="18"/>
      <c r="CEG57" s="18"/>
      <c r="CEH57" s="18"/>
      <c r="CEI57" s="18"/>
      <c r="CEJ57" s="18"/>
      <c r="CEK57" s="18"/>
      <c r="CEL57" s="18"/>
      <c r="CEM57" s="18"/>
      <c r="CEN57" s="18"/>
      <c r="CEO57" s="18"/>
      <c r="CEP57" s="18"/>
      <c r="CEQ57" s="18"/>
      <c r="CER57" s="18"/>
      <c r="CES57" s="18"/>
      <c r="CET57" s="18"/>
      <c r="CEU57" s="18"/>
      <c r="CEV57" s="18"/>
      <c r="CEW57" s="18"/>
      <c r="CEX57" s="18"/>
      <c r="CEY57" s="18"/>
      <c r="CEZ57" s="18"/>
      <c r="CFA57" s="18"/>
      <c r="CFB57" s="18"/>
      <c r="CFC57" s="18"/>
      <c r="CFD57" s="18"/>
      <c r="CFE57" s="18"/>
      <c r="CFF57" s="18"/>
      <c r="CFG57" s="18"/>
      <c r="CFH57" s="18"/>
      <c r="CFI57" s="18"/>
      <c r="CFJ57" s="18"/>
      <c r="CFK57" s="18"/>
      <c r="CFL57" s="18"/>
      <c r="CFM57" s="18"/>
      <c r="CFN57" s="18"/>
      <c r="CFO57" s="18"/>
      <c r="CFP57" s="18"/>
      <c r="CFQ57" s="18"/>
      <c r="CFR57" s="18"/>
      <c r="CFS57" s="18"/>
      <c r="CFT57" s="18"/>
      <c r="CFU57" s="18"/>
      <c r="CFV57" s="18"/>
      <c r="CFW57" s="18"/>
      <c r="CFX57" s="18"/>
      <c r="CFY57" s="18"/>
      <c r="CFZ57" s="18"/>
      <c r="CGA57" s="18"/>
      <c r="CGB57" s="18"/>
      <c r="CGC57" s="18"/>
      <c r="CGD57" s="18"/>
      <c r="CGE57" s="18"/>
      <c r="CGF57" s="18"/>
      <c r="CGG57" s="18"/>
      <c r="CGH57" s="18"/>
      <c r="CGI57" s="18"/>
      <c r="CGJ57" s="18"/>
      <c r="CGK57" s="18"/>
      <c r="CGL57" s="18"/>
      <c r="CGM57" s="18"/>
      <c r="CGN57" s="18"/>
      <c r="CGO57" s="18"/>
      <c r="CGP57" s="18"/>
      <c r="CGQ57" s="18"/>
      <c r="CGR57" s="18"/>
      <c r="CGS57" s="18"/>
      <c r="CGT57" s="18"/>
      <c r="CGU57" s="18"/>
      <c r="CGV57" s="18"/>
      <c r="CGW57" s="18"/>
      <c r="CGX57" s="18"/>
      <c r="CGY57" s="18"/>
      <c r="CGZ57" s="18"/>
      <c r="CHA57" s="18"/>
      <c r="CHB57" s="18"/>
      <c r="CHC57" s="18"/>
      <c r="CHD57" s="18"/>
      <c r="CHE57" s="18"/>
      <c r="CHF57" s="18"/>
      <c r="CHG57" s="18"/>
      <c r="CHH57" s="18"/>
      <c r="CHI57" s="18"/>
      <c r="CHJ57" s="18"/>
      <c r="CHK57" s="18"/>
      <c r="CHL57" s="18"/>
      <c r="CHM57" s="18"/>
      <c r="CHN57" s="18"/>
      <c r="CHO57" s="18"/>
      <c r="CHP57" s="18"/>
      <c r="CHQ57" s="18"/>
      <c r="CHR57" s="18"/>
      <c r="CHS57" s="18"/>
      <c r="CHT57" s="18"/>
      <c r="CHU57" s="18"/>
      <c r="CHV57" s="18"/>
      <c r="CHW57" s="18"/>
      <c r="CHX57" s="18"/>
      <c r="CHY57" s="18"/>
      <c r="CHZ57" s="18"/>
      <c r="CIA57" s="18"/>
      <c r="CIB57" s="18"/>
      <c r="CIC57" s="18"/>
      <c r="CID57" s="18"/>
      <c r="CIE57" s="18"/>
      <c r="CIF57" s="18"/>
      <c r="CIG57" s="18"/>
      <c r="CIH57" s="18"/>
      <c r="CII57" s="18"/>
      <c r="CIJ57" s="18"/>
      <c r="CIK57" s="18"/>
      <c r="CIL57" s="18"/>
      <c r="CIM57" s="18"/>
      <c r="CIN57" s="18"/>
      <c r="CIO57" s="18"/>
      <c r="CIP57" s="18"/>
      <c r="CIQ57" s="18"/>
      <c r="CIR57" s="18"/>
      <c r="CIS57" s="18"/>
      <c r="CIT57" s="18"/>
      <c r="CIU57" s="18"/>
      <c r="CIV57" s="18"/>
      <c r="CIW57" s="18"/>
      <c r="CIX57" s="18"/>
      <c r="CIY57" s="18"/>
      <c r="CIZ57" s="18"/>
      <c r="CJA57" s="18"/>
      <c r="CJB57" s="18"/>
      <c r="CJC57" s="18"/>
      <c r="CJD57" s="18"/>
      <c r="CJE57" s="18"/>
      <c r="CJF57" s="18"/>
      <c r="CJG57" s="18"/>
      <c r="CJH57" s="18"/>
      <c r="CJI57" s="18"/>
      <c r="CJJ57" s="18"/>
      <c r="CJK57" s="18"/>
      <c r="CJL57" s="18"/>
      <c r="CJM57" s="18"/>
      <c r="CJN57" s="18"/>
      <c r="CJO57" s="18"/>
      <c r="CJP57" s="18"/>
      <c r="CJQ57" s="18"/>
      <c r="CJR57" s="18"/>
      <c r="CJS57" s="18"/>
      <c r="CJT57" s="18"/>
      <c r="CJU57" s="18"/>
      <c r="CJV57" s="18"/>
      <c r="CJW57" s="18"/>
      <c r="CJX57" s="18"/>
      <c r="CJY57" s="18"/>
      <c r="CJZ57" s="18"/>
      <c r="CKA57" s="18"/>
      <c r="CKB57" s="18"/>
      <c r="CKC57" s="18"/>
      <c r="CKD57" s="18"/>
      <c r="CKE57" s="18"/>
      <c r="CKF57" s="18"/>
      <c r="CKG57" s="18"/>
      <c r="CKH57" s="18"/>
      <c r="CKI57" s="18"/>
      <c r="CKJ57" s="18"/>
      <c r="CKK57" s="18"/>
      <c r="CKL57" s="18"/>
      <c r="CKM57" s="18"/>
      <c r="CKN57" s="18"/>
      <c r="CKO57" s="18"/>
      <c r="CKP57" s="18"/>
      <c r="CKQ57" s="18"/>
      <c r="CKR57" s="18"/>
      <c r="CKS57" s="18"/>
      <c r="CKT57" s="18"/>
      <c r="CKU57" s="18"/>
      <c r="CKV57" s="18"/>
      <c r="CKW57" s="18"/>
      <c r="CKX57" s="18"/>
      <c r="CKY57" s="18"/>
      <c r="CKZ57" s="18"/>
      <c r="CLA57" s="18"/>
      <c r="CLB57" s="18"/>
      <c r="CLC57" s="18"/>
      <c r="CLD57" s="18"/>
      <c r="CLE57" s="18"/>
      <c r="CLF57" s="18"/>
      <c r="CLG57" s="18"/>
      <c r="CLH57" s="18"/>
      <c r="CLI57" s="18"/>
      <c r="CLJ57" s="18"/>
      <c r="CLK57" s="18"/>
      <c r="CLL57" s="18"/>
      <c r="CLM57" s="18"/>
      <c r="CLN57" s="18"/>
      <c r="CLO57" s="18"/>
      <c r="CLP57" s="18"/>
      <c r="CLQ57" s="18"/>
      <c r="CLR57" s="18"/>
      <c r="CLS57" s="18"/>
      <c r="CLT57" s="18"/>
      <c r="CLU57" s="18"/>
      <c r="CLV57" s="18"/>
      <c r="CLW57" s="18"/>
      <c r="CLX57" s="18"/>
      <c r="CLY57" s="18"/>
      <c r="CLZ57" s="18"/>
      <c r="CMA57" s="18"/>
      <c r="CMB57" s="18"/>
      <c r="CMC57" s="18"/>
      <c r="CMD57" s="18"/>
      <c r="CME57" s="18"/>
      <c r="CMF57" s="18"/>
      <c r="CMG57" s="18"/>
      <c r="CMH57" s="18"/>
      <c r="CMI57" s="18"/>
      <c r="CMJ57" s="18"/>
      <c r="CMK57" s="18"/>
      <c r="CML57" s="18"/>
      <c r="CMM57" s="18"/>
      <c r="CMN57" s="18"/>
      <c r="CMO57" s="18"/>
      <c r="CMP57" s="18"/>
      <c r="CMQ57" s="18"/>
      <c r="CMR57" s="18"/>
      <c r="CMS57" s="18"/>
      <c r="CMT57" s="18"/>
      <c r="CMU57" s="18"/>
      <c r="CMV57" s="18"/>
      <c r="CMW57" s="18"/>
      <c r="CMX57" s="18"/>
      <c r="CMY57" s="18"/>
      <c r="CMZ57" s="18"/>
      <c r="CNA57" s="18"/>
      <c r="CNB57" s="18"/>
      <c r="CNC57" s="18"/>
      <c r="CND57" s="18"/>
      <c r="CNE57" s="18"/>
      <c r="CNF57" s="18"/>
      <c r="CNG57" s="18"/>
      <c r="CNH57" s="18"/>
      <c r="CNI57" s="18"/>
      <c r="CNJ57" s="18"/>
      <c r="CNK57" s="18"/>
      <c r="CNL57" s="18"/>
      <c r="CNM57" s="18"/>
      <c r="CNN57" s="18"/>
      <c r="CNO57" s="18"/>
      <c r="CNP57" s="18"/>
      <c r="CNQ57" s="18"/>
      <c r="CNR57" s="18"/>
      <c r="CNS57" s="18"/>
      <c r="CNT57" s="18"/>
      <c r="CNU57" s="18"/>
      <c r="CNV57" s="18"/>
      <c r="CNW57" s="18"/>
      <c r="CNX57" s="18"/>
      <c r="CNY57" s="18"/>
      <c r="CNZ57" s="18"/>
      <c r="COA57" s="18"/>
      <c r="COB57" s="18"/>
      <c r="COC57" s="18"/>
      <c r="COD57" s="18"/>
      <c r="COE57" s="18"/>
      <c r="COF57" s="18"/>
      <c r="COG57" s="18"/>
      <c r="COH57" s="18"/>
      <c r="COI57" s="18"/>
      <c r="COJ57" s="18"/>
      <c r="COK57" s="18"/>
      <c r="COL57" s="18"/>
      <c r="COM57" s="18"/>
      <c r="CON57" s="18"/>
      <c r="COO57" s="18"/>
      <c r="COP57" s="18"/>
      <c r="COQ57" s="18"/>
      <c r="COR57" s="18"/>
      <c r="COS57" s="18"/>
      <c r="COT57" s="18"/>
      <c r="COU57" s="18"/>
      <c r="COV57" s="18"/>
      <c r="COW57" s="18"/>
      <c r="COX57" s="18"/>
      <c r="COY57" s="18"/>
      <c r="COZ57" s="18"/>
      <c r="CPA57" s="18"/>
      <c r="CPB57" s="18"/>
      <c r="CPC57" s="18"/>
      <c r="CPD57" s="18"/>
      <c r="CPE57" s="18"/>
      <c r="CPF57" s="18"/>
      <c r="CPG57" s="18"/>
      <c r="CPH57" s="18"/>
      <c r="CPI57" s="18"/>
      <c r="CPJ57" s="18"/>
      <c r="CPK57" s="18"/>
      <c r="CPL57" s="18"/>
      <c r="CPM57" s="18"/>
      <c r="CPN57" s="18"/>
      <c r="CPO57" s="18"/>
      <c r="CPP57" s="18"/>
      <c r="CPQ57" s="18"/>
      <c r="CPR57" s="18"/>
      <c r="CPS57" s="18"/>
      <c r="CPT57" s="18"/>
      <c r="CPU57" s="18"/>
      <c r="CPV57" s="18"/>
      <c r="CPW57" s="18"/>
      <c r="CPX57" s="18"/>
      <c r="CPY57" s="18"/>
      <c r="CPZ57" s="18"/>
      <c r="CQA57" s="18"/>
      <c r="CQB57" s="18"/>
      <c r="CQC57" s="18"/>
      <c r="CQD57" s="18"/>
      <c r="CQE57" s="18"/>
      <c r="CQF57" s="18"/>
      <c r="CQG57" s="18"/>
      <c r="CQH57" s="18"/>
      <c r="CQI57" s="18"/>
      <c r="CQJ57" s="18"/>
      <c r="CQK57" s="18"/>
      <c r="CQL57" s="18"/>
      <c r="CQM57" s="18"/>
      <c r="CQN57" s="18"/>
      <c r="CQO57" s="18"/>
      <c r="CQP57" s="18"/>
      <c r="CQQ57" s="18"/>
      <c r="CQR57" s="18"/>
      <c r="CQS57" s="18"/>
      <c r="CQT57" s="18"/>
      <c r="CQU57" s="18"/>
      <c r="CQV57" s="18"/>
      <c r="CQW57" s="18"/>
      <c r="CQX57" s="18"/>
      <c r="CQY57" s="18"/>
      <c r="CQZ57" s="18"/>
      <c r="CRA57" s="18"/>
      <c r="CRB57" s="18"/>
      <c r="CRC57" s="18"/>
      <c r="CRD57" s="18"/>
      <c r="CRE57" s="18"/>
      <c r="CRF57" s="18"/>
      <c r="CRG57" s="18"/>
      <c r="CRH57" s="18"/>
      <c r="CRI57" s="18"/>
      <c r="CRJ57" s="18"/>
      <c r="CRK57" s="18"/>
      <c r="CRL57" s="18"/>
      <c r="CRM57" s="18"/>
      <c r="CRN57" s="18"/>
      <c r="CRO57" s="18"/>
      <c r="CRP57" s="18"/>
      <c r="CRQ57" s="18"/>
      <c r="CRR57" s="18"/>
      <c r="CRS57" s="18"/>
      <c r="CRT57" s="18"/>
      <c r="CRU57" s="18"/>
      <c r="CRV57" s="18"/>
      <c r="CRW57" s="18"/>
      <c r="CRX57" s="18"/>
      <c r="CRY57" s="18"/>
      <c r="CRZ57" s="18"/>
      <c r="CSA57" s="18"/>
      <c r="CSB57" s="18"/>
      <c r="CSC57" s="18"/>
      <c r="CSD57" s="18"/>
      <c r="CSE57" s="18"/>
      <c r="CSF57" s="18"/>
      <c r="CSG57" s="18"/>
      <c r="CSH57" s="18"/>
      <c r="CSI57" s="18"/>
      <c r="CSJ57" s="18"/>
      <c r="CSK57" s="18"/>
      <c r="CSL57" s="18"/>
      <c r="CSM57" s="18"/>
      <c r="CSN57" s="18"/>
      <c r="CSO57" s="18"/>
      <c r="CSP57" s="18"/>
      <c r="CSQ57" s="18"/>
      <c r="CSR57" s="18"/>
      <c r="CSS57" s="18"/>
      <c r="CST57" s="18"/>
      <c r="CSU57" s="18"/>
      <c r="CSV57" s="18"/>
      <c r="CSW57" s="18"/>
      <c r="CSX57" s="18"/>
      <c r="CSY57" s="18"/>
      <c r="CSZ57" s="18"/>
      <c r="CTA57" s="18"/>
      <c r="CTB57" s="18"/>
      <c r="CTC57" s="18"/>
      <c r="CTD57" s="18"/>
      <c r="CTE57" s="18"/>
      <c r="CTF57" s="18"/>
      <c r="CTG57" s="18"/>
      <c r="CTH57" s="18"/>
      <c r="CTI57" s="18"/>
      <c r="CTJ57" s="18"/>
      <c r="CTK57" s="18"/>
      <c r="CTL57" s="18"/>
      <c r="CTM57" s="18"/>
      <c r="CTN57" s="18"/>
      <c r="CTO57" s="18"/>
      <c r="CTP57" s="18"/>
      <c r="CTQ57" s="18"/>
      <c r="CTR57" s="18"/>
      <c r="CTS57" s="18"/>
      <c r="CTT57" s="18"/>
      <c r="CTU57" s="18"/>
      <c r="CTV57" s="18"/>
      <c r="CTW57" s="18"/>
      <c r="CTX57" s="18"/>
      <c r="CTY57" s="18"/>
      <c r="CTZ57" s="18"/>
      <c r="CUA57" s="18"/>
      <c r="CUB57" s="18"/>
      <c r="CUC57" s="18"/>
      <c r="CUD57" s="18"/>
      <c r="CUE57" s="18"/>
      <c r="CUF57" s="18"/>
      <c r="CUG57" s="18"/>
      <c r="CUH57" s="18"/>
      <c r="CUI57" s="18"/>
      <c r="CUJ57" s="18"/>
      <c r="CUK57" s="18"/>
      <c r="CUL57" s="18"/>
      <c r="CUM57" s="18"/>
      <c r="CUN57" s="18"/>
      <c r="CUO57" s="18"/>
      <c r="CUP57" s="18"/>
      <c r="CUQ57" s="18"/>
      <c r="CUR57" s="18"/>
      <c r="CUS57" s="18"/>
      <c r="CUT57" s="18"/>
      <c r="CUU57" s="18"/>
      <c r="CUV57" s="18"/>
      <c r="CUW57" s="18"/>
      <c r="CUX57" s="18"/>
    </row>
    <row r="58" spans="1:2598" s="18" customFormat="1" ht="15" customHeight="1" x14ac:dyDescent="0.15">
      <c r="A58" s="892" t="s">
        <v>324</v>
      </c>
      <c r="B58" s="41" t="s">
        <v>47</v>
      </c>
      <c r="C58" s="202" t="s">
        <v>621</v>
      </c>
      <c r="D58" s="1475">
        <v>20.995312422000001</v>
      </c>
      <c r="E58" s="1475">
        <v>3192277.8901219997</v>
      </c>
      <c r="F58" s="1475">
        <v>18.320544630000001</v>
      </c>
      <c r="G58" s="1475">
        <v>2779415.2839620006</v>
      </c>
      <c r="H58" s="1475">
        <v>15.555195885999998</v>
      </c>
      <c r="I58" s="1475">
        <v>2038646.8894710001</v>
      </c>
      <c r="J58" s="1475">
        <v>0.54395788</v>
      </c>
      <c r="K58" s="1475">
        <v>63293.883470000001</v>
      </c>
      <c r="L58" s="1475">
        <v>0</v>
      </c>
      <c r="M58" s="1475">
        <v>0</v>
      </c>
      <c r="N58" s="1475">
        <v>2.0525991299999999</v>
      </c>
      <c r="O58" s="1475">
        <v>192134.389</v>
      </c>
      <c r="P58" s="291"/>
      <c r="Q58" s="292"/>
      <c r="R58" s="6" t="str">
        <f t="shared" si="11"/>
        <v>12.1</v>
      </c>
      <c r="S58" s="41" t="str">
        <f t="shared" si="12"/>
        <v>GRAPHIC PAPERS</v>
      </c>
      <c r="T58" s="202" t="s">
        <v>621</v>
      </c>
      <c r="U58" s="848">
        <f>F58-(F59+F60+F61+F62)</f>
        <v>0</v>
      </c>
      <c r="V58" s="280">
        <f>G58-(G59+G60+G61+G62)</f>
        <v>0</v>
      </c>
      <c r="W58" s="280">
        <f>H58-(H59+H60+H61+H62)</f>
        <v>0</v>
      </c>
      <c r="X58" s="280">
        <f>I58-(I59+I60+I61+I62)</f>
        <v>0</v>
      </c>
      <c r="Y58" s="280">
        <f t="shared" ref="Y58:AB58" si="36">L58-(L59+L60+L61+L62)</f>
        <v>0</v>
      </c>
      <c r="Z58" s="280">
        <f t="shared" si="36"/>
        <v>0</v>
      </c>
      <c r="AA58" s="280">
        <f t="shared" si="36"/>
        <v>0</v>
      </c>
      <c r="AB58" s="281">
        <f t="shared" si="36"/>
        <v>0</v>
      </c>
      <c r="AC58" s="314"/>
      <c r="AD58" s="522" t="str">
        <f t="shared" si="19"/>
        <v>12.1</v>
      </c>
      <c r="AE58" s="41" t="str">
        <f t="shared" si="28"/>
        <v>GRAPHIC PAPERS</v>
      </c>
      <c r="AF58" s="1094" t="s">
        <v>621</v>
      </c>
      <c r="AG58" s="518">
        <f>IF(ISNUMBER('JQ1|Primary Products|Production'!E70+F58-L58),'JQ1|Primary Products|Production'!E70+F58-L58,IF(ISNUMBER(L58-F58),"NT " &amp; L58-F58,"…"))</f>
        <v>18.320544630000001</v>
      </c>
      <c r="AH58" s="345">
        <f>IF(ISNUMBER('JQ1|Primary Products|Production'!F70+H58-N58),'JQ1|Primary Products|Production'!F70+H58-N58,IF(ISNUMBER(N58-H58),"NT " &amp; N58-H58,"…"))</f>
        <v>13.502596755999999</v>
      </c>
    </row>
    <row r="59" spans="1:2598" s="18" customFormat="1" ht="15" customHeight="1" x14ac:dyDescent="0.15">
      <c r="A59" s="892" t="s">
        <v>426</v>
      </c>
      <c r="B59" s="39" t="s">
        <v>40</v>
      </c>
      <c r="C59" s="50" t="s">
        <v>621</v>
      </c>
      <c r="D59" s="1481">
        <v>2.0075833799999998</v>
      </c>
      <c r="E59" s="1481">
        <v>146865.81299999999</v>
      </c>
      <c r="F59" s="1481">
        <v>1.1203006</v>
      </c>
      <c r="G59" s="1481">
        <v>84322.782000000007</v>
      </c>
      <c r="H59" s="1445">
        <v>0.78431190000000006</v>
      </c>
      <c r="I59" s="1445">
        <v>54271.525000000001</v>
      </c>
      <c r="J59" s="1459"/>
      <c r="K59" s="1459"/>
      <c r="L59" s="1459"/>
      <c r="M59" s="1460"/>
      <c r="N59" s="1445"/>
      <c r="O59" s="1461"/>
      <c r="P59" s="291"/>
      <c r="Q59" s="292"/>
      <c r="R59" s="6" t="str">
        <f t="shared" si="11"/>
        <v>12.1.1</v>
      </c>
      <c r="S59" s="39" t="str">
        <f t="shared" si="12"/>
        <v>NEWSPRINT</v>
      </c>
      <c r="T59" s="50" t="s">
        <v>621</v>
      </c>
      <c r="U59" s="270"/>
      <c r="V59" s="270"/>
      <c r="W59" s="270"/>
      <c r="X59" s="270"/>
      <c r="Y59" s="270"/>
      <c r="Z59" s="270"/>
      <c r="AA59" s="270"/>
      <c r="AB59" s="271"/>
      <c r="AC59" s="293"/>
      <c r="AD59" s="522" t="str">
        <f t="shared" si="19"/>
        <v>12.1.1</v>
      </c>
      <c r="AE59" s="39" t="str">
        <f t="shared" si="28"/>
        <v>NEWSPRINT</v>
      </c>
      <c r="AF59" s="1090" t="s">
        <v>621</v>
      </c>
      <c r="AG59" s="518">
        <f>IF(ISNUMBER('JQ1|Primary Products|Production'!E71+F59-L59),'JQ1|Primary Products|Production'!E71+F59-L59,IF(ISNUMBER(L59-F59),"NT " &amp; L59-F59,"…"))</f>
        <v>1.1203006</v>
      </c>
      <c r="AH59" s="345">
        <f>IF(ISNUMBER('JQ1|Primary Products|Production'!F71+H59-N59),'JQ1|Primary Products|Production'!F71+H59-N59,IF(ISNUMBER(N59-H59),"NT " &amp; N59-H59,"…"))</f>
        <v>0.78431190000000006</v>
      </c>
    </row>
    <row r="60" spans="1:2598" s="18" customFormat="1" ht="15" customHeight="1" x14ac:dyDescent="0.15">
      <c r="A60" s="892" t="s">
        <v>427</v>
      </c>
      <c r="B60" s="59" t="s">
        <v>48</v>
      </c>
      <c r="C60" s="50" t="s">
        <v>621</v>
      </c>
      <c r="D60" s="1459">
        <v>4.496835484</v>
      </c>
      <c r="E60" s="1459">
        <v>1497710.4921219999</v>
      </c>
      <c r="F60" s="1459">
        <v>4.4246613880000005</v>
      </c>
      <c r="G60" s="1459">
        <v>1351138.95713</v>
      </c>
      <c r="H60" s="1445">
        <v>3.212812819999999</v>
      </c>
      <c r="I60" s="1445">
        <v>897576.86306499992</v>
      </c>
      <c r="J60" s="1459">
        <v>4.6109690000000002E-2</v>
      </c>
      <c r="K60" s="1459">
        <v>10133.825000000001</v>
      </c>
      <c r="L60" s="1459"/>
      <c r="M60" s="1460"/>
      <c r="N60" s="1445">
        <v>9.8296679999999997E-2</v>
      </c>
      <c r="O60" s="1461">
        <v>9311.0319999999992</v>
      </c>
      <c r="P60" s="291"/>
      <c r="Q60" s="292"/>
      <c r="R60" s="6" t="str">
        <f t="shared" si="11"/>
        <v>12.1.2</v>
      </c>
      <c r="S60" s="39" t="str">
        <f t="shared" si="12"/>
        <v>UNCOATED MECHANICAL</v>
      </c>
      <c r="T60" s="50" t="s">
        <v>621</v>
      </c>
      <c r="U60" s="270"/>
      <c r="V60" s="270"/>
      <c r="W60" s="270"/>
      <c r="X60" s="270"/>
      <c r="Y60" s="270"/>
      <c r="Z60" s="270"/>
      <c r="AA60" s="270"/>
      <c r="AB60" s="271"/>
      <c r="AC60" s="293"/>
      <c r="AD60" s="522" t="str">
        <f t="shared" si="19"/>
        <v>12.1.2</v>
      </c>
      <c r="AE60" s="39" t="str">
        <f t="shared" si="28"/>
        <v>UNCOATED MECHANICAL</v>
      </c>
      <c r="AF60" s="1090" t="s">
        <v>621</v>
      </c>
      <c r="AG60" s="518">
        <f>IF(ISNUMBER('JQ1|Primary Products|Production'!E72+F60-L60),'JQ1|Primary Products|Production'!E72+F60-L60,IF(ISNUMBER(L60-F60),"NT " &amp; L60-F60,"…"))</f>
        <v>4.4246613880000005</v>
      </c>
      <c r="AH60" s="345">
        <f>IF(ISNUMBER('JQ1|Primary Products|Production'!F72+H60-N60),'JQ1|Primary Products|Production'!F72+H60-N60,IF(ISNUMBER(N60-H60),"NT " &amp; N60-H60,"…"))</f>
        <v>3.1145161399999992</v>
      </c>
    </row>
    <row r="61" spans="1:2598" s="18" customFormat="1" ht="15" customHeight="1" x14ac:dyDescent="0.15">
      <c r="A61" s="892" t="s">
        <v>428</v>
      </c>
      <c r="B61" s="39" t="s">
        <v>49</v>
      </c>
      <c r="C61" s="50" t="s">
        <v>621</v>
      </c>
      <c r="D61" s="1459">
        <v>10.205630886999998</v>
      </c>
      <c r="E61" s="1459">
        <v>1064309.1955200001</v>
      </c>
      <c r="F61" s="1459">
        <v>8.562645229000001</v>
      </c>
      <c r="G61" s="1459">
        <v>877932.15864300006</v>
      </c>
      <c r="H61" s="1445">
        <v>7.63770785</v>
      </c>
      <c r="I61" s="1445">
        <v>698245.44260000007</v>
      </c>
      <c r="J61" s="1459">
        <v>0.49784818999999997</v>
      </c>
      <c r="K61" s="1459">
        <v>53160.058469999996</v>
      </c>
      <c r="L61" s="1459"/>
      <c r="M61" s="1460"/>
      <c r="N61" s="1445">
        <v>1.49968127</v>
      </c>
      <c r="O61" s="1461">
        <v>138602.74299999999</v>
      </c>
      <c r="P61" s="291"/>
      <c r="Q61" s="292"/>
      <c r="R61" s="6" t="str">
        <f t="shared" si="11"/>
        <v>12.1.3</v>
      </c>
      <c r="S61" s="39" t="str">
        <f t="shared" si="12"/>
        <v>UNCOATED WOODFREE</v>
      </c>
      <c r="T61" s="50" t="s">
        <v>621</v>
      </c>
      <c r="U61" s="270"/>
      <c r="V61" s="270"/>
      <c r="W61" s="270"/>
      <c r="X61" s="270"/>
      <c r="Y61" s="270"/>
      <c r="Z61" s="270"/>
      <c r="AA61" s="270"/>
      <c r="AB61" s="271"/>
      <c r="AC61" s="293"/>
      <c r="AD61" s="522" t="str">
        <f t="shared" si="19"/>
        <v>12.1.3</v>
      </c>
      <c r="AE61" s="39" t="str">
        <f t="shared" si="28"/>
        <v>UNCOATED WOODFREE</v>
      </c>
      <c r="AF61" s="1090" t="s">
        <v>621</v>
      </c>
      <c r="AG61" s="518">
        <f>IF(ISNUMBER('JQ1|Primary Products|Production'!E73+F61-L61),'JQ1|Primary Products|Production'!E73+F61-L61,IF(ISNUMBER(L61-F61),"NT " &amp; L61-F61,"…"))</f>
        <v>8.562645229000001</v>
      </c>
      <c r="AH61" s="345">
        <f>IF(ISNUMBER('JQ1|Primary Products|Production'!F73+H61-N61),'JQ1|Primary Products|Production'!F73+H61-N61,IF(ISNUMBER(N61-H61),"NT " &amp; N61-H61,"…"))</f>
        <v>6.13802658</v>
      </c>
    </row>
    <row r="62" spans="1:2598" s="18" customFormat="1" ht="15" customHeight="1" x14ac:dyDescent="0.15">
      <c r="A62" s="892" t="s">
        <v>429</v>
      </c>
      <c r="B62" s="42" t="s">
        <v>50</v>
      </c>
      <c r="C62" s="50" t="s">
        <v>621</v>
      </c>
      <c r="D62" s="1459">
        <v>4.2852626710000008</v>
      </c>
      <c r="E62" s="1459">
        <v>483392.38948000001</v>
      </c>
      <c r="F62" s="1459">
        <v>4.2129374129999997</v>
      </c>
      <c r="G62" s="1459">
        <v>466021.38618900004</v>
      </c>
      <c r="H62" s="1445">
        <v>3.9203633159999991</v>
      </c>
      <c r="I62" s="1445">
        <v>388553.05880599999</v>
      </c>
      <c r="J62" s="1459"/>
      <c r="K62" s="1459"/>
      <c r="L62" s="1459"/>
      <c r="M62" s="1460"/>
      <c r="N62" s="1445">
        <v>0.45462118000000001</v>
      </c>
      <c r="O62" s="1461">
        <v>44220.614000000001</v>
      </c>
      <c r="P62" s="291"/>
      <c r="Q62" s="292"/>
      <c r="R62" s="6" t="str">
        <f t="shared" si="11"/>
        <v>12.1.4</v>
      </c>
      <c r="S62" s="39" t="str">
        <f t="shared" si="12"/>
        <v>COATED PAPERS</v>
      </c>
      <c r="T62" s="50" t="s">
        <v>621</v>
      </c>
      <c r="U62" s="270"/>
      <c r="V62" s="270"/>
      <c r="W62" s="270"/>
      <c r="X62" s="270"/>
      <c r="Y62" s="270"/>
      <c r="Z62" s="270"/>
      <c r="AA62" s="270"/>
      <c r="AB62" s="271"/>
      <c r="AC62" s="293"/>
      <c r="AD62" s="522" t="str">
        <f t="shared" si="19"/>
        <v>12.1.4</v>
      </c>
      <c r="AE62" s="39" t="str">
        <f t="shared" si="28"/>
        <v>COATED PAPERS</v>
      </c>
      <c r="AF62" s="1090" t="s">
        <v>621</v>
      </c>
      <c r="AG62" s="518">
        <f>IF(ISNUMBER('JQ1|Primary Products|Production'!E74+F62-L62),'JQ1|Primary Products|Production'!E74+F62-L62,IF(ISNUMBER(L62-F62),"NT " &amp; L62-F62,"…"))</f>
        <v>4.2129374129999997</v>
      </c>
      <c r="AH62" s="345">
        <f>IF(ISNUMBER('JQ1|Primary Products|Production'!F74+H62-N62),'JQ1|Primary Products|Production'!F74+H62-N62,IF(ISNUMBER(N62-H62),"NT " &amp; N62-H62,"…"))</f>
        <v>3.4657421359999989</v>
      </c>
    </row>
    <row r="63" spans="1:2598" s="18" customFormat="1" ht="15" customHeight="1" x14ac:dyDescent="0.15">
      <c r="A63" s="886">
        <v>12.2</v>
      </c>
      <c r="B63" s="587" t="s">
        <v>159</v>
      </c>
      <c r="C63" s="50" t="s">
        <v>621</v>
      </c>
      <c r="D63" s="1458">
        <v>8.8392920078000028</v>
      </c>
      <c r="E63" s="1458">
        <v>1180964.116994</v>
      </c>
      <c r="F63" s="1458">
        <v>10.286782967999997</v>
      </c>
      <c r="G63" s="1458">
        <v>1318893.0002009999</v>
      </c>
      <c r="H63" s="1483">
        <v>11.106590304999997</v>
      </c>
      <c r="I63" s="1483">
        <v>1384124.4608740001</v>
      </c>
      <c r="J63" s="1458">
        <v>0.20975052000000002</v>
      </c>
      <c r="K63" s="1458">
        <v>2965.3648800000001</v>
      </c>
      <c r="L63" s="1458">
        <v>0.12213552</v>
      </c>
      <c r="M63" s="1484">
        <v>4031.0337500000001</v>
      </c>
      <c r="N63" s="1483">
        <v>0.19376656</v>
      </c>
      <c r="O63" s="1485">
        <v>2754.6019999999999</v>
      </c>
      <c r="P63" s="291"/>
      <c r="Q63" s="292"/>
      <c r="R63" s="4">
        <f t="shared" si="11"/>
        <v>12.2</v>
      </c>
      <c r="S63" s="41" t="str">
        <f t="shared" si="12"/>
        <v>HOUSEHOLD AND SANITARY PAPERS</v>
      </c>
      <c r="T63" s="50" t="s">
        <v>621</v>
      </c>
      <c r="U63" s="270"/>
      <c r="V63" s="270"/>
      <c r="W63" s="270"/>
      <c r="X63" s="270"/>
      <c r="Y63" s="270"/>
      <c r="Z63" s="270"/>
      <c r="AA63" s="270"/>
      <c r="AB63" s="271"/>
      <c r="AC63" s="293"/>
      <c r="AD63" s="522">
        <f t="shared" si="19"/>
        <v>12.2</v>
      </c>
      <c r="AE63" s="41" t="str">
        <f t="shared" si="28"/>
        <v>HOUSEHOLD AND SANITARY PAPERS</v>
      </c>
      <c r="AF63" s="1090" t="s">
        <v>621</v>
      </c>
      <c r="AG63" s="518">
        <f>IF(ISNUMBER('JQ1|Primary Products|Production'!E75+F63-L63),'JQ1|Primary Products|Production'!E75+F63-L63,IF(ISNUMBER(L63-F63),"NT " &amp; L63-F63,"…"))</f>
        <v>10.517647447999996</v>
      </c>
      <c r="AH63" s="345">
        <f>IF(ISNUMBER('JQ1|Primary Products|Production'!F75+H63-N63),'JQ1|Primary Products|Production'!F75+H63-N63,IF(ISNUMBER(N63-H63),"NT " &amp; N63-H63,"…"))</f>
        <v>13.914823744999996</v>
      </c>
    </row>
    <row r="64" spans="1:2598" s="18" customFormat="1" ht="15" customHeight="1" x14ac:dyDescent="0.15">
      <c r="A64" s="892">
        <v>12.3</v>
      </c>
      <c r="B64" s="41" t="s">
        <v>51</v>
      </c>
      <c r="C64" s="202" t="s">
        <v>621</v>
      </c>
      <c r="D64" s="1475">
        <v>20.789475436</v>
      </c>
      <c r="E64" s="1475">
        <v>2054628.3730940002</v>
      </c>
      <c r="F64" s="1475">
        <v>21.406783320999999</v>
      </c>
      <c r="G64" s="1475">
        <v>2017367.096107</v>
      </c>
      <c r="H64" s="1475">
        <v>20.060769259699999</v>
      </c>
      <c r="I64" s="1475">
        <v>1846077.8640279998</v>
      </c>
      <c r="J64" s="1475">
        <v>0</v>
      </c>
      <c r="K64" s="1475">
        <v>0</v>
      </c>
      <c r="L64" s="1475">
        <v>0.36232405000000001</v>
      </c>
      <c r="M64" s="1475">
        <v>28329.542749999997</v>
      </c>
      <c r="N64" s="1475">
        <v>5.8483800000000002E-2</v>
      </c>
      <c r="O64" s="1475">
        <v>2919.634</v>
      </c>
      <c r="P64" s="291"/>
      <c r="Q64" s="292"/>
      <c r="R64" s="6">
        <f t="shared" si="11"/>
        <v>12.3</v>
      </c>
      <c r="S64" s="41" t="str">
        <f t="shared" si="12"/>
        <v>PACKAGING MATERIALS</v>
      </c>
      <c r="T64" s="202" t="s">
        <v>621</v>
      </c>
      <c r="U64" s="847">
        <f>F64-(F65+F66+F67+F68)</f>
        <v>0</v>
      </c>
      <c r="V64" s="272">
        <f>G64-(G65+G66+G67+G68)</f>
        <v>0</v>
      </c>
      <c r="W64" s="272">
        <f>H64-(H65+H66+H67+H68)</f>
        <v>0</v>
      </c>
      <c r="X64" s="272">
        <f>I64-(I65+I66+I67+I68)</f>
        <v>0</v>
      </c>
      <c r="Y64" s="272">
        <f t="shared" ref="Y64:AB64" si="37">L64-(L65+L66+L67+L68)</f>
        <v>0</v>
      </c>
      <c r="Z64" s="272">
        <f t="shared" si="37"/>
        <v>0</v>
      </c>
      <c r="AA64" s="272">
        <f t="shared" si="37"/>
        <v>0</v>
      </c>
      <c r="AB64" s="273">
        <f t="shared" si="37"/>
        <v>0</v>
      </c>
      <c r="AC64" s="314"/>
      <c r="AD64" s="522">
        <f t="shared" si="19"/>
        <v>12.3</v>
      </c>
      <c r="AE64" s="41" t="str">
        <f t="shared" si="28"/>
        <v>PACKAGING MATERIALS</v>
      </c>
      <c r="AF64" s="1094" t="s">
        <v>621</v>
      </c>
      <c r="AG64" s="518">
        <f>IF(ISNUMBER('JQ1|Primary Products|Production'!E76+F64-L64),'JQ1|Primary Products|Production'!E76+F64-L64,IF(ISNUMBER(L64-F64),"NT " &amp; L64-F64,"…"))</f>
        <v>23.983459270999997</v>
      </c>
      <c r="AH64" s="345">
        <f>IF(ISNUMBER('JQ1|Primary Products|Production'!F76+H64-N64),'JQ1|Primary Products|Production'!F76+H64-N64,IF(ISNUMBER(N64-H64),"NT " &amp; N64-H64,"…"))</f>
        <v>23.242285459699996</v>
      </c>
    </row>
    <row r="65" spans="1:34" s="18" customFormat="1" ht="15" customHeight="1" x14ac:dyDescent="0.15">
      <c r="A65" s="892" t="s">
        <v>430</v>
      </c>
      <c r="B65" s="39" t="s">
        <v>52</v>
      </c>
      <c r="C65" s="50" t="s">
        <v>621</v>
      </c>
      <c r="D65" s="1459">
        <v>2.7444197400000001</v>
      </c>
      <c r="E65" s="1459">
        <v>216192.44386999999</v>
      </c>
      <c r="F65" s="1459">
        <v>3.5955273499999998</v>
      </c>
      <c r="G65" s="1459">
        <v>241839.633</v>
      </c>
      <c r="H65" s="1442">
        <v>3.2552329180000004</v>
      </c>
      <c r="I65" s="1443">
        <v>207980.77026000002</v>
      </c>
      <c r="J65" s="1459"/>
      <c r="K65" s="1459"/>
      <c r="L65" s="1459"/>
      <c r="M65" s="1460"/>
      <c r="N65" s="1445"/>
      <c r="O65" s="1461"/>
      <c r="P65" s="291"/>
      <c r="Q65" s="292"/>
      <c r="R65" s="6" t="str">
        <f t="shared" si="11"/>
        <v>12.3.1</v>
      </c>
      <c r="S65" s="39" t="str">
        <f t="shared" si="12"/>
        <v>CASE MATERIALS</v>
      </c>
      <c r="T65" s="50" t="s">
        <v>621</v>
      </c>
      <c r="U65" s="270"/>
      <c r="V65" s="270"/>
      <c r="W65" s="270"/>
      <c r="X65" s="270"/>
      <c r="Y65" s="270"/>
      <c r="Z65" s="270"/>
      <c r="AA65" s="270"/>
      <c r="AB65" s="271"/>
      <c r="AC65" s="293"/>
      <c r="AD65" s="522" t="str">
        <f t="shared" si="19"/>
        <v>12.3.1</v>
      </c>
      <c r="AE65" s="39" t="str">
        <f t="shared" si="28"/>
        <v>CASE MATERIALS</v>
      </c>
      <c r="AF65" s="1090" t="s">
        <v>621</v>
      </c>
      <c r="AG65" s="518">
        <f>IF(ISNUMBER('JQ1|Primary Products|Production'!E77+F65-L65),'JQ1|Primary Products|Production'!E77+F65-L65,IF(ISNUMBER(L65-F65),"NT " &amp; L65-F65,"…"))</f>
        <v>3.5955273499999998</v>
      </c>
      <c r="AH65" s="345">
        <f>IF(ISNUMBER('JQ1|Primary Products|Production'!F77+H65-N65),'JQ1|Primary Products|Production'!F77+H65-N65,IF(ISNUMBER(N65-H65),"NT " &amp; N65-H65,"…"))</f>
        <v>3.2552329180000004</v>
      </c>
    </row>
    <row r="66" spans="1:34" s="18" customFormat="1" ht="15" customHeight="1" x14ac:dyDescent="0.15">
      <c r="A66" s="892" t="s">
        <v>431</v>
      </c>
      <c r="B66" s="39" t="s">
        <v>115</v>
      </c>
      <c r="C66" s="50" t="s">
        <v>621</v>
      </c>
      <c r="D66" s="1459">
        <v>5.1955708245000016</v>
      </c>
      <c r="E66" s="1459">
        <v>609255.86202200002</v>
      </c>
      <c r="F66" s="1459">
        <v>5.356362614</v>
      </c>
      <c r="G66" s="1459">
        <v>580030.13019900001</v>
      </c>
      <c r="H66" s="1442">
        <v>4.785844408</v>
      </c>
      <c r="I66" s="1443">
        <v>538999.35530099995</v>
      </c>
      <c r="J66" s="1459"/>
      <c r="K66" s="1459"/>
      <c r="L66" s="1459"/>
      <c r="M66" s="1460"/>
      <c r="N66" s="1445"/>
      <c r="O66" s="1461"/>
      <c r="P66" s="291"/>
      <c r="Q66" s="292"/>
      <c r="R66" s="6" t="str">
        <f t="shared" si="11"/>
        <v>12.3.2</v>
      </c>
      <c r="S66" s="39" t="str">
        <f t="shared" si="12"/>
        <v>CARTONBOARD</v>
      </c>
      <c r="T66" s="50" t="s">
        <v>621</v>
      </c>
      <c r="U66" s="270"/>
      <c r="V66" s="270"/>
      <c r="W66" s="270"/>
      <c r="X66" s="270"/>
      <c r="Y66" s="270"/>
      <c r="Z66" s="270"/>
      <c r="AA66" s="270"/>
      <c r="AB66" s="271"/>
      <c r="AC66" s="293"/>
      <c r="AD66" s="522" t="str">
        <f t="shared" si="19"/>
        <v>12.3.2</v>
      </c>
      <c r="AE66" s="39" t="str">
        <f t="shared" si="28"/>
        <v>CARTONBOARD</v>
      </c>
      <c r="AF66" s="1090" t="s">
        <v>621</v>
      </c>
      <c r="AG66" s="518">
        <f>IF(ISNUMBER('JQ1|Primary Products|Production'!E78+F66-L66),'JQ1|Primary Products|Production'!E78+F66-L66,IF(ISNUMBER(L66-F66),"NT " &amp; L66-F66,"…"))</f>
        <v>8.2953626140000001</v>
      </c>
      <c r="AH66" s="345">
        <f>IF(ISNUMBER('JQ1|Primary Products|Production'!F78+H66-N66),'JQ1|Primary Products|Production'!F78+H66-N66,IF(ISNUMBER(N66-H66),"NT " &amp; N66-H66,"…"))</f>
        <v>8.0258444080000011</v>
      </c>
    </row>
    <row r="67" spans="1:34" s="18" customFormat="1" ht="15" customHeight="1" x14ac:dyDescent="0.15">
      <c r="A67" s="892" t="s">
        <v>432</v>
      </c>
      <c r="B67" s="39" t="s">
        <v>53</v>
      </c>
      <c r="C67" s="50" t="s">
        <v>621</v>
      </c>
      <c r="D67" s="1459">
        <v>11.5193334585</v>
      </c>
      <c r="E67" s="1459">
        <v>1093547.5293970001</v>
      </c>
      <c r="F67" s="1459">
        <v>10.647346406</v>
      </c>
      <c r="G67" s="1459">
        <v>1007890.2945859999</v>
      </c>
      <c r="H67" s="1445">
        <v>10.435617075999998</v>
      </c>
      <c r="I67" s="1445">
        <v>938890.17291900003</v>
      </c>
      <c r="J67" s="1459"/>
      <c r="K67" s="1459"/>
      <c r="L67" s="1459"/>
      <c r="M67" s="1460"/>
      <c r="N67" s="1486"/>
      <c r="O67" s="1487"/>
      <c r="P67" s="291"/>
      <c r="Q67" s="292"/>
      <c r="R67" s="6" t="str">
        <f t="shared" si="11"/>
        <v>12.3.3</v>
      </c>
      <c r="S67" s="39" t="str">
        <f t="shared" si="12"/>
        <v>WRAPPING PAPERS</v>
      </c>
      <c r="T67" s="50" t="s">
        <v>621</v>
      </c>
      <c r="U67" s="270"/>
      <c r="V67" s="270"/>
      <c r="W67" s="270"/>
      <c r="X67" s="270"/>
      <c r="Y67" s="270"/>
      <c r="Z67" s="270"/>
      <c r="AA67" s="270"/>
      <c r="AB67" s="271"/>
      <c r="AC67" s="293"/>
      <c r="AD67" s="522" t="str">
        <f t="shared" si="19"/>
        <v>12.3.3</v>
      </c>
      <c r="AE67" s="39" t="str">
        <f t="shared" si="28"/>
        <v>WRAPPING PAPERS</v>
      </c>
      <c r="AF67" s="1090" t="s">
        <v>621</v>
      </c>
      <c r="AG67" s="518">
        <f>IF(ISNUMBER('JQ1|Primary Products|Production'!E79+F67-L67),'JQ1|Primary Products|Production'!E79+F67-L67,IF(ISNUMBER(L67-F67),"NT " &amp; L67-F67,"…"))</f>
        <v>10.647346406</v>
      </c>
      <c r="AH67" s="345">
        <f>IF(ISNUMBER('JQ1|Primary Products|Production'!F79+H67-N67),'JQ1|Primary Products|Production'!F79+H67-N67,IF(ISNUMBER(N67-H67),"NT " &amp; N67-H67,"…"))</f>
        <v>10.435617075999998</v>
      </c>
    </row>
    <row r="68" spans="1:34" s="18" customFormat="1" ht="15" customHeight="1" x14ac:dyDescent="0.15">
      <c r="A68" s="892" t="s">
        <v>433</v>
      </c>
      <c r="B68" s="42" t="s">
        <v>54</v>
      </c>
      <c r="C68" s="50" t="s">
        <v>621</v>
      </c>
      <c r="D68" s="1459">
        <v>1.3301514129999998</v>
      </c>
      <c r="E68" s="1459">
        <v>135632.537805</v>
      </c>
      <c r="F68" s="1459">
        <v>1.8075469509999995</v>
      </c>
      <c r="G68" s="1459">
        <v>187607.03832199998</v>
      </c>
      <c r="H68" s="1445">
        <v>1.5840748576999995</v>
      </c>
      <c r="I68" s="1445">
        <v>160207.56554799998</v>
      </c>
      <c r="J68" s="1459"/>
      <c r="K68" s="1459"/>
      <c r="L68" s="1481">
        <v>0.36232405000000001</v>
      </c>
      <c r="M68" s="1488">
        <v>28329.542749999997</v>
      </c>
      <c r="N68" s="1445">
        <v>5.8483800000000002E-2</v>
      </c>
      <c r="O68" s="1461">
        <v>2919.634</v>
      </c>
      <c r="P68" s="291"/>
      <c r="Q68" s="292"/>
      <c r="R68" s="6" t="str">
        <f t="shared" si="11"/>
        <v>12.3.4</v>
      </c>
      <c r="S68" s="39" t="str">
        <f t="shared" si="12"/>
        <v>OTHER PAPERS MAINLY FOR PACKAGING</v>
      </c>
      <c r="T68" s="50" t="s">
        <v>621</v>
      </c>
      <c r="U68" s="270"/>
      <c r="V68" s="270"/>
      <c r="W68" s="270"/>
      <c r="X68" s="270"/>
      <c r="Y68" s="270"/>
      <c r="Z68" s="270"/>
      <c r="AA68" s="270"/>
      <c r="AB68" s="271"/>
      <c r="AC68" s="293"/>
      <c r="AD68" s="522" t="str">
        <f t="shared" si="19"/>
        <v>12.3.4</v>
      </c>
      <c r="AE68" s="39" t="str">
        <f t="shared" si="28"/>
        <v>OTHER PAPERS MAINLY FOR PACKAGING</v>
      </c>
      <c r="AF68" s="1090" t="s">
        <v>621</v>
      </c>
      <c r="AG68" s="518">
        <f>IF(ISNUMBER('JQ1|Primary Products|Production'!E80+F68-L68),'JQ1|Primary Products|Production'!E80+F68-L68,IF(ISNUMBER(L68-F68),"NT " &amp; L68-F68,"…"))</f>
        <v>1.4452229009999995</v>
      </c>
      <c r="AH68" s="345">
        <f>IF(ISNUMBER('JQ1|Primary Products|Production'!F80+H68-N68),'JQ1|Primary Products|Production'!F80+H68-N68,IF(ISNUMBER(N68-H68),"NT " &amp; N68-H68,"…"))</f>
        <v>1.5255910576999994</v>
      </c>
    </row>
    <row r="69" spans="1:34" s="18" customFormat="1" ht="15" customHeight="1" thickBot="1" x14ac:dyDescent="0.2">
      <c r="A69" s="896">
        <v>12.4</v>
      </c>
      <c r="B69" s="226" t="s">
        <v>160</v>
      </c>
      <c r="C69" s="1104" t="s">
        <v>621</v>
      </c>
      <c r="D69" s="1489">
        <v>4.8939222000000004E-2</v>
      </c>
      <c r="E69" s="1489">
        <v>56852.184000000008</v>
      </c>
      <c r="F69" s="1489">
        <v>4.9963350000000004E-2</v>
      </c>
      <c r="G69" s="1489">
        <v>15855.485938000002</v>
      </c>
      <c r="H69" s="1490">
        <v>1.8278218999999995E-2</v>
      </c>
      <c r="I69" s="1490">
        <v>9904.348</v>
      </c>
      <c r="J69" s="1489"/>
      <c r="K69" s="1489"/>
      <c r="L69" s="1489"/>
      <c r="M69" s="1491"/>
      <c r="N69" s="1490">
        <v>0.15081999999999998</v>
      </c>
      <c r="O69" s="1492">
        <v>112968.655</v>
      </c>
      <c r="P69" s="291"/>
      <c r="Q69" s="292"/>
      <c r="R69" s="33">
        <f t="shared" si="11"/>
        <v>12.4</v>
      </c>
      <c r="S69" s="46" t="str">
        <f t="shared" si="12"/>
        <v>OTHER PAPER AND PAPERBOARD N.E.S. (NOT ELSEWHERE SPECIFIED)</v>
      </c>
      <c r="T69" s="1104" t="s">
        <v>621</v>
      </c>
      <c r="U69" s="284"/>
      <c r="V69" s="284"/>
      <c r="W69" s="284"/>
      <c r="X69" s="284"/>
      <c r="Y69" s="284"/>
      <c r="Z69" s="284"/>
      <c r="AA69" s="284"/>
      <c r="AB69" s="285"/>
      <c r="AC69" s="293"/>
      <c r="AD69" s="524">
        <f t="shared" si="19"/>
        <v>12.4</v>
      </c>
      <c r="AE69" s="46" t="str">
        <f t="shared" si="28"/>
        <v>OTHER PAPER AND PAPERBOARD N.E.S. (NOT ELSEWHERE SPECIFIED)</v>
      </c>
      <c r="AF69" s="1095" t="s">
        <v>621</v>
      </c>
      <c r="AG69" s="334">
        <f>IF(ISNUMBER('JQ1|Primary Products|Production'!E81+F69-L69),'JQ1|Primary Products|Production'!E81+F69-L69,IF(ISNUMBER(L69-F69),"NT " &amp; L69-F69,"…"))</f>
        <v>1.88096335</v>
      </c>
      <c r="AH69" s="588">
        <f>IF(ISNUMBER('JQ1|Primary Products|Production'!F81+H69-N69),'JQ1|Primary Products|Production'!F81+H69-N69,IF(ISNUMBER(N69-H69),"NT " &amp; N69-H69,"…"))</f>
        <v>2.6444582190000001</v>
      </c>
    </row>
    <row r="70" spans="1:34" ht="15" thickTop="1" x14ac:dyDescent="0.2">
      <c r="A70" s="151"/>
      <c r="B70" s="293" t="s">
        <v>622</v>
      </c>
      <c r="C70" s="355"/>
      <c r="D70" s="1367"/>
      <c r="E70" s="1367"/>
      <c r="F70" s="1368"/>
      <c r="G70" s="1368"/>
      <c r="H70" s="1368"/>
      <c r="I70" s="1368"/>
      <c r="J70" s="1368"/>
      <c r="K70" s="1368"/>
      <c r="L70" s="1368"/>
      <c r="M70" s="1368"/>
      <c r="N70" s="1368"/>
      <c r="O70" s="1368"/>
      <c r="Q70" s="20"/>
      <c r="R70" s="152"/>
      <c r="S70" s="152"/>
      <c r="T70" s="152"/>
      <c r="U70" s="152"/>
      <c r="V70" s="152"/>
      <c r="W70" s="152"/>
      <c r="X70" s="152"/>
      <c r="Y70" s="152"/>
      <c r="Z70" s="152"/>
      <c r="AA70" s="152"/>
      <c r="AB70" s="152"/>
      <c r="AC70" s="152"/>
      <c r="AD70" s="152"/>
      <c r="AE70" s="152"/>
    </row>
    <row r="71" spans="1:34" ht="14.25" x14ac:dyDescent="0.2">
      <c r="A71" s="148"/>
      <c r="B71" s="293" t="s">
        <v>623</v>
      </c>
      <c r="C71" s="148"/>
      <c r="D71" s="1369"/>
      <c r="E71" s="1369"/>
      <c r="F71" s="1369"/>
      <c r="G71" s="1369"/>
      <c r="H71" s="1369"/>
      <c r="I71" s="1369"/>
      <c r="J71" s="1369"/>
      <c r="K71" s="1369"/>
      <c r="L71" s="1369"/>
      <c r="M71" s="1369"/>
      <c r="N71" s="1369"/>
      <c r="O71" s="1369"/>
      <c r="Q71" s="20"/>
      <c r="R71" s="286"/>
      <c r="S71" s="152"/>
      <c r="T71" s="152"/>
      <c r="U71" s="152"/>
      <c r="V71" s="152"/>
      <c r="W71" s="152"/>
      <c r="X71" s="152"/>
      <c r="Y71" s="152"/>
      <c r="Z71" s="152"/>
      <c r="AA71" s="152"/>
      <c r="AB71" s="152"/>
      <c r="AC71" s="152"/>
      <c r="AD71" s="152"/>
      <c r="AE71" s="152"/>
    </row>
    <row r="72" spans="1:34" x14ac:dyDescent="0.2">
      <c r="A72" s="148"/>
      <c r="B72" s="293" t="s">
        <v>627</v>
      </c>
      <c r="C72" s="148"/>
      <c r="D72" s="1369"/>
      <c r="E72" s="1369"/>
      <c r="F72" s="1369"/>
      <c r="G72" s="1369"/>
      <c r="H72" s="1369"/>
      <c r="I72" s="1369"/>
      <c r="J72" s="1369"/>
      <c r="K72" s="1369"/>
      <c r="L72" s="1369"/>
      <c r="M72" s="1369"/>
      <c r="N72" s="1369"/>
      <c r="O72" s="1369"/>
      <c r="Q72" s="20"/>
      <c r="R72" s="286"/>
      <c r="S72" s="152"/>
      <c r="T72" s="152"/>
      <c r="U72" s="152"/>
      <c r="V72" s="152"/>
      <c r="W72" s="152"/>
      <c r="X72" s="152"/>
      <c r="Y72" s="152"/>
      <c r="Z72" s="152"/>
      <c r="AA72" s="152"/>
      <c r="AB72" s="152"/>
      <c r="AC72" s="152"/>
      <c r="AD72" s="152"/>
      <c r="AE72" s="152"/>
    </row>
    <row r="73" spans="1:34" ht="12.75" customHeight="1" x14ac:dyDescent="0.2">
      <c r="A73" s="148"/>
      <c r="B73" s="148"/>
      <c r="C73" s="148"/>
      <c r="D73" s="1369"/>
      <c r="E73" s="1369"/>
      <c r="F73" s="1369"/>
      <c r="G73" s="1369"/>
      <c r="H73" s="1369"/>
      <c r="I73" s="1369"/>
      <c r="J73" s="1369"/>
      <c r="K73" s="1369"/>
      <c r="L73" s="1369"/>
      <c r="M73" s="1369"/>
      <c r="N73" s="1369"/>
      <c r="O73" s="1369"/>
      <c r="Q73" s="20"/>
      <c r="R73" s="286"/>
      <c r="S73" s="152"/>
      <c r="T73" s="152"/>
      <c r="U73" s="152"/>
      <c r="V73" s="152"/>
      <c r="W73" s="152"/>
      <c r="X73" s="152"/>
      <c r="Y73" s="152"/>
      <c r="Z73" s="152"/>
      <c r="AA73" s="152"/>
      <c r="AB73" s="152"/>
      <c r="AC73" s="152"/>
      <c r="AD73" s="152"/>
      <c r="AE73" s="152"/>
    </row>
    <row r="74" spans="1:34" ht="12.75" customHeight="1" x14ac:dyDescent="0.2">
      <c r="A74" s="148"/>
      <c r="C74" s="148"/>
      <c r="D74" s="1369"/>
      <c r="E74" s="1369"/>
      <c r="F74" s="1369"/>
      <c r="G74" s="1369"/>
      <c r="H74" s="1369"/>
      <c r="I74" s="1369"/>
      <c r="J74" s="1369"/>
      <c r="K74" s="1369"/>
      <c r="L74" s="1369"/>
      <c r="M74" s="1369"/>
      <c r="N74" s="1369"/>
      <c r="O74" s="1369"/>
      <c r="Q74" s="20"/>
      <c r="R74" s="152"/>
      <c r="S74" s="152"/>
      <c r="T74" s="152"/>
      <c r="U74" s="152"/>
      <c r="V74" s="152"/>
      <c r="W74" s="152"/>
      <c r="X74" s="152"/>
      <c r="Y74" s="152"/>
      <c r="Z74" s="152"/>
      <c r="AA74" s="152"/>
      <c r="AB74" s="152"/>
      <c r="AC74" s="152"/>
      <c r="AD74" s="152"/>
      <c r="AE74" s="152"/>
    </row>
    <row r="75" spans="1:34" ht="12.75" customHeight="1" x14ac:dyDescent="0.2">
      <c r="A75" s="148"/>
      <c r="B75" s="148"/>
      <c r="C75" s="148"/>
      <c r="D75" s="1369"/>
      <c r="E75" s="1369"/>
      <c r="F75" s="1369"/>
      <c r="G75" s="1369"/>
      <c r="H75" s="1369"/>
      <c r="I75" s="1369"/>
      <c r="J75" s="1369"/>
      <c r="K75" s="1369"/>
      <c r="L75" s="1369"/>
      <c r="M75" s="1369"/>
      <c r="N75" s="1369"/>
      <c r="O75" s="1369"/>
      <c r="Q75" s="20"/>
      <c r="R75" s="152"/>
      <c r="S75" s="152"/>
      <c r="T75" s="152"/>
      <c r="U75" s="152"/>
      <c r="V75" s="152"/>
      <c r="W75" s="152"/>
      <c r="X75" s="152"/>
      <c r="Y75" s="152"/>
      <c r="Z75" s="152"/>
      <c r="AA75" s="152"/>
      <c r="AB75" s="152"/>
      <c r="AC75" s="152"/>
      <c r="AD75" s="152"/>
      <c r="AE75" s="152"/>
    </row>
    <row r="76" spans="1:34" ht="12.75" customHeight="1" x14ac:dyDescent="0.2">
      <c r="A76" s="148"/>
      <c r="B76" s="148"/>
      <c r="C76" s="148"/>
      <c r="D76" s="1369"/>
      <c r="E76" s="1369"/>
      <c r="F76" s="1369"/>
      <c r="G76" s="1369"/>
      <c r="H76" s="1369"/>
      <c r="I76" s="1369"/>
      <c r="J76" s="1369"/>
      <c r="K76" s="1369"/>
      <c r="L76" s="1369"/>
      <c r="M76" s="1369"/>
      <c r="N76" s="1369"/>
      <c r="O76" s="1369"/>
      <c r="Q76" s="20"/>
      <c r="R76" s="152"/>
      <c r="S76" s="152"/>
      <c r="T76" s="152"/>
      <c r="U76" s="152"/>
      <c r="V76" s="152"/>
      <c r="W76" s="152"/>
      <c r="X76" s="152"/>
      <c r="Y76" s="152"/>
      <c r="Z76" s="152"/>
      <c r="AA76" s="152"/>
      <c r="AB76" s="152"/>
      <c r="AC76" s="152"/>
      <c r="AD76" s="152"/>
      <c r="AE76" s="152"/>
    </row>
    <row r="77" spans="1:34" ht="12.75" customHeight="1" x14ac:dyDescent="0.2">
      <c r="A77" s="148"/>
      <c r="B77" s="148"/>
      <c r="C77" s="148"/>
      <c r="D77" s="1369"/>
      <c r="E77" s="1369"/>
      <c r="F77" s="1369"/>
      <c r="G77" s="1369"/>
      <c r="H77" s="1369"/>
      <c r="I77" s="1369"/>
      <c r="J77" s="1369"/>
      <c r="K77" s="1369"/>
      <c r="L77" s="1369"/>
      <c r="M77" s="1369"/>
      <c r="N77" s="1369"/>
      <c r="O77" s="1369"/>
      <c r="Q77" s="20"/>
      <c r="R77" s="152"/>
      <c r="S77" s="152"/>
      <c r="T77" s="152"/>
      <c r="U77" s="152"/>
      <c r="V77" s="152"/>
      <c r="W77" s="152"/>
      <c r="X77" s="152"/>
      <c r="Y77" s="152"/>
      <c r="Z77" s="152"/>
      <c r="AA77" s="152"/>
      <c r="AB77" s="152"/>
      <c r="AC77" s="152"/>
      <c r="AD77" s="152"/>
      <c r="AE77" s="152"/>
    </row>
    <row r="78" spans="1:34" ht="12.75" customHeight="1" x14ac:dyDescent="0.2">
      <c r="A78" s="148"/>
      <c r="B78" s="148"/>
      <c r="C78" s="148"/>
      <c r="D78" s="1369"/>
      <c r="E78" s="1369"/>
      <c r="F78" s="1369"/>
      <c r="G78" s="1369"/>
      <c r="H78" s="1369"/>
      <c r="I78" s="1369"/>
      <c r="J78" s="1369"/>
      <c r="K78" s="1369"/>
      <c r="L78" s="1369"/>
      <c r="M78" s="1369"/>
      <c r="N78" s="1369"/>
      <c r="O78" s="1369"/>
      <c r="R78" s="152"/>
      <c r="S78" s="152"/>
      <c r="T78" s="152"/>
      <c r="U78" s="152"/>
      <c r="V78" s="152"/>
      <c r="W78" s="152"/>
      <c r="X78" s="152"/>
      <c r="Y78" s="152"/>
      <c r="Z78" s="152"/>
      <c r="AA78" s="152"/>
      <c r="AB78" s="152"/>
      <c r="AC78" s="152"/>
      <c r="AD78" s="152"/>
      <c r="AE78" s="152"/>
    </row>
    <row r="79" spans="1:34" ht="12.75" customHeight="1" x14ac:dyDescent="0.2">
      <c r="A79" s="148"/>
      <c r="B79" s="148"/>
      <c r="C79" s="148"/>
      <c r="D79" s="1369"/>
      <c r="E79" s="1369"/>
      <c r="F79" s="1369"/>
      <c r="G79" s="1369"/>
      <c r="H79" s="1369"/>
      <c r="I79" s="1369"/>
      <c r="J79" s="1369"/>
      <c r="K79" s="1369"/>
      <c r="L79" s="1369"/>
      <c r="M79" s="1369"/>
      <c r="N79" s="1369"/>
      <c r="O79" s="1369"/>
      <c r="R79" s="152"/>
      <c r="S79" s="152"/>
      <c r="T79" s="152"/>
      <c r="U79" s="152"/>
      <c r="V79" s="152"/>
      <c r="W79" s="152"/>
      <c r="X79" s="152"/>
      <c r="Y79" s="152"/>
      <c r="Z79" s="152"/>
      <c r="AA79" s="152"/>
      <c r="AB79" s="152"/>
      <c r="AC79" s="152"/>
      <c r="AD79" s="152"/>
      <c r="AE79" s="152"/>
    </row>
    <row r="80" spans="1:34" ht="12.75" customHeight="1" x14ac:dyDescent="0.2">
      <c r="A80" s="148"/>
      <c r="B80" s="148"/>
      <c r="C80" s="148"/>
      <c r="D80" s="1369"/>
      <c r="E80" s="1369"/>
      <c r="F80" s="1369"/>
      <c r="G80" s="1369"/>
      <c r="H80" s="1369"/>
      <c r="I80" s="1369"/>
      <c r="J80" s="1369"/>
      <c r="K80" s="1369"/>
      <c r="L80" s="1369"/>
      <c r="M80" s="1369"/>
      <c r="N80" s="1369"/>
      <c r="O80" s="1369"/>
      <c r="R80" s="152"/>
      <c r="S80" s="152"/>
      <c r="T80" s="152"/>
      <c r="U80" s="152"/>
      <c r="V80" s="152"/>
      <c r="W80" s="152"/>
      <c r="X80" s="152"/>
      <c r="Y80" s="152"/>
      <c r="Z80" s="152"/>
      <c r="AA80" s="152"/>
      <c r="AB80" s="152"/>
      <c r="AC80" s="152"/>
      <c r="AD80" s="152"/>
      <c r="AE80" s="152"/>
    </row>
    <row r="81" spans="1:31" ht="12.75" customHeight="1" x14ac:dyDescent="0.2">
      <c r="A81" s="148"/>
      <c r="B81" s="148"/>
      <c r="C81" s="148"/>
      <c r="D81" s="1369"/>
      <c r="E81" s="1369"/>
      <c r="F81" s="1369"/>
      <c r="G81" s="1369"/>
      <c r="H81" s="1369"/>
      <c r="I81" s="1369"/>
      <c r="J81" s="1369"/>
      <c r="K81" s="1369"/>
      <c r="L81" s="1369"/>
      <c r="M81" s="1369"/>
      <c r="N81" s="1369"/>
      <c r="O81" s="1369"/>
      <c r="R81" s="152"/>
      <c r="S81" s="152"/>
      <c r="T81" s="152"/>
      <c r="U81" s="152"/>
      <c r="V81" s="152"/>
      <c r="W81" s="152"/>
      <c r="X81" s="152"/>
      <c r="Y81" s="152"/>
      <c r="Z81" s="152"/>
      <c r="AA81" s="152"/>
      <c r="AB81" s="152"/>
      <c r="AC81" s="152"/>
      <c r="AD81" s="152"/>
      <c r="AE81" s="152"/>
    </row>
    <row r="82" spans="1:31" ht="12.75" customHeight="1" x14ac:dyDescent="0.2">
      <c r="A82" s="148"/>
      <c r="B82" s="148"/>
      <c r="C82" s="148"/>
      <c r="D82" s="1369"/>
      <c r="E82" s="1369"/>
      <c r="F82" s="1369"/>
      <c r="G82" s="1369"/>
      <c r="H82" s="1369"/>
      <c r="I82" s="1369"/>
      <c r="J82" s="1369"/>
      <c r="K82" s="1369"/>
      <c r="L82" s="1369"/>
      <c r="M82" s="1369"/>
      <c r="N82" s="1369"/>
      <c r="O82" s="1369"/>
      <c r="R82" s="152"/>
      <c r="S82" s="152"/>
      <c r="T82" s="152"/>
      <c r="U82" s="152"/>
      <c r="V82" s="152"/>
      <c r="W82" s="152"/>
      <c r="X82" s="152"/>
      <c r="Y82" s="152"/>
      <c r="Z82" s="152"/>
      <c r="AA82" s="152"/>
      <c r="AB82" s="152"/>
      <c r="AC82" s="152"/>
      <c r="AD82" s="152"/>
      <c r="AE82" s="152"/>
    </row>
    <row r="83" spans="1:31" ht="12.75" customHeight="1" x14ac:dyDescent="0.2">
      <c r="A83" s="148"/>
      <c r="B83" s="148"/>
      <c r="C83" s="148"/>
      <c r="D83" s="1369"/>
      <c r="E83" s="1369"/>
      <c r="F83" s="1369"/>
      <c r="G83" s="1369"/>
      <c r="H83" s="1369"/>
      <c r="I83" s="1369"/>
      <c r="J83" s="1369"/>
      <c r="K83" s="1369"/>
      <c r="L83" s="1369"/>
      <c r="M83" s="1369"/>
      <c r="N83" s="1369"/>
      <c r="O83" s="1369"/>
      <c r="R83" s="152"/>
      <c r="S83" s="152"/>
      <c r="T83" s="152"/>
      <c r="U83" s="152"/>
      <c r="V83" s="152"/>
      <c r="W83" s="152"/>
      <c r="X83" s="152"/>
      <c r="Y83" s="152"/>
      <c r="Z83" s="152"/>
      <c r="AA83" s="152"/>
      <c r="AB83" s="152"/>
      <c r="AC83" s="152"/>
      <c r="AD83" s="152"/>
      <c r="AE83" s="152"/>
    </row>
    <row r="84" spans="1:31" ht="12.75" customHeight="1" x14ac:dyDescent="0.2">
      <c r="A84" s="148"/>
      <c r="B84" s="148"/>
      <c r="C84" s="148"/>
      <c r="D84" s="1369"/>
      <c r="E84" s="1369"/>
      <c r="F84" s="1369"/>
      <c r="G84" s="1369"/>
      <c r="H84" s="1369"/>
      <c r="I84" s="1369"/>
      <c r="J84" s="1369"/>
      <c r="K84" s="1369"/>
      <c r="L84" s="1369"/>
      <c r="M84" s="1369"/>
      <c r="N84" s="1369"/>
      <c r="O84" s="1369"/>
      <c r="R84" s="152"/>
      <c r="S84" s="152"/>
      <c r="T84" s="152"/>
      <c r="U84" s="152"/>
      <c r="V84" s="152"/>
      <c r="W84" s="152"/>
      <c r="X84" s="152"/>
      <c r="Y84" s="152"/>
      <c r="Z84" s="152"/>
      <c r="AA84" s="152"/>
      <c r="AB84" s="152"/>
      <c r="AC84" s="152"/>
      <c r="AD84" s="152"/>
      <c r="AE84" s="152"/>
    </row>
    <row r="85" spans="1:31" ht="12.75" customHeight="1" x14ac:dyDescent="0.2">
      <c r="A85" s="148"/>
      <c r="B85" s="148"/>
      <c r="C85" s="148"/>
      <c r="D85" s="1369"/>
      <c r="E85" s="1369"/>
      <c r="F85" s="1369"/>
      <c r="G85" s="1369"/>
      <c r="H85" s="1369"/>
      <c r="I85" s="1369"/>
      <c r="J85" s="1369"/>
      <c r="K85" s="1369"/>
      <c r="L85" s="1369"/>
      <c r="M85" s="1369"/>
      <c r="N85" s="1369"/>
      <c r="O85" s="1369"/>
      <c r="R85" s="152"/>
      <c r="S85" s="152"/>
      <c r="T85" s="152"/>
      <c r="U85" s="152"/>
      <c r="V85" s="152"/>
      <c r="W85" s="152"/>
      <c r="X85" s="152"/>
      <c r="Y85" s="152"/>
      <c r="Z85" s="152"/>
      <c r="AA85" s="152"/>
      <c r="AB85" s="152"/>
      <c r="AC85" s="152"/>
      <c r="AD85" s="152"/>
      <c r="AE85" s="152"/>
    </row>
    <row r="86" spans="1:31" ht="12.75" customHeight="1" x14ac:dyDescent="0.2">
      <c r="A86" s="148"/>
      <c r="B86" s="148"/>
      <c r="C86" s="148"/>
      <c r="D86" s="1369"/>
      <c r="E86" s="1369"/>
      <c r="F86" s="1369"/>
      <c r="G86" s="1369"/>
      <c r="H86" s="1369"/>
      <c r="I86" s="1369"/>
      <c r="J86" s="1369"/>
      <c r="K86" s="1369"/>
      <c r="L86" s="1369"/>
      <c r="M86" s="1369"/>
      <c r="N86" s="1369"/>
      <c r="O86" s="1369"/>
      <c r="R86" s="152"/>
      <c r="S86" s="152"/>
      <c r="T86" s="152"/>
      <c r="U86" s="152"/>
      <c r="V86" s="152"/>
      <c r="W86" s="152"/>
      <c r="X86" s="152"/>
      <c r="Y86" s="152"/>
      <c r="Z86" s="152"/>
      <c r="AA86" s="152"/>
      <c r="AB86" s="152"/>
      <c r="AC86" s="152"/>
      <c r="AD86" s="152"/>
      <c r="AE86" s="152"/>
    </row>
    <row r="87" spans="1:31" ht="12.75" customHeight="1" x14ac:dyDescent="0.2">
      <c r="A87" s="148"/>
      <c r="B87" s="148"/>
      <c r="C87" s="148"/>
      <c r="D87" s="1369"/>
      <c r="E87" s="1369"/>
      <c r="F87" s="1369"/>
      <c r="G87" s="1369"/>
      <c r="H87" s="1369"/>
      <c r="I87" s="1369"/>
      <c r="J87" s="1369"/>
      <c r="K87" s="1369"/>
      <c r="L87" s="1369"/>
      <c r="M87" s="1369"/>
      <c r="N87" s="1369"/>
      <c r="O87" s="1369"/>
      <c r="R87" s="152"/>
      <c r="S87" s="152"/>
      <c r="T87" s="152"/>
      <c r="U87" s="152"/>
      <c r="V87" s="152"/>
      <c r="W87" s="152"/>
      <c r="X87" s="152"/>
      <c r="Y87" s="152"/>
      <c r="Z87" s="152"/>
      <c r="AA87" s="152"/>
      <c r="AB87" s="152"/>
      <c r="AC87" s="152"/>
      <c r="AD87" s="152"/>
      <c r="AE87" s="152"/>
    </row>
    <row r="88" spans="1:31" ht="12.75" customHeight="1" x14ac:dyDescent="0.2">
      <c r="A88" s="148"/>
      <c r="B88" s="148"/>
      <c r="C88" s="148"/>
      <c r="D88" s="1369"/>
      <c r="E88" s="1369"/>
      <c r="F88" s="1369"/>
      <c r="G88" s="1369"/>
      <c r="H88" s="1369"/>
      <c r="I88" s="1369"/>
      <c r="J88" s="1369"/>
      <c r="K88" s="1369"/>
      <c r="L88" s="1369"/>
      <c r="M88" s="1369"/>
      <c r="N88" s="1369"/>
      <c r="O88" s="1369"/>
      <c r="R88" s="152"/>
      <c r="S88" s="152"/>
      <c r="T88" s="152"/>
      <c r="U88" s="152"/>
      <c r="V88" s="152"/>
      <c r="W88" s="152"/>
      <c r="X88" s="152"/>
      <c r="Y88" s="152"/>
      <c r="Z88" s="152"/>
      <c r="AA88" s="152"/>
      <c r="AB88" s="152"/>
      <c r="AC88" s="152"/>
      <c r="AD88" s="152"/>
      <c r="AE88" s="152"/>
    </row>
    <row r="89" spans="1:31" ht="12.75" customHeight="1" x14ac:dyDescent="0.2">
      <c r="A89" s="148"/>
      <c r="B89" s="148"/>
      <c r="C89" s="148"/>
      <c r="D89" s="1369"/>
      <c r="E89" s="1369"/>
      <c r="F89" s="1369"/>
      <c r="G89" s="1369"/>
      <c r="H89" s="1369"/>
      <c r="I89" s="1369"/>
      <c r="J89" s="1369"/>
      <c r="K89" s="1369"/>
      <c r="L89" s="1369"/>
      <c r="M89" s="1369"/>
      <c r="N89" s="1369"/>
      <c r="O89" s="1369"/>
      <c r="R89" s="152"/>
      <c r="S89" s="152"/>
      <c r="T89" s="152"/>
      <c r="U89" s="152"/>
      <c r="V89" s="152"/>
      <c r="W89" s="152"/>
      <c r="X89" s="152"/>
      <c r="Y89" s="152"/>
      <c r="Z89" s="152"/>
      <c r="AA89" s="152"/>
      <c r="AB89" s="152"/>
      <c r="AC89" s="152"/>
      <c r="AD89" s="152"/>
      <c r="AE89" s="152"/>
    </row>
    <row r="90" spans="1:31" ht="12.75" customHeight="1" x14ac:dyDescent="0.2">
      <c r="A90" s="148"/>
      <c r="B90" s="148"/>
      <c r="C90" s="148"/>
      <c r="D90" s="1369"/>
      <c r="E90" s="1369"/>
      <c r="F90" s="1369"/>
      <c r="G90" s="1369"/>
      <c r="H90" s="1369"/>
      <c r="I90" s="1369"/>
      <c r="J90" s="1369"/>
      <c r="K90" s="1369"/>
      <c r="L90" s="1369"/>
      <c r="M90" s="1369"/>
      <c r="N90" s="1369"/>
      <c r="O90" s="1369"/>
      <c r="R90" s="152"/>
      <c r="S90" s="152"/>
      <c r="T90" s="152"/>
      <c r="U90" s="152"/>
      <c r="V90" s="152"/>
      <c r="W90" s="152"/>
      <c r="X90" s="152"/>
      <c r="Y90" s="152"/>
      <c r="Z90" s="152"/>
      <c r="AA90" s="152"/>
      <c r="AB90" s="152"/>
      <c r="AC90" s="152"/>
      <c r="AD90" s="152"/>
      <c r="AE90" s="152"/>
    </row>
    <row r="91" spans="1:31" ht="12.75" customHeight="1" x14ac:dyDescent="0.2">
      <c r="A91" s="148"/>
      <c r="B91" s="148"/>
      <c r="C91" s="148"/>
      <c r="D91" s="1369"/>
      <c r="E91" s="1369"/>
      <c r="F91" s="1369"/>
      <c r="G91" s="1369"/>
      <c r="H91" s="1369"/>
      <c r="I91" s="1369"/>
      <c r="J91" s="1369"/>
      <c r="K91" s="1369"/>
      <c r="L91" s="1369"/>
      <c r="M91" s="1369"/>
      <c r="N91" s="1369"/>
      <c r="O91" s="1369"/>
      <c r="R91" s="152"/>
      <c r="S91" s="152"/>
      <c r="T91" s="152"/>
      <c r="U91" s="152"/>
      <c r="V91" s="152"/>
      <c r="W91" s="152"/>
      <c r="X91" s="152"/>
      <c r="Y91" s="152"/>
      <c r="Z91" s="152"/>
      <c r="AA91" s="152"/>
      <c r="AB91" s="152"/>
      <c r="AC91" s="152"/>
      <c r="AD91" s="152"/>
      <c r="AE91" s="152"/>
    </row>
    <row r="92" spans="1:31" ht="12.75" customHeight="1" x14ac:dyDescent="0.2">
      <c r="A92" s="148"/>
      <c r="B92" s="148"/>
      <c r="C92" s="148"/>
      <c r="D92" s="1369"/>
      <c r="E92" s="1369"/>
      <c r="F92" s="1369"/>
      <c r="G92" s="1369"/>
      <c r="H92" s="1369"/>
      <c r="I92" s="1369"/>
      <c r="J92" s="1369"/>
      <c r="K92" s="1369"/>
      <c r="L92" s="1369"/>
      <c r="M92" s="1369"/>
      <c r="N92" s="1369"/>
      <c r="O92" s="1369"/>
      <c r="R92" s="152"/>
      <c r="S92" s="152"/>
      <c r="T92" s="152"/>
      <c r="U92" s="152"/>
      <c r="V92" s="152"/>
      <c r="W92" s="152"/>
      <c r="X92" s="152"/>
      <c r="Y92" s="152"/>
      <c r="Z92" s="152"/>
      <c r="AA92" s="152"/>
      <c r="AB92" s="152"/>
      <c r="AC92" s="152"/>
      <c r="AD92" s="152"/>
      <c r="AE92" s="152"/>
    </row>
    <row r="93" spans="1:31" ht="12.75" customHeight="1" x14ac:dyDescent="0.2">
      <c r="A93" s="148"/>
      <c r="B93" s="148"/>
      <c r="C93" s="148"/>
      <c r="D93" s="1369"/>
      <c r="E93" s="1369"/>
      <c r="F93" s="1369"/>
      <c r="G93" s="1369"/>
      <c r="H93" s="1369"/>
      <c r="I93" s="1369"/>
      <c r="J93" s="1369"/>
      <c r="K93" s="1369"/>
      <c r="L93" s="1369"/>
      <c r="M93" s="1369"/>
      <c r="N93" s="1369"/>
      <c r="O93" s="1369"/>
      <c r="R93" s="152"/>
      <c r="S93" s="152"/>
      <c r="T93" s="152"/>
      <c r="U93" s="152"/>
      <c r="V93" s="152"/>
      <c r="W93" s="152"/>
      <c r="X93" s="152"/>
      <c r="Y93" s="152"/>
      <c r="Z93" s="152"/>
      <c r="AA93" s="152"/>
      <c r="AB93" s="152"/>
      <c r="AC93" s="152"/>
      <c r="AD93" s="152"/>
      <c r="AE93" s="152"/>
    </row>
    <row r="94" spans="1:31" ht="12.75" customHeight="1" x14ac:dyDescent="0.2">
      <c r="A94" s="148"/>
      <c r="B94" s="148"/>
      <c r="C94" s="148"/>
      <c r="D94" s="1369"/>
      <c r="E94" s="1369"/>
      <c r="F94" s="1369"/>
      <c r="G94" s="1369"/>
      <c r="H94" s="1369"/>
      <c r="I94" s="1369"/>
      <c r="J94" s="1369"/>
      <c r="K94" s="1369"/>
      <c r="L94" s="1369"/>
      <c r="M94" s="1369"/>
      <c r="N94" s="1369"/>
      <c r="O94" s="1369"/>
      <c r="R94" s="152"/>
      <c r="S94" s="152"/>
      <c r="T94" s="152"/>
      <c r="U94" s="152"/>
      <c r="V94" s="152"/>
      <c r="W94" s="152"/>
      <c r="X94" s="152"/>
      <c r="Y94" s="152"/>
      <c r="Z94" s="152"/>
      <c r="AA94" s="152"/>
      <c r="AB94" s="152"/>
      <c r="AC94" s="152"/>
      <c r="AD94" s="152"/>
      <c r="AE94" s="152"/>
    </row>
    <row r="95" spans="1:31" ht="12.75" customHeight="1" x14ac:dyDescent="0.2">
      <c r="A95" s="148"/>
      <c r="B95" s="148"/>
      <c r="C95" s="148"/>
      <c r="D95" s="1369"/>
      <c r="E95" s="1369"/>
      <c r="F95" s="1369"/>
      <c r="G95" s="1369"/>
      <c r="H95" s="1369"/>
      <c r="I95" s="1369"/>
      <c r="J95" s="1369"/>
      <c r="K95" s="1369"/>
      <c r="L95" s="1369"/>
      <c r="M95" s="1369"/>
      <c r="N95" s="1369"/>
      <c r="O95" s="1369"/>
      <c r="R95" s="152"/>
      <c r="S95" s="152"/>
      <c r="T95" s="152"/>
      <c r="U95" s="152"/>
      <c r="V95" s="152"/>
      <c r="W95" s="152"/>
      <c r="X95" s="152"/>
      <c r="Y95" s="152"/>
      <c r="Z95" s="152"/>
      <c r="AA95" s="152"/>
      <c r="AB95" s="152"/>
      <c r="AC95" s="152"/>
      <c r="AD95" s="152"/>
      <c r="AE95" s="152"/>
    </row>
    <row r="96" spans="1:31" ht="12.75" customHeight="1" x14ac:dyDescent="0.2">
      <c r="A96" s="148"/>
      <c r="B96" s="148"/>
      <c r="C96" s="148"/>
      <c r="D96" s="1369"/>
      <c r="E96" s="1369"/>
      <c r="F96" s="1369"/>
      <c r="G96" s="1369"/>
      <c r="H96" s="1369"/>
      <c r="I96" s="1369"/>
      <c r="J96" s="1369"/>
      <c r="K96" s="1369"/>
      <c r="L96" s="1369"/>
      <c r="M96" s="1369"/>
      <c r="N96" s="1369"/>
      <c r="O96" s="1369"/>
      <c r="R96" s="152"/>
      <c r="S96" s="152"/>
      <c r="T96" s="152"/>
      <c r="U96" s="152"/>
      <c r="V96" s="152"/>
      <c r="W96" s="152"/>
      <c r="X96" s="152"/>
      <c r="Y96" s="152"/>
      <c r="Z96" s="152"/>
      <c r="AA96" s="152"/>
      <c r="AB96" s="152"/>
      <c r="AC96" s="152"/>
      <c r="AD96" s="152"/>
      <c r="AE96" s="152"/>
    </row>
    <row r="97" spans="1:54" ht="12.75" customHeight="1" x14ac:dyDescent="0.2">
      <c r="A97" s="148"/>
      <c r="B97" s="148"/>
      <c r="C97" s="148"/>
      <c r="D97" s="1369"/>
      <c r="E97" s="1369"/>
      <c r="F97" s="1369"/>
      <c r="G97" s="1369"/>
      <c r="H97" s="1369"/>
      <c r="I97" s="1369"/>
      <c r="J97" s="1369"/>
      <c r="K97" s="1369"/>
      <c r="L97" s="1369"/>
      <c r="M97" s="1369"/>
      <c r="N97" s="1369"/>
      <c r="O97" s="1369"/>
      <c r="R97" s="152"/>
      <c r="S97" s="152"/>
      <c r="T97" s="152"/>
      <c r="U97" s="152"/>
      <c r="V97" s="152"/>
      <c r="W97" s="152"/>
      <c r="X97" s="152"/>
      <c r="Y97" s="152"/>
      <c r="Z97" s="152"/>
      <c r="AA97" s="152"/>
      <c r="AB97" s="152"/>
      <c r="AC97" s="152"/>
      <c r="AD97" s="152"/>
      <c r="AE97" s="152"/>
    </row>
    <row r="98" spans="1:54" ht="12.75" customHeight="1" x14ac:dyDescent="0.2">
      <c r="A98" s="148"/>
      <c r="B98" s="148"/>
      <c r="C98" s="148"/>
      <c r="D98" s="1369"/>
      <c r="E98" s="1369"/>
      <c r="F98" s="1369"/>
      <c r="G98" s="1369"/>
      <c r="H98" s="1369"/>
      <c r="I98" s="1369"/>
      <c r="J98" s="1369"/>
      <c r="K98" s="1369"/>
      <c r="L98" s="1369"/>
      <c r="M98" s="1369"/>
      <c r="N98" s="1369"/>
      <c r="O98" s="1369"/>
      <c r="R98" s="152"/>
      <c r="S98" s="152"/>
      <c r="T98" s="152"/>
      <c r="U98" s="152"/>
      <c r="V98" s="152"/>
      <c r="W98" s="152"/>
      <c r="X98" s="152"/>
      <c r="Y98" s="152"/>
      <c r="Z98" s="152"/>
      <c r="AA98" s="152"/>
      <c r="AB98" s="152"/>
      <c r="AC98" s="152"/>
      <c r="AD98" s="152"/>
      <c r="AE98" s="152"/>
    </row>
    <row r="99" spans="1:54" ht="12.75" customHeight="1" x14ac:dyDescent="0.2">
      <c r="A99" s="148"/>
      <c r="B99" s="148"/>
      <c r="C99" s="148"/>
      <c r="D99" s="1369"/>
      <c r="E99" s="1369"/>
      <c r="F99" s="1369"/>
      <c r="G99" s="1369"/>
      <c r="H99" s="1369"/>
      <c r="I99" s="1369"/>
      <c r="J99" s="1369"/>
      <c r="K99" s="1369"/>
      <c r="L99" s="1369"/>
      <c r="M99" s="1369"/>
      <c r="N99" s="1369"/>
      <c r="O99" s="1369"/>
      <c r="R99" s="152"/>
      <c r="S99" s="152"/>
      <c r="T99" s="152"/>
      <c r="U99" s="152"/>
      <c r="V99" s="152"/>
      <c r="W99" s="152"/>
      <c r="X99" s="152"/>
      <c r="Y99" s="152"/>
      <c r="Z99" s="152"/>
      <c r="AA99" s="152"/>
      <c r="AB99" s="152"/>
      <c r="AC99" s="152"/>
      <c r="AD99" s="152"/>
      <c r="AE99" s="152"/>
    </row>
    <row r="100" spans="1:54" ht="12.75" customHeight="1" x14ac:dyDescent="0.2">
      <c r="A100" s="148"/>
      <c r="B100" s="148"/>
      <c r="C100" s="148"/>
      <c r="D100" s="1369"/>
      <c r="E100" s="1369"/>
      <c r="F100" s="1369"/>
      <c r="G100" s="1369"/>
      <c r="H100" s="1369"/>
      <c r="I100" s="1369"/>
      <c r="J100" s="1369"/>
      <c r="K100" s="1369"/>
      <c r="L100" s="1369"/>
      <c r="M100" s="1369"/>
      <c r="N100" s="1369"/>
      <c r="O100" s="1369"/>
      <c r="R100" s="152"/>
      <c r="S100" s="152"/>
      <c r="T100" s="152"/>
      <c r="U100" s="152"/>
      <c r="V100" s="152"/>
      <c r="W100" s="152"/>
      <c r="X100" s="152"/>
      <c r="Y100" s="152"/>
      <c r="Z100" s="152"/>
      <c r="AA100" s="152"/>
      <c r="AB100" s="152"/>
      <c r="AC100" s="152"/>
      <c r="AD100" s="152"/>
      <c r="AE100" s="152"/>
      <c r="AY100" s="16" t="s">
        <v>0</v>
      </c>
      <c r="AZ100" s="16" t="s">
        <v>0</v>
      </c>
      <c r="BA100" s="16" t="s">
        <v>0</v>
      </c>
      <c r="BB100" s="16" t="s">
        <v>0</v>
      </c>
    </row>
    <row r="101" spans="1:54" ht="12.75" customHeight="1" x14ac:dyDescent="0.2">
      <c r="A101" s="148"/>
      <c r="B101" s="148"/>
      <c r="C101" s="148"/>
      <c r="D101" s="1369"/>
      <c r="E101" s="1369"/>
      <c r="F101" s="1369"/>
      <c r="G101" s="1369"/>
      <c r="H101" s="1369"/>
      <c r="I101" s="1369"/>
      <c r="J101" s="1369"/>
      <c r="K101" s="1369"/>
      <c r="L101" s="1369"/>
      <c r="M101" s="1369"/>
      <c r="N101" s="1369"/>
      <c r="O101" s="1369"/>
      <c r="R101" s="152"/>
      <c r="S101" s="152"/>
      <c r="T101" s="152"/>
      <c r="U101" s="152"/>
      <c r="V101" s="152"/>
      <c r="W101" s="152"/>
      <c r="X101" s="152"/>
      <c r="Y101" s="152"/>
      <c r="Z101" s="152"/>
      <c r="AA101" s="152"/>
      <c r="AB101" s="152"/>
      <c r="AC101" s="152"/>
      <c r="AD101" s="152"/>
      <c r="AE101" s="152"/>
    </row>
  </sheetData>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3">
    <mergeCell ref="D9:E9"/>
    <mergeCell ref="D8:I8"/>
    <mergeCell ref="J9:K9"/>
    <mergeCell ref="J8:O8"/>
    <mergeCell ref="L2:M2"/>
    <mergeCell ref="F9:G9"/>
    <mergeCell ref="L9:M9"/>
    <mergeCell ref="H9:I9"/>
    <mergeCell ref="AG8:AH8"/>
    <mergeCell ref="C2:H3"/>
    <mergeCell ref="C4:H4"/>
    <mergeCell ref="C5:H5"/>
    <mergeCell ref="Y6:AB6"/>
    <mergeCell ref="U7:AB7"/>
    <mergeCell ref="B7:F7"/>
    <mergeCell ref="AD4:AF5"/>
    <mergeCell ref="U8:X8"/>
    <mergeCell ref="Y8:AB8"/>
    <mergeCell ref="U9:V9"/>
    <mergeCell ref="W9:X9"/>
    <mergeCell ref="Y9:Z9"/>
    <mergeCell ref="AA9:AB9"/>
    <mergeCell ref="N9:O9"/>
  </mergeCells>
  <phoneticPr fontId="0" type="noConversion"/>
  <printOptions horizontalCentered="1" verticalCentered="1"/>
  <pageMargins left="0.19685039370078741" right="0.19685039370078741" top="0.19685039370078741" bottom="0.19685039370078741" header="0" footer="0"/>
  <pageSetup paperSize="9" scale="50" pageOrder="overThenDown" orientation="landscape" r:id="rId2"/>
  <headerFooter alignWithMargins="0"/>
  <colBreaks count="2" manualBreakCount="2">
    <brk id="15" max="1048575" man="1"/>
    <brk id="28"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5"/>
  <sheetViews>
    <sheetView showGridLines="0" zoomScale="80" zoomScaleNormal="80" zoomScaleSheetLayoutView="100" workbookViewId="0">
      <selection activeCell="C19" sqref="C19"/>
    </sheetView>
  </sheetViews>
  <sheetFormatPr defaultColWidth="9.625" defaultRowHeight="12.75" customHeight="1" x14ac:dyDescent="0.2"/>
  <cols>
    <col min="1" max="1" width="11.25" style="9" customWidth="1"/>
    <col min="2" max="2" width="68.25" style="10" customWidth="1"/>
    <col min="3" max="3" width="22.75" style="10" customWidth="1"/>
    <col min="4" max="8" width="22.125" style="10" customWidth="1"/>
    <col min="9" max="9" width="14.375" style="10" customWidth="1"/>
    <col min="10" max="10" width="13.375" style="10" customWidth="1"/>
    <col min="11" max="11" width="12.625" style="152" customWidth="1"/>
    <col min="12" max="12" width="69.375" style="152" customWidth="1"/>
    <col min="13" max="16" width="14.75" style="152" customWidth="1"/>
    <col min="17" max="16384" width="9.625" style="10"/>
  </cols>
  <sheetData>
    <row r="1" spans="1:16" s="55" customFormat="1" ht="12.75" customHeight="1" thickBot="1" x14ac:dyDescent="0.25">
      <c r="A1" s="153"/>
      <c r="B1" s="154"/>
      <c r="C1" s="154"/>
      <c r="D1" s="79"/>
      <c r="E1" s="79">
        <v>62</v>
      </c>
      <c r="F1" s="79"/>
      <c r="G1" s="79">
        <v>91</v>
      </c>
      <c r="H1" s="79">
        <v>91</v>
      </c>
      <c r="K1" s="261"/>
      <c r="L1" s="261"/>
      <c r="M1" s="261"/>
      <c r="N1" s="261"/>
      <c r="O1" s="261"/>
      <c r="P1" s="261"/>
    </row>
    <row r="2" spans="1:16" ht="17.100000000000001" customHeight="1" x14ac:dyDescent="0.2">
      <c r="A2" s="80"/>
      <c r="B2" s="511"/>
      <c r="C2" s="511"/>
      <c r="D2" s="19"/>
      <c r="E2" s="383" t="s">
        <v>32</v>
      </c>
      <c r="F2" s="1381"/>
      <c r="G2" s="384"/>
      <c r="H2" s="379" t="s">
        <v>9</v>
      </c>
      <c r="I2" s="11"/>
      <c r="J2" s="12"/>
      <c r="N2" s="526" t="str">
        <f>E2</f>
        <v xml:space="preserve">Country: </v>
      </c>
      <c r="O2" s="525"/>
    </row>
    <row r="3" spans="1:16" ht="17.100000000000001" customHeight="1" x14ac:dyDescent="0.2">
      <c r="A3" s="81"/>
      <c r="B3" s="20"/>
      <c r="C3" s="20"/>
      <c r="D3" s="20"/>
      <c r="E3" s="385" t="s">
        <v>14</v>
      </c>
      <c r="F3" s="1380"/>
      <c r="G3" s="382"/>
      <c r="H3" s="386" t="s">
        <v>826</v>
      </c>
      <c r="I3" s="11"/>
      <c r="J3" s="13"/>
    </row>
    <row r="4" spans="1:16" ht="17.100000000000001" customHeight="1" x14ac:dyDescent="0.2">
      <c r="A4" s="81"/>
      <c r="B4" s="20"/>
      <c r="C4" s="20"/>
      <c r="D4" s="158"/>
      <c r="E4" s="387"/>
      <c r="F4" s="382"/>
      <c r="G4" s="382"/>
      <c r="H4" s="386"/>
      <c r="I4" s="11"/>
      <c r="J4" s="13"/>
    </row>
    <row r="5" spans="1:16" ht="17.100000000000001" customHeight="1" x14ac:dyDescent="0.2">
      <c r="A5" s="81"/>
      <c r="B5" s="20"/>
      <c r="C5" s="20"/>
      <c r="D5" s="20"/>
      <c r="E5" s="385" t="s">
        <v>10</v>
      </c>
      <c r="F5" s="1380"/>
      <c r="G5" s="382"/>
      <c r="H5" s="386"/>
      <c r="I5" s="11"/>
      <c r="J5" s="14"/>
    </row>
    <row r="6" spans="1:16" ht="17.100000000000001" customHeight="1" x14ac:dyDescent="0.2">
      <c r="A6" s="81"/>
      <c r="B6" s="1530" t="s">
        <v>581</v>
      </c>
      <c r="C6" s="1530"/>
      <c r="D6" s="1548"/>
      <c r="G6" s="382"/>
      <c r="H6" s="386"/>
      <c r="I6" s="11"/>
      <c r="J6" s="14"/>
    </row>
    <row r="7" spans="1:16" ht="17.100000000000001" customHeight="1" x14ac:dyDescent="0.2">
      <c r="A7" s="81"/>
      <c r="B7" s="1549"/>
      <c r="C7" s="1549"/>
      <c r="D7" s="1548"/>
      <c r="E7" s="387"/>
      <c r="F7" s="382"/>
      <c r="G7" s="382"/>
      <c r="H7" s="386"/>
      <c r="I7" s="11"/>
      <c r="J7" s="14"/>
    </row>
    <row r="8" spans="1:16" ht="17.100000000000001" customHeight="1" x14ac:dyDescent="0.2">
      <c r="A8" s="81"/>
      <c r="B8" s="1550" t="s">
        <v>570</v>
      </c>
      <c r="C8" s="1550"/>
      <c r="D8" s="1551"/>
      <c r="E8" s="385" t="s">
        <v>11</v>
      </c>
      <c r="F8" s="1379"/>
      <c r="H8" s="381" t="s">
        <v>12</v>
      </c>
      <c r="I8" s="11"/>
      <c r="J8" s="14"/>
    </row>
    <row r="9" spans="1:16" ht="21" customHeight="1" x14ac:dyDescent="0.2">
      <c r="A9" s="81"/>
      <c r="B9" s="1532" t="s">
        <v>46</v>
      </c>
      <c r="C9" s="1532"/>
      <c r="D9" s="1532"/>
      <c r="E9" s="365" t="s">
        <v>13</v>
      </c>
      <c r="F9" s="1382"/>
      <c r="G9" s="382"/>
      <c r="H9" s="386"/>
      <c r="I9" s="11"/>
      <c r="J9" s="14"/>
    </row>
    <row r="10" spans="1:16" ht="17.100000000000001" customHeight="1" x14ac:dyDescent="0.2">
      <c r="A10" s="81"/>
      <c r="B10" s="159"/>
      <c r="C10" s="1341"/>
      <c r="D10" s="159"/>
      <c r="E10" s="294"/>
      <c r="F10" s="294"/>
      <c r="G10" s="295"/>
      <c r="H10" s="296"/>
      <c r="I10" s="11"/>
      <c r="J10" s="14"/>
      <c r="K10" s="1556" t="s">
        <v>582</v>
      </c>
      <c r="L10" s="1556"/>
    </row>
    <row r="11" spans="1:16" ht="20.25" x14ac:dyDescent="0.25">
      <c r="A11" s="81"/>
      <c r="B11" s="159"/>
      <c r="C11" s="1341"/>
      <c r="D11" s="346" t="s">
        <v>104</v>
      </c>
      <c r="E11" s="1359"/>
      <c r="F11" s="1360" t="s">
        <v>828</v>
      </c>
      <c r="G11" s="205" t="s">
        <v>0</v>
      </c>
      <c r="H11" s="206"/>
      <c r="I11" s="11"/>
      <c r="J11" s="14"/>
      <c r="K11" s="1556"/>
      <c r="L11" s="1556"/>
      <c r="M11" s="1552" t="s">
        <v>81</v>
      </c>
      <c r="N11" s="1553"/>
      <c r="O11" s="20"/>
    </row>
    <row r="12" spans="1:16" ht="17.100000000000001" customHeight="1" thickBot="1" x14ac:dyDescent="0.25">
      <c r="A12" s="82"/>
      <c r="B12" s="512"/>
      <c r="C12" s="512"/>
      <c r="D12" s="155"/>
      <c r="E12" s="297" t="s">
        <v>0</v>
      </c>
      <c r="F12" s="1383"/>
      <c r="G12" s="20"/>
      <c r="H12" s="175"/>
      <c r="I12" s="11"/>
      <c r="J12" s="14"/>
    </row>
    <row r="13" spans="1:16" s="145" customFormat="1" ht="17.45" customHeight="1" x14ac:dyDescent="0.25">
      <c r="A13" s="335" t="s">
        <v>15</v>
      </c>
      <c r="B13" s="335" t="s">
        <v>15</v>
      </c>
      <c r="C13" s="1539" t="s">
        <v>79</v>
      </c>
      <c r="D13" s="1539"/>
      <c r="E13" s="1565"/>
      <c r="F13" s="1566" t="s">
        <v>80</v>
      </c>
      <c r="G13" s="1541"/>
      <c r="H13" s="1542"/>
      <c r="I13" s="143"/>
      <c r="J13" s="144"/>
      <c r="K13" s="561" t="s">
        <v>15</v>
      </c>
      <c r="L13" s="562" t="str">
        <f>B13</f>
        <v>Product</v>
      </c>
      <c r="M13" s="1554" t="str">
        <f>C13</f>
        <v>I M P O R T  V A L U E</v>
      </c>
      <c r="N13" s="1555"/>
      <c r="O13" s="1554" t="str">
        <f>F13</f>
        <v xml:space="preserve">E X P O R T  V A L U E </v>
      </c>
      <c r="P13" s="1564"/>
    </row>
    <row r="14" spans="1:16" s="148" customFormat="1" ht="20.25" customHeight="1" x14ac:dyDescent="0.2">
      <c r="A14" s="351" t="s">
        <v>25</v>
      </c>
      <c r="B14" s="351" t="s">
        <v>0</v>
      </c>
      <c r="C14" s="1385">
        <v>2018</v>
      </c>
      <c r="D14" s="349">
        <v>2019</v>
      </c>
      <c r="E14" s="349">
        <f>D14+1</f>
        <v>2020</v>
      </c>
      <c r="F14" s="349">
        <v>2018</v>
      </c>
      <c r="G14" s="349">
        <f>D14</f>
        <v>2019</v>
      </c>
      <c r="H14" s="350">
        <f>E14</f>
        <v>2020</v>
      </c>
      <c r="I14" s="146"/>
      <c r="J14" s="146"/>
      <c r="K14" s="7" t="s">
        <v>6</v>
      </c>
      <c r="L14" s="344"/>
      <c r="M14" s="213">
        <f>D14</f>
        <v>2019</v>
      </c>
      <c r="N14" s="213">
        <f>E14</f>
        <v>2020</v>
      </c>
      <c r="O14" s="213">
        <f>G14</f>
        <v>2019</v>
      </c>
      <c r="P14" s="563">
        <f>H14</f>
        <v>2020</v>
      </c>
    </row>
    <row r="15" spans="1:16" s="148" customFormat="1" ht="21.75" customHeight="1" x14ac:dyDescent="0.2">
      <c r="A15" s="853">
        <v>13</v>
      </c>
      <c r="B15" s="1557" t="s">
        <v>140</v>
      </c>
      <c r="C15" s="1558"/>
      <c r="D15" s="1558"/>
      <c r="E15" s="1558"/>
      <c r="F15" s="1558"/>
      <c r="G15" s="1558"/>
      <c r="H15" s="1559"/>
      <c r="I15" s="147"/>
      <c r="J15" s="147"/>
      <c r="K15" s="854">
        <f t="shared" ref="K15:L34" si="0">A15</f>
        <v>13</v>
      </c>
      <c r="L15" s="1563" t="str">
        <f t="shared" si="0"/>
        <v>SECONDARY WOOD PRODUCTS</v>
      </c>
      <c r="M15" s="1558"/>
      <c r="N15" s="1558"/>
      <c r="O15" s="1558"/>
      <c r="P15" s="1559"/>
    </row>
    <row r="16" spans="1:16" s="18" customFormat="1" ht="21.75" customHeight="1" x14ac:dyDescent="0.15">
      <c r="A16" s="897">
        <v>13.1</v>
      </c>
      <c r="B16" s="1431" t="s">
        <v>141</v>
      </c>
      <c r="C16" s="1432">
        <v>209252.70916000003</v>
      </c>
      <c r="D16" s="1432">
        <v>184908.97312000001</v>
      </c>
      <c r="E16" s="1432">
        <v>241508.12761000003</v>
      </c>
      <c r="F16" s="1432">
        <v>131.07400000000001</v>
      </c>
      <c r="G16" s="1432">
        <v>4339.1009999999997</v>
      </c>
      <c r="H16" s="1432">
        <v>13591.749</v>
      </c>
      <c r="I16" s="17"/>
      <c r="J16" s="17"/>
      <c r="K16" s="564">
        <f t="shared" si="0"/>
        <v>13.1</v>
      </c>
      <c r="L16" s="37" t="str">
        <f t="shared" si="0"/>
        <v>FURTHER PROCESSED SAWNWOOD</v>
      </c>
      <c r="M16" s="851">
        <f>D16-(D17+D18)</f>
        <v>0</v>
      </c>
      <c r="N16" s="851">
        <f>E16-(E17+E18)</f>
        <v>0</v>
      </c>
      <c r="O16" s="851">
        <f>E16-(E17+E18)</f>
        <v>0</v>
      </c>
      <c r="P16" s="852">
        <f>H16-(H17+H18)</f>
        <v>0</v>
      </c>
    </row>
    <row r="17" spans="1:16" s="18" customFormat="1" ht="21.75" customHeight="1" x14ac:dyDescent="0.25">
      <c r="A17" s="897" t="s">
        <v>435</v>
      </c>
      <c r="B17" s="1431" t="s">
        <v>3</v>
      </c>
      <c r="C17" s="1433">
        <v>82003.716543000002</v>
      </c>
      <c r="D17" s="1433">
        <v>64127.671149000002</v>
      </c>
      <c r="E17" s="1433">
        <v>72843.417000000001</v>
      </c>
      <c r="F17" s="1433"/>
      <c r="G17" s="1434"/>
      <c r="H17" s="1435">
        <v>149.19499999999999</v>
      </c>
      <c r="I17" s="17"/>
      <c r="J17" s="17"/>
      <c r="K17" s="564" t="str">
        <f t="shared" si="0"/>
        <v>13.1.C</v>
      </c>
      <c r="L17" s="1075" t="str">
        <f t="shared" si="0"/>
        <v>Coniferous</v>
      </c>
      <c r="M17" s="298" t="s">
        <v>0</v>
      </c>
      <c r="N17" s="299"/>
      <c r="O17" s="299"/>
      <c r="P17" s="271"/>
    </row>
    <row r="18" spans="1:16" s="18" customFormat="1" ht="21.75" customHeight="1" x14ac:dyDescent="0.25">
      <c r="A18" s="897" t="s">
        <v>436</v>
      </c>
      <c r="B18" s="1431" t="s">
        <v>75</v>
      </c>
      <c r="C18" s="1433">
        <v>127248.99261700001</v>
      </c>
      <c r="D18" s="1433">
        <v>120781.30197100001</v>
      </c>
      <c r="E18" s="1433">
        <v>168664.71061000001</v>
      </c>
      <c r="F18" s="1433">
        <v>131.07400000000001</v>
      </c>
      <c r="G18" s="1434">
        <v>4339.1009999999997</v>
      </c>
      <c r="H18" s="1435">
        <v>13442.554</v>
      </c>
      <c r="I18" s="17"/>
      <c r="J18" s="17"/>
      <c r="K18" s="564" t="str">
        <f t="shared" si="0"/>
        <v>13.1.NC</v>
      </c>
      <c r="L18" s="1075" t="str">
        <f t="shared" si="0"/>
        <v>Non-coniferous</v>
      </c>
      <c r="M18" s="298" t="s">
        <v>0</v>
      </c>
      <c r="N18" s="299"/>
      <c r="O18" s="299"/>
      <c r="P18" s="271"/>
    </row>
    <row r="19" spans="1:16" s="18" customFormat="1" ht="21.75" customHeight="1" x14ac:dyDescent="0.15">
      <c r="A19" s="898" t="s">
        <v>437</v>
      </c>
      <c r="B19" s="1436" t="s">
        <v>74</v>
      </c>
      <c r="C19" s="1437"/>
      <c r="D19" s="1438"/>
      <c r="E19" s="1438"/>
      <c r="F19" s="1438"/>
      <c r="G19" s="1434"/>
      <c r="H19" s="1439"/>
      <c r="I19" s="17"/>
      <c r="J19" s="17"/>
      <c r="K19" s="564" t="str">
        <f t="shared" si="0"/>
        <v>13.1.NC.T</v>
      </c>
      <c r="L19" s="42" t="str">
        <f t="shared" si="0"/>
        <v>of which: Tropical</v>
      </c>
      <c r="M19" s="310" t="str">
        <f>IF(AND(ISNUMBER(D19/D18),D19&gt;D18),"&gt; 11.1.NC !!","")</f>
        <v/>
      </c>
      <c r="N19" s="310" t="str">
        <f>IF(AND(ISNUMBER(E19/E18),E19&gt;E18),"&gt; 11.1.NC !!","")</f>
        <v/>
      </c>
      <c r="O19" s="602" t="str">
        <f>IF(AND(ISNUMBER(E19/E18),E19&gt;E18),"&gt; 11.1.NC !!","")</f>
        <v/>
      </c>
      <c r="P19" s="279" t="str">
        <f>IF(AND(ISNUMBER(H19/H18),H19&gt;H18),"&gt; 11.1.NC !!","")</f>
        <v/>
      </c>
    </row>
    <row r="20" spans="1:16" s="18" customFormat="1" ht="21.75" customHeight="1" x14ac:dyDescent="0.25">
      <c r="A20" s="897">
        <v>13.2</v>
      </c>
      <c r="B20" s="1440" t="s">
        <v>142</v>
      </c>
      <c r="C20" s="1441"/>
      <c r="D20" s="1442"/>
      <c r="E20" s="1443"/>
      <c r="F20" s="1443"/>
      <c r="G20" s="1434"/>
      <c r="H20" s="1435">
        <v>498489.87599999999</v>
      </c>
      <c r="I20" s="17"/>
      <c r="J20" s="17"/>
      <c r="K20" s="564">
        <f t="shared" si="0"/>
        <v>13.2</v>
      </c>
      <c r="L20" s="149" t="str">
        <f t="shared" si="0"/>
        <v>WOODEN WRAPPING AND PACKAGING MATERIAL</v>
      </c>
      <c r="M20" s="270"/>
      <c r="N20" s="299"/>
      <c r="O20" s="299"/>
      <c r="P20" s="271"/>
    </row>
    <row r="21" spans="1:16" s="18" customFormat="1" ht="21.75" customHeight="1" x14ac:dyDescent="0.25">
      <c r="A21" s="898">
        <v>13.3</v>
      </c>
      <c r="B21" s="1444" t="s">
        <v>143</v>
      </c>
      <c r="C21" s="1433">
        <v>52234.308675000007</v>
      </c>
      <c r="D21" s="1433">
        <v>35624.153975999994</v>
      </c>
      <c r="E21" s="1433">
        <v>59746.375808000004</v>
      </c>
      <c r="F21" s="1433">
        <v>220722.87599999999</v>
      </c>
      <c r="G21" s="1434"/>
      <c r="H21" s="1435">
        <v>539342.66399999999</v>
      </c>
      <c r="I21" s="17"/>
      <c r="J21" s="17"/>
      <c r="K21" s="564">
        <f t="shared" si="0"/>
        <v>13.3</v>
      </c>
      <c r="L21" s="149" t="str">
        <f t="shared" si="0"/>
        <v>WOOD PRODUCTS FOR DOMESTIC/DECORATIVE USE</v>
      </c>
      <c r="M21" s="270"/>
      <c r="N21" s="299"/>
      <c r="O21" s="299"/>
      <c r="P21" s="271"/>
    </row>
    <row r="22" spans="1:16" s="18" customFormat="1" ht="21.75" customHeight="1" x14ac:dyDescent="0.25">
      <c r="A22" s="897">
        <v>13.4</v>
      </c>
      <c r="B22" s="1440" t="s">
        <v>145</v>
      </c>
      <c r="C22" s="1433">
        <v>325803.93833999999</v>
      </c>
      <c r="D22" s="1433">
        <v>443814.66562799993</v>
      </c>
      <c r="E22" s="1433">
        <v>709073.57350899989</v>
      </c>
      <c r="F22" s="1433">
        <v>85151.225000000006</v>
      </c>
      <c r="G22" s="1433">
        <v>136447.291</v>
      </c>
      <c r="H22" s="1435">
        <v>232778.14199999999</v>
      </c>
      <c r="I22" s="17"/>
      <c r="J22" s="17"/>
      <c r="K22" s="564">
        <f t="shared" si="0"/>
        <v>13.4</v>
      </c>
      <c r="L22" s="149" t="str">
        <f t="shared" si="0"/>
        <v>BUILDER’S JOINERY AND CARPENTRY OF WOOD</v>
      </c>
      <c r="M22" s="270"/>
      <c r="N22" s="299"/>
      <c r="O22" s="299"/>
      <c r="P22" s="271"/>
    </row>
    <row r="23" spans="1:16" s="18" customFormat="1" ht="21.75" customHeight="1" x14ac:dyDescent="0.15">
      <c r="A23" s="897">
        <v>13.5</v>
      </c>
      <c r="B23" s="1436" t="s">
        <v>146</v>
      </c>
      <c r="C23" s="1441"/>
      <c r="D23" s="1442"/>
      <c r="E23" s="1443"/>
      <c r="F23" s="1443"/>
      <c r="G23" s="1434"/>
      <c r="H23" s="1439"/>
      <c r="I23" s="17"/>
      <c r="J23" s="17"/>
      <c r="K23" s="564">
        <f t="shared" si="0"/>
        <v>13.5</v>
      </c>
      <c r="L23" s="187" t="str">
        <f t="shared" si="0"/>
        <v>WOODEN FURNITURE</v>
      </c>
      <c r="M23" s="278"/>
      <c r="N23" s="602"/>
      <c r="O23" s="602"/>
      <c r="P23" s="279"/>
    </row>
    <row r="24" spans="1:16" s="18" customFormat="1" ht="21.75" customHeight="1" x14ac:dyDescent="0.15">
      <c r="A24" s="897">
        <v>13.6</v>
      </c>
      <c r="B24" s="1431" t="s">
        <v>438</v>
      </c>
      <c r="C24" s="1437"/>
      <c r="D24" s="1434"/>
      <c r="E24" s="1438"/>
      <c r="F24" s="1438"/>
      <c r="G24" s="1434"/>
      <c r="H24" s="1439"/>
      <c r="I24" s="17"/>
      <c r="J24" s="17"/>
      <c r="K24" s="564">
        <f t="shared" si="0"/>
        <v>13.6</v>
      </c>
      <c r="L24" s="149" t="str">
        <f t="shared" si="0"/>
        <v>PREFABRICATED BUILDINGS OF WOOD</v>
      </c>
      <c r="M24" s="270"/>
      <c r="N24" s="299"/>
      <c r="O24" s="299"/>
      <c r="P24" s="271"/>
    </row>
    <row r="25" spans="1:16" s="18" customFormat="1" ht="21.75" customHeight="1" x14ac:dyDescent="0.25">
      <c r="A25" s="898">
        <v>13.7</v>
      </c>
      <c r="B25" s="1437" t="s">
        <v>144</v>
      </c>
      <c r="C25" s="1437"/>
      <c r="D25" s="1445"/>
      <c r="E25" s="1433">
        <v>185036.87838099999</v>
      </c>
      <c r="F25" s="1433"/>
      <c r="G25" s="1434"/>
      <c r="H25" s="1435">
        <v>585140.598</v>
      </c>
      <c r="I25" s="17"/>
      <c r="J25" s="17"/>
      <c r="K25" s="564">
        <f>A25</f>
        <v>13.7</v>
      </c>
      <c r="L25" s="149" t="str">
        <f>B25</f>
        <v>OTHER MANUFACTURED WOOD PRODUCTS</v>
      </c>
      <c r="M25" s="270"/>
      <c r="N25" s="299"/>
      <c r="O25" s="299"/>
      <c r="P25" s="271"/>
    </row>
    <row r="26" spans="1:16" s="18" customFormat="1" ht="21.75" customHeight="1" x14ac:dyDescent="0.15">
      <c r="A26" s="899">
        <v>14</v>
      </c>
      <c r="B26" s="1560" t="s">
        <v>147</v>
      </c>
      <c r="C26" s="1561"/>
      <c r="D26" s="1561"/>
      <c r="E26" s="1561"/>
      <c r="F26" s="1561"/>
      <c r="G26" s="1561"/>
      <c r="H26" s="1562"/>
      <c r="I26" s="17"/>
      <c r="J26" s="17"/>
      <c r="K26" s="853">
        <f t="shared" si="0"/>
        <v>14</v>
      </c>
      <c r="L26" s="1563" t="str">
        <f t="shared" si="0"/>
        <v>SECONDARY PAPER PRODUCTS</v>
      </c>
      <c r="M26" s="1558" t="s">
        <v>0</v>
      </c>
      <c r="N26" s="1558" t="s">
        <v>0</v>
      </c>
      <c r="O26" s="1558" t="s">
        <v>0</v>
      </c>
      <c r="P26" s="1559" t="s">
        <v>0</v>
      </c>
    </row>
    <row r="27" spans="1:16" s="18" customFormat="1" ht="21.75" customHeight="1" x14ac:dyDescent="0.25">
      <c r="A27" s="897">
        <v>14.1</v>
      </c>
      <c r="B27" s="1436" t="s">
        <v>148</v>
      </c>
      <c r="C27" s="1441"/>
      <c r="D27" s="1445"/>
      <c r="E27" s="1435">
        <v>33237.239193000001</v>
      </c>
      <c r="F27" s="1435"/>
      <c r="G27" s="1434"/>
      <c r="H27" s="1439"/>
      <c r="I27" s="17"/>
      <c r="J27" s="17"/>
      <c r="K27" s="564">
        <f t="shared" si="0"/>
        <v>14.1</v>
      </c>
      <c r="L27" s="37" t="str">
        <f t="shared" si="0"/>
        <v>COMPOSITE PAPER AND PAPERBOARD</v>
      </c>
      <c r="M27" s="270"/>
      <c r="N27" s="299"/>
      <c r="O27" s="299"/>
      <c r="P27" s="271"/>
    </row>
    <row r="28" spans="1:16" s="18" customFormat="1" ht="21.75" customHeight="1" x14ac:dyDescent="0.15">
      <c r="A28" s="897">
        <v>14.2</v>
      </c>
      <c r="B28" s="1440" t="s">
        <v>149</v>
      </c>
      <c r="C28" s="1446"/>
      <c r="D28" s="1445"/>
      <c r="E28" s="1438"/>
      <c r="F28" s="1438"/>
      <c r="G28" s="1445"/>
      <c r="H28" s="1439"/>
      <c r="I28" s="17"/>
      <c r="J28" s="17"/>
      <c r="K28" s="564">
        <f t="shared" si="0"/>
        <v>14.2</v>
      </c>
      <c r="L28" s="37" t="str">
        <f t="shared" si="0"/>
        <v>SPECIAL COATED PAPER AND PULP PRODUCTS</v>
      </c>
      <c r="M28" s="270"/>
      <c r="N28" s="299"/>
      <c r="O28" s="299"/>
      <c r="P28" s="271"/>
    </row>
    <row r="29" spans="1:16" s="18" customFormat="1" ht="21.75" customHeight="1" x14ac:dyDescent="0.15">
      <c r="A29" s="897">
        <v>14.3</v>
      </c>
      <c r="B29" s="1440" t="s">
        <v>150</v>
      </c>
      <c r="C29" s="1437"/>
      <c r="D29" s="1447"/>
      <c r="E29" s="1438"/>
      <c r="F29" s="1448"/>
      <c r="G29" s="1447"/>
      <c r="H29" s="1439"/>
      <c r="I29" s="17"/>
      <c r="J29" s="17"/>
      <c r="K29" s="564">
        <f t="shared" si="0"/>
        <v>14.3</v>
      </c>
      <c r="L29" s="37" t="str">
        <f t="shared" si="0"/>
        <v>HOUSEHOLD AND SANITARY PAPER, READY FOR USE</v>
      </c>
      <c r="M29" s="270"/>
      <c r="N29" s="299"/>
      <c r="O29" s="299"/>
      <c r="P29" s="271"/>
    </row>
    <row r="30" spans="1:16" s="18" customFormat="1" ht="21.75" customHeight="1" x14ac:dyDescent="0.15">
      <c r="A30" s="897">
        <v>14.4</v>
      </c>
      <c r="B30" s="1436" t="s">
        <v>151</v>
      </c>
      <c r="C30" s="1437"/>
      <c r="D30" s="1445"/>
      <c r="E30" s="1438"/>
      <c r="F30" s="1438"/>
      <c r="G30" s="1445"/>
      <c r="H30" s="1439"/>
      <c r="I30" s="17"/>
      <c r="J30" s="17"/>
      <c r="K30" s="564">
        <f t="shared" si="0"/>
        <v>14.4</v>
      </c>
      <c r="L30" s="45" t="str">
        <f t="shared" si="0"/>
        <v>PACKAGING CARTONS, BOXES ETC.</v>
      </c>
      <c r="M30" s="278"/>
      <c r="N30" s="602"/>
      <c r="O30" s="602"/>
      <c r="P30" s="279"/>
    </row>
    <row r="31" spans="1:16" s="18" customFormat="1" ht="21.75" customHeight="1" x14ac:dyDescent="0.15">
      <c r="A31" s="900">
        <v>14.5</v>
      </c>
      <c r="B31" s="1449" t="s">
        <v>152</v>
      </c>
      <c r="C31" s="1450"/>
      <c r="D31" s="1445"/>
      <c r="E31" s="1438"/>
      <c r="F31" s="1438"/>
      <c r="G31" s="1445"/>
      <c r="H31" s="1439"/>
      <c r="I31" s="17"/>
      <c r="J31" s="17"/>
      <c r="K31" s="564">
        <f t="shared" si="0"/>
        <v>14.5</v>
      </c>
      <c r="L31" s="343" t="str">
        <f t="shared" si="0"/>
        <v>OTHER ARTICLES OF PAPER AND PAPERBOARD, READY FOR USE</v>
      </c>
      <c r="M31" s="270" t="str">
        <f>IF(AND(ISNUMBER(SUM(D32:D34)),ISNUMBER(D31)),IF(D31&lt;SUM(D32:D34),"&lt; subitems!","OK"),"")</f>
        <v/>
      </c>
      <c r="N31" s="299" t="str">
        <f>IF(AND(ISNUMBER(SUM(E32:E34)),ISNUMBER(E31)),IF(E31&lt;SUM(E32:E34),"&lt; subitems!","OK"),"")</f>
        <v/>
      </c>
      <c r="O31" s="299" t="str">
        <f>IF(AND(ISNUMBER(SUM(G32:G34)),ISNUMBER(G31)),IF(G31&lt;SUM(G32:G34),"&lt; subitems!","OK"),"")</f>
        <v/>
      </c>
      <c r="P31" s="271" t="str">
        <f>IF(AND(ISNUMBER(SUM(H32:H34)),ISNUMBER(H31)),IF(H31&lt;SUM(H32:H34),"&lt; subitems!","OK"),"")</f>
        <v/>
      </c>
    </row>
    <row r="32" spans="1:16" s="18" customFormat="1" ht="21.75" customHeight="1" x14ac:dyDescent="0.15">
      <c r="A32" s="897" t="s">
        <v>439</v>
      </c>
      <c r="B32" s="1431" t="s">
        <v>153</v>
      </c>
      <c r="C32" s="1437"/>
      <c r="D32" s="1445"/>
      <c r="E32" s="1438"/>
      <c r="F32" s="1438"/>
      <c r="G32" s="1445"/>
      <c r="H32" s="1439"/>
      <c r="I32" s="17"/>
      <c r="J32" s="17"/>
      <c r="K32" s="564" t="str">
        <f t="shared" si="0"/>
        <v>14.5.1</v>
      </c>
      <c r="L32" s="41" t="str">
        <f t="shared" si="0"/>
        <v>of which: PRINTING AND WRITING PAPER, READY FOR USE</v>
      </c>
      <c r="M32" s="270"/>
      <c r="N32" s="299"/>
      <c r="O32" s="299"/>
      <c r="P32" s="271"/>
    </row>
    <row r="33" spans="1:16" s="18" customFormat="1" ht="21.75" customHeight="1" x14ac:dyDescent="0.15">
      <c r="A33" s="897" t="s">
        <v>440</v>
      </c>
      <c r="B33" s="1431" t="s">
        <v>154</v>
      </c>
      <c r="C33" s="1437"/>
      <c r="D33" s="1445"/>
      <c r="E33" s="1438"/>
      <c r="F33" s="1438"/>
      <c r="G33" s="1445"/>
      <c r="H33" s="1439"/>
      <c r="I33" s="17"/>
      <c r="J33" s="17"/>
      <c r="K33" s="564" t="str">
        <f t="shared" si="0"/>
        <v>14.5.2</v>
      </c>
      <c r="L33" s="41" t="str">
        <f t="shared" si="0"/>
        <v>of which: ARTICLES, MOULDED OR PRESSED FROM PULP</v>
      </c>
      <c r="M33" s="270"/>
      <c r="N33" s="299"/>
      <c r="O33" s="299"/>
      <c r="P33" s="271"/>
    </row>
    <row r="34" spans="1:16" s="18" customFormat="1" ht="21.75" customHeight="1" thickBot="1" x14ac:dyDescent="0.2">
      <c r="A34" s="901" t="s">
        <v>441</v>
      </c>
      <c r="B34" s="1451" t="s">
        <v>155</v>
      </c>
      <c r="C34" s="1452"/>
      <c r="D34" s="1453"/>
      <c r="E34" s="1454"/>
      <c r="F34" s="1455"/>
      <c r="G34" s="1453"/>
      <c r="H34" s="1456"/>
      <c r="I34" s="17"/>
      <c r="J34" s="17"/>
      <c r="K34" s="565" t="str">
        <f t="shared" si="0"/>
        <v>14.5.3</v>
      </c>
      <c r="L34" s="150" t="str">
        <f t="shared" si="0"/>
        <v>of which: FILTER PAPER AND PAPERBOARD, READY FOR USE</v>
      </c>
      <c r="M34" s="284"/>
      <c r="N34" s="566"/>
      <c r="O34" s="566"/>
      <c r="P34" s="285"/>
    </row>
    <row r="35" spans="1:16" ht="15" customHeight="1" x14ac:dyDescent="0.25">
      <c r="A35" s="151"/>
      <c r="B35" s="357"/>
      <c r="C35" s="1384"/>
      <c r="D35" s="357"/>
      <c r="E35" s="147"/>
      <c r="F35" s="147"/>
      <c r="G35" s="147"/>
      <c r="H35" s="147"/>
      <c r="I35" s="11"/>
      <c r="J35" s="11"/>
      <c r="K35" s="232" t="s">
        <v>0</v>
      </c>
    </row>
    <row r="36" spans="1:16" ht="12.75" customHeight="1" x14ac:dyDescent="0.2">
      <c r="A36" s="151"/>
      <c r="B36" s="356"/>
      <c r="C36" s="356"/>
      <c r="D36" s="148"/>
      <c r="E36" s="148"/>
      <c r="F36" s="148"/>
      <c r="G36" s="148"/>
      <c r="H36" s="148"/>
      <c r="I36" s="11"/>
      <c r="J36" s="11"/>
    </row>
    <row r="37" spans="1:16" ht="12.75" customHeight="1" x14ac:dyDescent="0.2">
      <c r="A37" s="151"/>
      <c r="B37" s="148"/>
      <c r="C37" s="148"/>
      <c r="D37" s="148"/>
      <c r="E37" s="148"/>
      <c r="F37" s="148"/>
      <c r="G37" s="148"/>
      <c r="H37" s="148"/>
      <c r="I37" s="11"/>
      <c r="J37" s="11"/>
    </row>
    <row r="38" spans="1:16" ht="12.75" customHeight="1" x14ac:dyDescent="0.2">
      <c r="A38" s="151"/>
      <c r="B38" s="148"/>
      <c r="C38" s="148"/>
      <c r="D38" s="148"/>
      <c r="E38" s="148"/>
      <c r="F38" s="148"/>
      <c r="G38" s="148"/>
      <c r="H38" s="148"/>
      <c r="I38" s="11"/>
      <c r="J38" s="11"/>
    </row>
    <row r="39" spans="1:16" ht="12.75" customHeight="1" x14ac:dyDescent="0.2">
      <c r="A39" s="151"/>
      <c r="B39" s="148"/>
      <c r="C39" s="148"/>
      <c r="D39" s="148"/>
      <c r="E39" s="148"/>
      <c r="F39" s="148"/>
      <c r="G39" s="148"/>
      <c r="H39" s="148"/>
      <c r="I39" s="11"/>
      <c r="J39" s="11"/>
    </row>
    <row r="40" spans="1:16" ht="12.75" customHeight="1" x14ac:dyDescent="0.2">
      <c r="A40" s="151"/>
      <c r="B40" s="148"/>
      <c r="C40" s="148"/>
      <c r="D40" s="148"/>
      <c r="E40" s="148"/>
      <c r="F40" s="148"/>
      <c r="G40" s="148"/>
      <c r="H40" s="148"/>
      <c r="I40" s="11"/>
      <c r="J40" s="11"/>
    </row>
    <row r="41" spans="1:16" ht="12.75" customHeight="1" x14ac:dyDescent="0.2">
      <c r="A41" s="151"/>
      <c r="B41" s="148"/>
      <c r="C41" s="148"/>
      <c r="D41" s="148"/>
      <c r="E41" s="148"/>
      <c r="F41" s="148"/>
      <c r="G41" s="148"/>
      <c r="H41" s="148"/>
      <c r="I41" s="11"/>
      <c r="J41" s="11"/>
    </row>
    <row r="42" spans="1:16" ht="12.75" customHeight="1" x14ac:dyDescent="0.2">
      <c r="A42" s="151"/>
      <c r="B42" s="148"/>
      <c r="C42" s="148"/>
      <c r="D42" s="148"/>
      <c r="E42" s="148"/>
      <c r="F42" s="148"/>
      <c r="G42" s="148"/>
      <c r="H42" s="148"/>
      <c r="I42" s="11"/>
      <c r="J42" s="11"/>
    </row>
    <row r="43" spans="1:16" ht="12.75" customHeight="1" x14ac:dyDescent="0.2">
      <c r="A43" s="151"/>
      <c r="B43" s="148"/>
      <c r="C43" s="148"/>
      <c r="D43" s="148"/>
      <c r="E43" s="148"/>
      <c r="F43" s="148"/>
      <c r="G43" s="148"/>
      <c r="H43" s="148"/>
    </row>
    <row r="44" spans="1:16" ht="12.75" customHeight="1" x14ac:dyDescent="0.2">
      <c r="A44" s="151"/>
      <c r="B44" s="148"/>
      <c r="C44" s="148"/>
      <c r="D44" s="148"/>
      <c r="E44" s="148"/>
      <c r="F44" s="148"/>
      <c r="G44" s="148"/>
      <c r="H44" s="148"/>
    </row>
    <row r="45" spans="1:16" ht="12.75" customHeight="1" x14ac:dyDescent="0.2">
      <c r="A45" s="151"/>
      <c r="B45" s="148"/>
      <c r="C45" s="148"/>
      <c r="D45" s="148"/>
      <c r="E45" s="148"/>
      <c r="F45" s="148"/>
      <c r="G45" s="148"/>
      <c r="H45" s="148"/>
    </row>
  </sheetData>
  <mergeCells count="13">
    <mergeCell ref="B15:H15"/>
    <mergeCell ref="B26:H26"/>
    <mergeCell ref="L15:P15"/>
    <mergeCell ref="L26:P26"/>
    <mergeCell ref="O13:P13"/>
    <mergeCell ref="C13:E13"/>
    <mergeCell ref="F13:H13"/>
    <mergeCell ref="B6:D7"/>
    <mergeCell ref="B8:D8"/>
    <mergeCell ref="B9:D9"/>
    <mergeCell ref="M11:N11"/>
    <mergeCell ref="M13:N13"/>
    <mergeCell ref="K10:L11"/>
  </mergeCells>
  <phoneticPr fontId="0" type="noConversion"/>
  <printOptions horizontalCentered="1"/>
  <pageMargins left="0" right="0" top="0.39370078740157483" bottom="0.39370078740157483" header="0.51181102362204722" footer="0.51181102362204722"/>
  <pageSetup paperSize="9" scale="78" orientation="landscape" r:id="rId1"/>
  <headerFooter alignWithMargins="0"/>
  <colBreaks count="1" manualBreakCount="1">
    <brk id="8" min="1" max="3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Q45"/>
  <sheetViews>
    <sheetView showGridLines="0" topLeftCell="F2" zoomScale="85" zoomScaleNormal="85" zoomScaleSheetLayoutView="100" workbookViewId="0">
      <selection activeCell="P7" sqref="P7"/>
    </sheetView>
  </sheetViews>
  <sheetFormatPr defaultRowHeight="12" x14ac:dyDescent="0.15"/>
  <cols>
    <col min="1" max="1" width="9.75" customWidth="1"/>
    <col min="2" max="2" width="29" bestFit="1" customWidth="1"/>
    <col min="3" max="3" width="14.625" customWidth="1"/>
    <col min="4" max="4" width="38.875" customWidth="1"/>
    <col min="5" max="7" width="11.625" customWidth="1"/>
    <col min="8" max="17" width="15.125" customWidth="1"/>
    <col min="18" max="23" width="1.625" customWidth="1"/>
    <col min="24" max="27" width="2.375" customWidth="1"/>
    <col min="28" max="28" width="1.75" customWidth="1"/>
    <col min="29" max="29" width="13.375" customWidth="1"/>
    <col min="30" max="30" width="5.625" customWidth="1"/>
    <col min="31" max="31" width="13.375" customWidth="1"/>
    <col min="32" max="32" width="16.625" customWidth="1"/>
    <col min="33" max="33" width="14.625" customWidth="1"/>
    <col min="34" max="34" width="69.75" customWidth="1"/>
    <col min="35" max="35" width="10.75" customWidth="1"/>
    <col min="36" max="42" width="13.375" customWidth="1"/>
    <col min="43" max="43" width="19" customWidth="1"/>
  </cols>
  <sheetData>
    <row r="1" spans="1:43" ht="16.5" thickBot="1" x14ac:dyDescent="0.3">
      <c r="A1" s="506" t="s">
        <v>0</v>
      </c>
      <c r="B1" s="437"/>
      <c r="C1" s="437" t="s">
        <v>0</v>
      </c>
      <c r="D1" s="438"/>
      <c r="E1" s="438"/>
      <c r="F1" s="438"/>
      <c r="G1" s="438"/>
      <c r="H1" s="438"/>
      <c r="I1" s="438"/>
      <c r="J1" s="438"/>
      <c r="K1" s="438"/>
      <c r="L1" s="438"/>
      <c r="M1" s="438"/>
      <c r="N1" s="438"/>
      <c r="O1" s="438"/>
      <c r="P1" s="438"/>
      <c r="Q1" s="438"/>
      <c r="R1" s="439"/>
      <c r="S1" s="439"/>
      <c r="T1" s="439"/>
      <c r="U1" s="439"/>
      <c r="V1" s="439"/>
      <c r="W1" s="439"/>
      <c r="X1" s="439"/>
      <c r="Y1" s="439"/>
      <c r="Z1" s="439"/>
      <c r="AA1" s="439"/>
      <c r="AB1" s="439"/>
      <c r="AC1" s="439"/>
      <c r="AD1" s="439"/>
      <c r="AE1" s="439"/>
      <c r="AF1" s="439"/>
      <c r="AG1" s="439"/>
      <c r="AH1" s="439"/>
      <c r="AI1" s="439"/>
      <c r="AJ1" s="439"/>
      <c r="AK1" s="439"/>
      <c r="AL1" s="439"/>
      <c r="AM1" s="439"/>
      <c r="AN1" s="439"/>
      <c r="AO1" s="439"/>
      <c r="AP1" s="439"/>
      <c r="AQ1" s="439"/>
    </row>
    <row r="2" spans="1:43" ht="17.100000000000001" customHeight="1" x14ac:dyDescent="0.25">
      <c r="A2" s="533" t="s">
        <v>0</v>
      </c>
      <c r="B2" s="440"/>
      <c r="C2" s="440"/>
      <c r="D2" s="441"/>
      <c r="E2" s="441"/>
      <c r="F2" s="441"/>
      <c r="G2" s="441"/>
      <c r="H2" s="441"/>
      <c r="I2" s="441"/>
      <c r="J2" s="442" t="s">
        <v>64</v>
      </c>
      <c r="K2" s="1577" t="s">
        <v>827</v>
      </c>
      <c r="L2" s="1577"/>
      <c r="M2" s="1577"/>
      <c r="N2" s="1578"/>
      <c r="O2" s="510" t="s">
        <v>9</v>
      </c>
      <c r="P2" s="1579"/>
      <c r="Q2" s="1580"/>
      <c r="R2" s="439"/>
      <c r="S2" s="439"/>
      <c r="T2" s="439"/>
      <c r="U2" s="439"/>
      <c r="V2" s="439"/>
      <c r="W2" s="439"/>
      <c r="X2" s="439"/>
      <c r="Y2" s="439"/>
      <c r="Z2" s="439"/>
      <c r="AA2" s="439"/>
      <c r="AB2" s="439"/>
      <c r="AC2" s="439"/>
      <c r="AD2" s="439"/>
      <c r="AE2" s="439"/>
      <c r="AF2" s="439"/>
      <c r="AG2" s="439"/>
      <c r="AH2" s="535" t="s">
        <v>0</v>
      </c>
      <c r="AI2" s="439"/>
      <c r="AK2" s="439"/>
      <c r="AL2" s="439"/>
      <c r="AM2" s="439"/>
      <c r="AN2" s="439"/>
      <c r="AO2" s="439"/>
      <c r="AP2" s="439"/>
      <c r="AQ2" s="439"/>
    </row>
    <row r="3" spans="1:43" ht="17.100000000000001" customHeight="1" x14ac:dyDescent="0.25">
      <c r="A3" s="443"/>
      <c r="B3" s="444" t="s">
        <v>0</v>
      </c>
      <c r="C3" s="444"/>
      <c r="D3" s="445"/>
      <c r="E3" s="445"/>
      <c r="F3" s="445"/>
      <c r="G3" s="445"/>
      <c r="H3" s="445"/>
      <c r="I3" s="445"/>
      <c r="J3" s="1581" t="s">
        <v>14</v>
      </c>
      <c r="K3" s="1496"/>
      <c r="L3" s="1496"/>
      <c r="M3" s="1496"/>
      <c r="N3" s="1496"/>
      <c r="O3" s="447"/>
      <c r="P3" s="448"/>
      <c r="Q3" s="449"/>
      <c r="R3" s="439"/>
      <c r="S3" s="439"/>
      <c r="T3" s="439"/>
      <c r="U3" s="439"/>
      <c r="V3" s="439"/>
      <c r="W3" s="439"/>
      <c r="X3" s="439"/>
      <c r="Y3" s="439"/>
      <c r="Z3" s="439"/>
      <c r="AA3" s="439"/>
      <c r="AB3" s="439"/>
      <c r="AC3" s="439"/>
      <c r="AD3" s="439"/>
      <c r="AE3" s="439"/>
      <c r="AF3" s="439"/>
      <c r="AG3" s="439"/>
      <c r="AH3" s="439"/>
      <c r="AI3" s="439"/>
      <c r="AK3" s="439"/>
      <c r="AL3" s="439"/>
      <c r="AM3" s="439"/>
      <c r="AN3" s="439"/>
      <c r="AO3" s="439"/>
      <c r="AP3" s="439"/>
      <c r="AQ3" s="439"/>
    </row>
    <row r="4" spans="1:43" ht="17.100000000000001" customHeight="1" x14ac:dyDescent="0.25">
      <c r="A4" s="443"/>
      <c r="B4" s="444" t="s">
        <v>0</v>
      </c>
      <c r="C4" s="444"/>
      <c r="D4" s="445"/>
      <c r="E4" s="445"/>
      <c r="F4" s="445"/>
      <c r="G4" s="445"/>
      <c r="H4" s="445"/>
      <c r="I4" s="445"/>
      <c r="J4" s="1582" t="s">
        <v>0</v>
      </c>
      <c r="K4" s="1583"/>
      <c r="L4" s="1583"/>
      <c r="M4" s="1583"/>
      <c r="N4" s="1583"/>
      <c r="O4" s="1583"/>
      <c r="P4" s="1583"/>
      <c r="Q4" s="1584"/>
      <c r="R4" s="439"/>
      <c r="S4" s="439"/>
      <c r="T4" s="439"/>
      <c r="U4" s="439"/>
      <c r="V4" s="439"/>
      <c r="W4" s="439"/>
      <c r="X4" s="439"/>
      <c r="Y4" s="439"/>
      <c r="Z4" s="439"/>
      <c r="AA4" s="439"/>
      <c r="AB4" s="439"/>
      <c r="AC4" s="439"/>
      <c r="AD4" s="439"/>
      <c r="AE4" s="439"/>
      <c r="AF4" s="439"/>
      <c r="AG4" s="439"/>
      <c r="AH4" s="439"/>
      <c r="AI4" s="439"/>
      <c r="AK4" s="439"/>
      <c r="AL4" s="439"/>
      <c r="AM4" s="439"/>
      <c r="AN4" s="439"/>
      <c r="AO4" s="439"/>
      <c r="AP4" s="439"/>
      <c r="AQ4" s="439"/>
    </row>
    <row r="5" spans="1:43" ht="17.100000000000001" customHeight="1" x14ac:dyDescent="0.25">
      <c r="A5" s="443"/>
      <c r="B5" s="444"/>
      <c r="C5" s="444"/>
      <c r="D5" s="1585" t="s">
        <v>603</v>
      </c>
      <c r="E5" s="1586"/>
      <c r="F5" s="1586"/>
      <c r="G5" s="1586"/>
      <c r="H5" s="1586"/>
      <c r="I5" s="1587"/>
      <c r="J5" s="1581" t="s">
        <v>10</v>
      </c>
      <c r="K5" s="1496"/>
      <c r="L5" s="1335"/>
      <c r="M5" s="1335"/>
      <c r="N5" s="448"/>
      <c r="O5" s="448"/>
      <c r="P5" s="448"/>
      <c r="Q5" s="449"/>
      <c r="R5" s="450"/>
      <c r="S5" s="450"/>
      <c r="T5" s="450"/>
      <c r="U5" s="450"/>
      <c r="V5" s="450"/>
      <c r="W5" s="450"/>
      <c r="X5" s="450"/>
      <c r="Y5" s="450"/>
      <c r="Z5" s="450"/>
      <c r="AA5" s="450"/>
      <c r="AB5" s="450"/>
      <c r="AC5" s="450"/>
      <c r="AD5" s="450"/>
      <c r="AE5" s="450"/>
      <c r="AF5" s="450"/>
      <c r="AG5" s="450"/>
      <c r="AH5" s="535" t="s">
        <v>121</v>
      </c>
      <c r="AI5" s="450"/>
      <c r="AJ5" s="439" t="s">
        <v>118</v>
      </c>
      <c r="AK5" s="450"/>
      <c r="AL5" s="450"/>
      <c r="AM5" s="450"/>
      <c r="AN5" s="450"/>
      <c r="AO5" s="450"/>
      <c r="AP5" s="450"/>
      <c r="AQ5" s="450"/>
    </row>
    <row r="6" spans="1:43" ht="17.100000000000001" customHeight="1" x14ac:dyDescent="0.25">
      <c r="A6" s="443"/>
      <c r="B6" s="451" t="s">
        <v>0</v>
      </c>
      <c r="C6" s="451"/>
      <c r="D6" s="1586"/>
      <c r="E6" s="1586"/>
      <c r="F6" s="1586"/>
      <c r="G6" s="1586"/>
      <c r="H6" s="1586"/>
      <c r="I6" s="1587"/>
      <c r="J6" s="387"/>
      <c r="K6" s="1337"/>
      <c r="L6" s="1337"/>
      <c r="M6" s="1337"/>
      <c r="N6" s="1337"/>
      <c r="O6" s="1337"/>
      <c r="P6" s="1337"/>
      <c r="Q6" s="1338"/>
      <c r="R6" s="439"/>
      <c r="S6" s="439"/>
      <c r="T6" s="439"/>
      <c r="U6" s="439"/>
      <c r="V6" s="439"/>
      <c r="W6" s="439"/>
      <c r="X6" s="439"/>
      <c r="Y6" s="439"/>
      <c r="Z6" s="439"/>
      <c r="AA6" s="439"/>
      <c r="AB6" s="439"/>
      <c r="AC6" s="439"/>
      <c r="AD6" s="439"/>
      <c r="AE6" s="439"/>
      <c r="AF6" s="439"/>
      <c r="AG6" s="439"/>
      <c r="AH6" s="439"/>
      <c r="AI6" s="439"/>
      <c r="AJ6" s="534" t="s">
        <v>119</v>
      </c>
      <c r="AK6" s="439"/>
      <c r="AL6" s="439"/>
      <c r="AM6" s="439"/>
      <c r="AN6" s="439"/>
      <c r="AO6" s="439"/>
      <c r="AP6" s="439"/>
      <c r="AQ6" s="439"/>
    </row>
    <row r="7" spans="1:43" ht="17.100000000000001" customHeight="1" x14ac:dyDescent="0.3">
      <c r="A7" s="443"/>
      <c r="B7" s="444"/>
      <c r="C7" s="444"/>
      <c r="D7" s="1588" t="s">
        <v>156</v>
      </c>
      <c r="E7" s="1589"/>
      <c r="F7" s="1589"/>
      <c r="G7" s="1589"/>
      <c r="H7" s="1589"/>
      <c r="I7" s="1589"/>
      <c r="J7" s="452" t="s">
        <v>11</v>
      </c>
      <c r="K7" s="382"/>
      <c r="L7" s="1378"/>
      <c r="M7" s="1378"/>
      <c r="N7" s="1339"/>
      <c r="O7" s="507" t="s">
        <v>12</v>
      </c>
      <c r="P7" s="1377" t="s">
        <v>829</v>
      </c>
      <c r="Q7" s="1340"/>
      <c r="R7" s="439"/>
      <c r="S7" s="439"/>
      <c r="T7" s="439"/>
      <c r="U7" s="439"/>
      <c r="V7" s="439"/>
      <c r="W7" s="439"/>
      <c r="X7" s="439"/>
      <c r="Y7" s="439"/>
      <c r="Z7" s="439"/>
      <c r="AA7" s="439"/>
      <c r="AB7" s="439"/>
      <c r="AC7" s="439"/>
      <c r="AD7" s="439"/>
      <c r="AE7" s="439"/>
      <c r="AF7" s="439"/>
      <c r="AG7" s="439"/>
      <c r="AH7" s="439"/>
      <c r="AI7" s="439"/>
      <c r="AJ7" s="534" t="s">
        <v>120</v>
      </c>
      <c r="AK7" s="439"/>
      <c r="AL7" s="439"/>
      <c r="AM7" s="439"/>
      <c r="AN7" s="439"/>
      <c r="AO7" s="439"/>
      <c r="AP7" s="439"/>
      <c r="AQ7" s="439"/>
    </row>
    <row r="8" spans="1:43" ht="17.100000000000001" customHeight="1" x14ac:dyDescent="0.3">
      <c r="A8" s="443"/>
      <c r="B8" s="444"/>
      <c r="C8" s="444"/>
      <c r="D8" s="1588"/>
      <c r="E8" s="1589"/>
      <c r="F8" s="1589"/>
      <c r="G8" s="1589"/>
      <c r="H8" s="1589"/>
      <c r="I8" s="1589"/>
      <c r="J8" s="446" t="s">
        <v>13</v>
      </c>
      <c r="K8" s="1358"/>
      <c r="L8" s="1358"/>
      <c r="M8" s="1358"/>
      <c r="N8" s="448"/>
      <c r="O8" s="447"/>
      <c r="P8" s="448"/>
      <c r="Q8" s="449"/>
      <c r="R8" s="439"/>
      <c r="S8" s="439"/>
      <c r="T8" s="439"/>
      <c r="U8" s="439"/>
      <c r="V8" s="439"/>
      <c r="W8" s="439"/>
      <c r="X8" s="439"/>
      <c r="Y8" s="439"/>
      <c r="Z8" s="439"/>
      <c r="AA8" s="439"/>
      <c r="AB8" s="439"/>
      <c r="AC8" s="439"/>
      <c r="AD8" s="439"/>
      <c r="AE8" s="439"/>
      <c r="AF8" s="439"/>
      <c r="AG8" s="439"/>
      <c r="AH8" s="439"/>
      <c r="AI8" s="439"/>
      <c r="AJ8" s="1321"/>
      <c r="AK8" s="439"/>
      <c r="AL8" s="439"/>
      <c r="AM8" s="439"/>
      <c r="AN8" s="439"/>
      <c r="AO8" s="439"/>
      <c r="AP8" s="439"/>
      <c r="AQ8" s="439"/>
    </row>
    <row r="9" spans="1:43" ht="18.75" x14ac:dyDescent="0.3">
      <c r="A9" s="443"/>
      <c r="B9" s="1332"/>
      <c r="C9" s="444"/>
      <c r="D9" s="1589" t="s">
        <v>0</v>
      </c>
      <c r="E9" s="1589"/>
      <c r="F9" s="1589"/>
      <c r="G9" s="1589"/>
      <c r="H9" s="1589"/>
      <c r="I9" s="1589"/>
      <c r="J9" s="1590" t="s">
        <v>0</v>
      </c>
      <c r="K9" s="1591"/>
      <c r="L9" s="1591"/>
      <c r="M9" s="1591"/>
      <c r="N9" s="1591"/>
      <c r="O9" s="1591"/>
      <c r="P9" s="1591"/>
      <c r="Q9" s="1592"/>
      <c r="R9" s="439"/>
      <c r="S9" s="439"/>
      <c r="T9" s="439"/>
      <c r="U9" s="439"/>
      <c r="V9" s="439"/>
      <c r="W9" s="439"/>
      <c r="X9" s="439"/>
      <c r="Y9" s="439"/>
      <c r="Z9" s="439"/>
      <c r="AA9" s="439"/>
      <c r="AB9" s="439"/>
      <c r="AC9" s="439"/>
      <c r="AD9" s="439"/>
      <c r="AE9" s="439"/>
      <c r="AF9" s="439"/>
      <c r="AG9" s="439"/>
      <c r="AH9" s="535" t="s">
        <v>0</v>
      </c>
      <c r="AI9" s="439"/>
      <c r="AJ9" s="1322"/>
      <c r="AK9" s="439"/>
      <c r="AL9" s="439"/>
      <c r="AM9" s="439"/>
      <c r="AN9" s="439"/>
      <c r="AO9" s="439"/>
      <c r="AP9" s="439"/>
      <c r="AQ9" s="439"/>
    </row>
    <row r="10" spans="1:43" ht="20.25" x14ac:dyDescent="0.25">
      <c r="A10" s="443"/>
      <c r="B10" s="444"/>
      <c r="C10" s="444"/>
      <c r="D10" s="457" t="s">
        <v>126</v>
      </c>
      <c r="E10" s="1359"/>
      <c r="F10" s="1360"/>
      <c r="G10" s="1359"/>
      <c r="H10" s="1360" t="s">
        <v>828</v>
      </c>
      <c r="I10" s="458"/>
      <c r="J10" s="459" t="s">
        <v>0</v>
      </c>
      <c r="K10" s="460"/>
      <c r="L10" s="460"/>
      <c r="M10" s="460"/>
      <c r="N10" s="454"/>
      <c r="O10" s="453"/>
      <c r="P10" s="455"/>
      <c r="Q10" s="456"/>
      <c r="R10" s="439"/>
      <c r="S10" s="439"/>
      <c r="T10" s="439"/>
      <c r="U10" s="439"/>
      <c r="V10" s="439"/>
      <c r="W10" s="439"/>
      <c r="X10" s="439"/>
      <c r="Y10" s="439"/>
      <c r="Z10" s="439"/>
      <c r="AA10" s="439"/>
      <c r="AB10" s="439"/>
      <c r="AC10" s="439"/>
      <c r="AD10" s="439"/>
      <c r="AE10" s="439"/>
      <c r="AF10" s="439"/>
      <c r="AG10" s="439"/>
      <c r="AH10" s="439"/>
      <c r="AI10" s="439"/>
      <c r="AJ10" s="439"/>
      <c r="AK10" s="439"/>
      <c r="AL10" s="439"/>
      <c r="AM10" s="439"/>
      <c r="AN10" s="439"/>
      <c r="AO10" s="439"/>
      <c r="AP10" s="439"/>
      <c r="AQ10" s="439"/>
    </row>
    <row r="11" spans="1:43" ht="15.75" x14ac:dyDescent="0.25">
      <c r="A11" s="461"/>
      <c r="B11" s="462"/>
      <c r="C11" s="462"/>
      <c r="D11" s="445"/>
      <c r="E11" s="445"/>
      <c r="F11" s="445"/>
      <c r="G11" s="445"/>
      <c r="H11" s="463"/>
      <c r="I11" s="463"/>
      <c r="J11" s="463"/>
      <c r="K11" s="463"/>
      <c r="L11" s="445"/>
      <c r="M11" s="445"/>
      <c r="N11" s="464" t="s">
        <v>0</v>
      </c>
      <c r="O11" s="465"/>
      <c r="P11" s="445"/>
      <c r="Q11" s="466"/>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c r="AO11" s="439"/>
      <c r="AP11" s="439"/>
      <c r="AQ11" s="439"/>
    </row>
    <row r="12" spans="1:43" ht="15.75" x14ac:dyDescent="0.25">
      <c r="A12" s="536" t="s">
        <v>0</v>
      </c>
      <c r="B12" s="468" t="s">
        <v>0</v>
      </c>
      <c r="C12" s="468"/>
      <c r="D12" s="469"/>
      <c r="E12" s="468"/>
      <c r="F12" s="1567" t="s">
        <v>2</v>
      </c>
      <c r="G12" s="1568"/>
      <c r="H12" s="1568"/>
      <c r="I12" s="1568"/>
      <c r="J12" s="1568"/>
      <c r="K12" s="1569"/>
      <c r="L12" s="1567" t="s">
        <v>5</v>
      </c>
      <c r="M12" s="1568"/>
      <c r="N12" s="1568"/>
      <c r="O12" s="1568"/>
      <c r="P12" s="1568"/>
      <c r="Q12" s="1570"/>
      <c r="R12" s="439"/>
      <c r="S12" s="439"/>
      <c r="T12" s="439"/>
      <c r="U12" s="439"/>
      <c r="V12" s="439"/>
      <c r="W12" s="439"/>
      <c r="X12" s="439"/>
      <c r="Y12" s="439"/>
      <c r="Z12" s="439"/>
      <c r="AA12" s="439"/>
      <c r="AB12" s="439"/>
      <c r="AC12" s="439"/>
      <c r="AD12" s="439"/>
      <c r="AE12" s="536" t="s">
        <v>0</v>
      </c>
      <c r="AF12" s="468" t="s">
        <v>0</v>
      </c>
      <c r="AG12" s="468"/>
      <c r="AH12" s="469"/>
      <c r="AI12" s="468"/>
      <c r="AJ12" s="1567" t="s">
        <v>2</v>
      </c>
      <c r="AK12" s="1568"/>
      <c r="AL12" s="1568"/>
      <c r="AM12" s="1569"/>
      <c r="AN12" s="1568" t="s">
        <v>5</v>
      </c>
      <c r="AO12" s="1568"/>
      <c r="AP12" s="1568"/>
      <c r="AQ12" s="1570"/>
    </row>
    <row r="13" spans="1:43" ht="15.75" x14ac:dyDescent="0.25">
      <c r="A13" s="467" t="s">
        <v>15</v>
      </c>
      <c r="B13" s="470" t="s">
        <v>112</v>
      </c>
      <c r="C13" s="537" t="s">
        <v>112</v>
      </c>
      <c r="D13" s="471"/>
      <c r="E13" s="538" t="s">
        <v>42</v>
      </c>
      <c r="F13" s="1571">
        <v>2018</v>
      </c>
      <c r="G13" s="1572"/>
      <c r="H13" s="1571">
        <v>2019</v>
      </c>
      <c r="I13" s="1572"/>
      <c r="J13" s="1573">
        <f>H13+1</f>
        <v>2020</v>
      </c>
      <c r="K13" s="1574"/>
      <c r="L13" s="1573">
        <f>F13</f>
        <v>2018</v>
      </c>
      <c r="M13" s="1574"/>
      <c r="N13" s="1573">
        <f>H13</f>
        <v>2019</v>
      </c>
      <c r="O13" s="1574"/>
      <c r="P13" s="1575">
        <f>J13</f>
        <v>2020</v>
      </c>
      <c r="Q13" s="1576"/>
      <c r="R13" s="439"/>
      <c r="S13" s="439"/>
      <c r="T13" s="439"/>
      <c r="U13" s="439"/>
      <c r="V13" s="439"/>
      <c r="W13" s="439"/>
      <c r="X13" s="439"/>
      <c r="Y13" s="439"/>
      <c r="Z13" s="439"/>
      <c r="AA13" s="439"/>
      <c r="AB13" s="439"/>
      <c r="AC13" s="439"/>
      <c r="AD13" s="439"/>
      <c r="AE13" s="467" t="s">
        <v>15</v>
      </c>
      <c r="AF13" s="470" t="s">
        <v>112</v>
      </c>
      <c r="AG13" s="537" t="s">
        <v>112</v>
      </c>
      <c r="AH13" s="471"/>
      <c r="AI13" s="538" t="s">
        <v>42</v>
      </c>
      <c r="AJ13" s="1573">
        <f>H13</f>
        <v>2019</v>
      </c>
      <c r="AK13" s="1574"/>
      <c r="AL13" s="1573">
        <f>J13</f>
        <v>2020</v>
      </c>
      <c r="AM13" s="1574"/>
      <c r="AN13" s="1573">
        <f>N13</f>
        <v>2019</v>
      </c>
      <c r="AO13" s="1574"/>
      <c r="AP13" s="1575">
        <f>P13</f>
        <v>2020</v>
      </c>
      <c r="AQ13" s="1576"/>
    </row>
    <row r="14" spans="1:43" ht="15.75" x14ac:dyDescent="0.25">
      <c r="A14" s="539" t="s">
        <v>6</v>
      </c>
      <c r="B14" s="927" t="s">
        <v>442</v>
      </c>
      <c r="C14" s="927" t="s">
        <v>541</v>
      </c>
      <c r="D14" s="928" t="s">
        <v>15</v>
      </c>
      <c r="E14" s="541" t="s">
        <v>7</v>
      </c>
      <c r="F14" s="472" t="s">
        <v>1</v>
      </c>
      <c r="G14" s="472" t="s">
        <v>78</v>
      </c>
      <c r="H14" s="472" t="s">
        <v>1</v>
      </c>
      <c r="I14" s="472" t="s">
        <v>78</v>
      </c>
      <c r="J14" s="472" t="s">
        <v>1</v>
      </c>
      <c r="K14" s="472" t="s">
        <v>78</v>
      </c>
      <c r="L14" s="472" t="s">
        <v>1</v>
      </c>
      <c r="M14" s="472" t="s">
        <v>78</v>
      </c>
      <c r="N14" s="472" t="s">
        <v>1</v>
      </c>
      <c r="O14" s="472" t="s">
        <v>78</v>
      </c>
      <c r="P14" s="472" t="s">
        <v>1</v>
      </c>
      <c r="Q14" s="473" t="s">
        <v>78</v>
      </c>
      <c r="R14" s="439"/>
      <c r="S14" s="439"/>
      <c r="T14" s="439"/>
      <c r="U14" s="439"/>
      <c r="V14" s="439"/>
      <c r="W14" s="439"/>
      <c r="X14" s="439"/>
      <c r="Y14" s="439"/>
      <c r="Z14" s="439"/>
      <c r="AA14" s="439"/>
      <c r="AB14" s="439"/>
      <c r="AC14" s="439"/>
      <c r="AD14" s="439"/>
      <c r="AE14" s="539" t="s">
        <v>6</v>
      </c>
      <c r="AF14" s="927" t="s">
        <v>442</v>
      </c>
      <c r="AG14" s="927" t="s">
        <v>541</v>
      </c>
      <c r="AH14" s="540" t="s">
        <v>15</v>
      </c>
      <c r="AI14" s="541" t="s">
        <v>7</v>
      </c>
      <c r="AJ14" s="472" t="s">
        <v>1</v>
      </c>
      <c r="AK14" s="472" t="s">
        <v>78</v>
      </c>
      <c r="AL14" s="472" t="s">
        <v>1</v>
      </c>
      <c r="AM14" s="472" t="s">
        <v>78</v>
      </c>
      <c r="AN14" s="472" t="s">
        <v>1</v>
      </c>
      <c r="AO14" s="472" t="s">
        <v>78</v>
      </c>
      <c r="AP14" s="472" t="s">
        <v>1</v>
      </c>
      <c r="AQ14" s="473" t="s">
        <v>78</v>
      </c>
    </row>
    <row r="15" spans="1:43" ht="30" x14ac:dyDescent="0.15">
      <c r="A15" s="727" t="s">
        <v>20</v>
      </c>
      <c r="B15" s="929" t="s">
        <v>457</v>
      </c>
      <c r="C15" s="728"/>
      <c r="D15" s="729" t="s">
        <v>341</v>
      </c>
      <c r="E15" s="730" t="s">
        <v>129</v>
      </c>
      <c r="F15" s="1411">
        <v>1.7144107142857141</v>
      </c>
      <c r="G15" s="1411">
        <v>17978.005714999999</v>
      </c>
      <c r="H15" s="1411">
        <v>5.6676651785714274</v>
      </c>
      <c r="I15" s="1411">
        <v>49612.134556000005</v>
      </c>
      <c r="J15" s="1411">
        <v>9.3010919642857139</v>
      </c>
      <c r="K15" s="1411">
        <v>76753.734857000003</v>
      </c>
      <c r="L15" s="1411">
        <v>0</v>
      </c>
      <c r="M15" s="1411">
        <v>0</v>
      </c>
      <c r="N15" s="1411">
        <v>0</v>
      </c>
      <c r="O15" s="1411">
        <v>0</v>
      </c>
      <c r="P15" s="1411">
        <v>0</v>
      </c>
      <c r="Q15" s="1429">
        <v>0</v>
      </c>
      <c r="R15" s="474"/>
      <c r="S15" s="474"/>
      <c r="T15" s="474"/>
      <c r="U15" s="474"/>
      <c r="V15" s="474"/>
      <c r="W15" s="474"/>
      <c r="X15" s="474"/>
      <c r="Y15" s="474"/>
      <c r="Z15" s="474"/>
      <c r="AA15" s="474"/>
      <c r="AB15" s="474"/>
      <c r="AC15" s="474"/>
      <c r="AD15" s="474"/>
      <c r="AE15" s="727" t="s">
        <v>20</v>
      </c>
      <c r="AF15" s="929" t="s">
        <v>457</v>
      </c>
      <c r="AG15" s="728"/>
      <c r="AH15" s="729" t="s">
        <v>341</v>
      </c>
      <c r="AI15" s="542" t="s">
        <v>130</v>
      </c>
      <c r="AJ15" s="544" t="str">
        <f>IF(H15='JQ2 | Primary Products | Trade'!F16,"","does not match JQ2")</f>
        <v/>
      </c>
      <c r="AK15" s="545" t="str">
        <f>IF(I15='JQ2 | Primary Products | Trade'!G16,"","does not match JQ2")</f>
        <v/>
      </c>
      <c r="AL15" s="544" t="str">
        <f>IF(J15='JQ2 | Primary Products | Trade'!H16,"","does not match JQ2")</f>
        <v>does not match JQ2</v>
      </c>
      <c r="AM15" s="546" t="str">
        <f>IF(K15='JQ2 | Primary Products | Trade'!I16,"","does not match JQ2")</f>
        <v>does not match JQ2</v>
      </c>
      <c r="AN15" s="544" t="str">
        <f>IF(N15='JQ2 | Primary Products | Trade'!L16,"","does not match JQ2")</f>
        <v/>
      </c>
      <c r="AO15" s="546" t="str">
        <f>IF(O15='JQ2 | Primary Products | Trade'!M16,"","does not match JQ2")</f>
        <v/>
      </c>
      <c r="AP15" s="544" t="str">
        <f>IF(P15='JQ2 | Primary Products | Trade'!N16,"","does not match JQ2")</f>
        <v/>
      </c>
      <c r="AQ15" s="547" t="str">
        <f>IF(Q15='JQ2 | Primary Products | Trade'!O16,"","does not match JQ2")</f>
        <v/>
      </c>
    </row>
    <row r="16" spans="1:43" ht="18" x14ac:dyDescent="0.15">
      <c r="A16" s="731"/>
      <c r="B16" s="1323" t="s">
        <v>542</v>
      </c>
      <c r="C16" s="732"/>
      <c r="D16" s="733" t="s">
        <v>553</v>
      </c>
      <c r="E16" s="734" t="s">
        <v>129</v>
      </c>
      <c r="F16" s="1397"/>
      <c r="G16" s="1397"/>
      <c r="H16" s="1412">
        <v>1.6461294642857141</v>
      </c>
      <c r="I16" s="1413">
        <v>14870.458459000001</v>
      </c>
      <c r="J16" s="1412">
        <v>2.542035714285714</v>
      </c>
      <c r="K16" s="1414">
        <v>25174.615751000001</v>
      </c>
      <c r="L16" s="1412">
        <v>0</v>
      </c>
      <c r="M16" s="1412">
        <v>0</v>
      </c>
      <c r="N16" s="1412">
        <v>0</v>
      </c>
      <c r="O16" s="1412">
        <v>0</v>
      </c>
      <c r="P16" s="1412">
        <v>0</v>
      </c>
      <c r="Q16" s="1430">
        <v>0</v>
      </c>
      <c r="R16" s="474"/>
      <c r="S16" s="474"/>
      <c r="T16" s="474"/>
      <c r="U16" s="474"/>
      <c r="V16" s="474"/>
      <c r="W16" s="474"/>
      <c r="X16" s="474"/>
      <c r="Y16" s="474"/>
      <c r="Z16" s="474"/>
      <c r="AA16" s="474"/>
      <c r="AB16" s="474"/>
      <c r="AC16" s="474"/>
      <c r="AD16" s="474"/>
      <c r="AE16" s="731"/>
      <c r="AF16" s="1323" t="s">
        <v>542</v>
      </c>
      <c r="AG16" s="732"/>
      <c r="AH16" s="733" t="s">
        <v>553</v>
      </c>
      <c r="AI16" s="543" t="s">
        <v>130</v>
      </c>
      <c r="AJ16" s="544" t="str">
        <f>IF(AND(ISNUMBER(H16),ISNUMBER(H17),ISNUMBER(H18)),IF((H17+H18)&gt;=H16,"subitems as large as total",""),"incomplete data")</f>
        <v>incomplete data</v>
      </c>
      <c r="AK16" s="545" t="str">
        <f>IF(AND(ISNUMBER(I16),ISNUMBER(I17),ISNUMBER(I18)),IF((I17+I18)&gt;=I16,"subitems as large as total",""),"incomplete data")</f>
        <v>incomplete data</v>
      </c>
      <c r="AL16" s="544" t="str">
        <f>IF(AND(ISNUMBER(J16),ISNUMBER(J17),ISNUMBER(J18)),IF((J17+J18)&gt;=J16,"subitems as large as total",""),"incomplete data")</f>
        <v>incomplete data</v>
      </c>
      <c r="AM16" s="546" t="str">
        <f>IF(AND(ISNUMBER(K16),ISNUMBER(K17),ISNUMBER(K18)),IF((K17+K18)&gt;=K16,"subitems as large as total",""),"incomplete data")</f>
        <v>incomplete data</v>
      </c>
      <c r="AN16" s="544" t="str">
        <f t="shared" ref="AN16:AQ16" si="0">IF(AND(ISNUMBER(N16),ISNUMBER(N17),ISNUMBER(N18)),IF((N17+N18)&gt;=N16,"subitems as large as total",""),"incomplete data")</f>
        <v>incomplete data</v>
      </c>
      <c r="AO16" s="546" t="str">
        <f t="shared" si="0"/>
        <v>incomplete data</v>
      </c>
      <c r="AP16" s="544" t="str">
        <f t="shared" si="0"/>
        <v>subitems as large as total</v>
      </c>
      <c r="AQ16" s="547" t="str">
        <f t="shared" si="0"/>
        <v>subitems as large as total</v>
      </c>
    </row>
    <row r="17" spans="1:43" ht="18" x14ac:dyDescent="0.15">
      <c r="A17" s="731"/>
      <c r="B17" s="1324"/>
      <c r="C17" s="930" t="s">
        <v>577</v>
      </c>
      <c r="D17" s="735" t="s">
        <v>122</v>
      </c>
      <c r="E17" s="734" t="s">
        <v>129</v>
      </c>
      <c r="F17" s="1398"/>
      <c r="G17" s="1398"/>
      <c r="H17" s="1415"/>
      <c r="I17" s="1416"/>
      <c r="J17" s="1415"/>
      <c r="K17" s="1417"/>
      <c r="L17" s="1417"/>
      <c r="M17" s="1417"/>
      <c r="N17" s="1415"/>
      <c r="O17" s="1417"/>
      <c r="P17" s="1411">
        <v>0</v>
      </c>
      <c r="Q17" s="1429">
        <v>0</v>
      </c>
      <c r="R17" s="474"/>
      <c r="S17" s="474"/>
      <c r="T17" s="474"/>
      <c r="U17" s="474"/>
      <c r="V17" s="474"/>
      <c r="W17" s="474"/>
      <c r="X17" s="474"/>
      <c r="Y17" s="474"/>
      <c r="Z17" s="474"/>
      <c r="AA17" s="474"/>
      <c r="AB17" s="474"/>
      <c r="AC17" s="474"/>
      <c r="AD17" s="474"/>
      <c r="AE17" s="731"/>
      <c r="AF17" s="1324"/>
      <c r="AG17" s="930" t="s">
        <v>577</v>
      </c>
      <c r="AH17" s="735" t="s">
        <v>122</v>
      </c>
      <c r="AI17" s="543" t="s">
        <v>130</v>
      </c>
      <c r="AJ17" s="548"/>
      <c r="AK17" s="549"/>
      <c r="AL17" s="548"/>
      <c r="AM17" s="550"/>
      <c r="AN17" s="548"/>
      <c r="AO17" s="550"/>
      <c r="AP17" s="548"/>
      <c r="AQ17" s="551"/>
    </row>
    <row r="18" spans="1:43" ht="30" x14ac:dyDescent="0.15">
      <c r="A18" s="731"/>
      <c r="B18" s="736"/>
      <c r="C18" s="1325" t="s">
        <v>628</v>
      </c>
      <c r="D18" s="737" t="s">
        <v>123</v>
      </c>
      <c r="E18" s="738" t="s">
        <v>129</v>
      </c>
      <c r="F18" s="1398"/>
      <c r="G18" s="1398"/>
      <c r="H18" s="1415"/>
      <c r="I18" s="1418"/>
      <c r="J18" s="1415"/>
      <c r="K18" s="1417"/>
      <c r="L18" s="1417"/>
      <c r="M18" s="1417"/>
      <c r="N18" s="1415"/>
      <c r="O18" s="1417"/>
      <c r="P18" s="1411">
        <v>0</v>
      </c>
      <c r="Q18" s="1429">
        <v>0</v>
      </c>
      <c r="R18" s="474"/>
      <c r="S18" s="474"/>
      <c r="T18" s="474"/>
      <c r="U18" s="474"/>
      <c r="V18" s="474"/>
      <c r="W18" s="474"/>
      <c r="X18" s="474"/>
      <c r="Y18" s="474"/>
      <c r="Z18" s="474"/>
      <c r="AA18" s="474"/>
      <c r="AB18" s="474"/>
      <c r="AC18" s="474"/>
      <c r="AD18" s="474"/>
      <c r="AE18" s="731"/>
      <c r="AF18" s="736"/>
      <c r="AG18" s="1325" t="s">
        <v>628</v>
      </c>
      <c r="AH18" s="737" t="s">
        <v>123</v>
      </c>
      <c r="AI18" s="552" t="s">
        <v>130</v>
      </c>
      <c r="AJ18" s="548"/>
      <c r="AK18" s="549"/>
      <c r="AL18" s="548"/>
      <c r="AM18" s="550"/>
      <c r="AN18" s="548"/>
      <c r="AO18" s="550"/>
      <c r="AP18" s="548"/>
      <c r="AQ18" s="551"/>
    </row>
    <row r="19" spans="1:43" ht="18" x14ac:dyDescent="0.15">
      <c r="A19" s="731"/>
      <c r="B19" s="743" t="s">
        <v>559</v>
      </c>
      <c r="C19" s="732"/>
      <c r="D19" s="739" t="s">
        <v>557</v>
      </c>
      <c r="E19" s="740" t="s">
        <v>129</v>
      </c>
      <c r="F19" s="1419">
        <v>1.7144107142857141</v>
      </c>
      <c r="G19" s="1420">
        <v>17978.005714999999</v>
      </c>
      <c r="H19" s="1419">
        <v>4.0215357142857133</v>
      </c>
      <c r="I19" s="1420">
        <v>34741.676097000003</v>
      </c>
      <c r="J19" s="1421">
        <v>6.7590562499999995</v>
      </c>
      <c r="K19" s="1422">
        <v>51579.119106000006</v>
      </c>
      <c r="L19" s="1430">
        <v>0</v>
      </c>
      <c r="M19" s="1430">
        <v>0</v>
      </c>
      <c r="N19" s="1430">
        <v>0</v>
      </c>
      <c r="O19" s="1430">
        <v>0</v>
      </c>
      <c r="P19" s="1430">
        <v>0</v>
      </c>
      <c r="Q19" s="1430">
        <v>0</v>
      </c>
      <c r="R19" s="474"/>
      <c r="S19" s="474"/>
      <c r="T19" s="474"/>
      <c r="U19" s="474"/>
      <c r="V19" s="474"/>
      <c r="W19" s="474"/>
      <c r="X19" s="474"/>
      <c r="Y19" s="474"/>
      <c r="Z19" s="474"/>
      <c r="AA19" s="474"/>
      <c r="AB19" s="474"/>
      <c r="AC19" s="474"/>
      <c r="AD19" s="474"/>
      <c r="AE19" s="731"/>
      <c r="AF19" s="743" t="s">
        <v>559</v>
      </c>
      <c r="AG19" s="732"/>
      <c r="AH19" s="739" t="s">
        <v>557</v>
      </c>
      <c r="AI19" s="567" t="s">
        <v>130</v>
      </c>
      <c r="AJ19" s="544" t="str">
        <f>IF(AND(ISNUMBER(H19),ISNUMBER(H20),ISNUMBER(H21)),IF((H20+H21)&gt;=H19,"subitems as large as total",""),"incomplete data")</f>
        <v>incomplete data</v>
      </c>
      <c r="AK19" s="549" t="str">
        <f>IF(AND(ISNUMBER(I19),ISNUMBER(I20),ISNUMBER(I21)),IF((I20+I21)&gt;=I19,"subitems as large as total",""),"incomplete data")</f>
        <v>incomplete data</v>
      </c>
      <c r="AL19" s="548" t="str">
        <f>IF(AND(ISNUMBER(J19),ISNUMBER(J20),ISNUMBER(J21)),IF((J20+J21)&gt;=J19,"subitems as large as total",""),"incomplete data")</f>
        <v>incomplete data</v>
      </c>
      <c r="AM19" s="550" t="str">
        <f>IF(AND(ISNUMBER(K19),ISNUMBER(K20),ISNUMBER(K21)),IF((K20+K21)&gt;=K19,"subitems as large as total",""),"incomplete data")</f>
        <v>incomplete data</v>
      </c>
      <c r="AN19" s="548" t="str">
        <f t="shared" ref="AN19:AQ19" si="1">IF(AND(ISNUMBER(N19),ISNUMBER(N20),ISNUMBER(N21)),IF((N20+N21)&gt;=N19,"subitems as large as total",""),"incomplete data")</f>
        <v>incomplete data</v>
      </c>
      <c r="AO19" s="550" t="str">
        <f t="shared" si="1"/>
        <v>incomplete data</v>
      </c>
      <c r="AP19" s="548" t="str">
        <f t="shared" si="1"/>
        <v>subitems as large as total</v>
      </c>
      <c r="AQ19" s="551" t="str">
        <f t="shared" si="1"/>
        <v>subitems as large as total</v>
      </c>
    </row>
    <row r="20" spans="1:43" ht="18" x14ac:dyDescent="0.15">
      <c r="A20" s="731"/>
      <c r="B20" s="743"/>
      <c r="C20" s="930" t="s">
        <v>558</v>
      </c>
      <c r="D20" s="735" t="s">
        <v>122</v>
      </c>
      <c r="E20" s="741" t="s">
        <v>129</v>
      </c>
      <c r="F20" s="1398"/>
      <c r="G20" s="1398"/>
      <c r="H20" s="1415"/>
      <c r="I20" s="1416"/>
      <c r="J20" s="1415"/>
      <c r="K20" s="1417"/>
      <c r="L20" s="1417"/>
      <c r="M20" s="1417"/>
      <c r="N20" s="1415"/>
      <c r="O20" s="1417"/>
      <c r="P20" s="1411">
        <v>0</v>
      </c>
      <c r="Q20" s="1429">
        <v>0</v>
      </c>
      <c r="R20" s="474"/>
      <c r="S20" s="474"/>
      <c r="T20" s="474"/>
      <c r="U20" s="474"/>
      <c r="V20" s="474"/>
      <c r="W20" s="474"/>
      <c r="X20" s="474"/>
      <c r="Y20" s="474"/>
      <c r="Z20" s="474"/>
      <c r="AA20" s="474"/>
      <c r="AB20" s="474"/>
      <c r="AC20" s="474"/>
      <c r="AD20" s="474"/>
      <c r="AE20" s="731"/>
      <c r="AF20" s="743"/>
      <c r="AG20" s="930" t="s">
        <v>558</v>
      </c>
      <c r="AH20" s="735" t="s">
        <v>122</v>
      </c>
      <c r="AI20" s="568" t="s">
        <v>130</v>
      </c>
      <c r="AJ20" s="548"/>
      <c r="AK20" s="549"/>
      <c r="AL20" s="548"/>
      <c r="AM20" s="550"/>
      <c r="AN20" s="548"/>
      <c r="AO20" s="550"/>
      <c r="AP20" s="548"/>
      <c r="AQ20" s="551"/>
    </row>
    <row r="21" spans="1:43" ht="30" x14ac:dyDescent="0.15">
      <c r="A21" s="731"/>
      <c r="B21" s="736"/>
      <c r="C21" s="1325" t="s">
        <v>629</v>
      </c>
      <c r="D21" s="737" t="s">
        <v>123</v>
      </c>
      <c r="E21" s="738" t="s">
        <v>129</v>
      </c>
      <c r="F21" s="1398"/>
      <c r="G21" s="1398"/>
      <c r="H21" s="1415"/>
      <c r="I21" s="1416"/>
      <c r="J21" s="1415"/>
      <c r="K21" s="1417"/>
      <c r="L21" s="1417"/>
      <c r="M21" s="1417"/>
      <c r="N21" s="1415"/>
      <c r="O21" s="1417"/>
      <c r="P21" s="1411">
        <v>0</v>
      </c>
      <c r="Q21" s="1429">
        <v>0</v>
      </c>
      <c r="R21" s="474"/>
      <c r="S21" s="474"/>
      <c r="T21" s="474"/>
      <c r="U21" s="474"/>
      <c r="V21" s="474"/>
      <c r="W21" s="474"/>
      <c r="X21" s="474"/>
      <c r="Y21" s="474"/>
      <c r="Z21" s="474"/>
      <c r="AA21" s="474"/>
      <c r="AB21" s="474"/>
      <c r="AC21" s="474"/>
      <c r="AD21" s="474"/>
      <c r="AE21" s="731"/>
      <c r="AF21" s="736"/>
      <c r="AG21" s="1325" t="s">
        <v>629</v>
      </c>
      <c r="AH21" s="737" t="s">
        <v>123</v>
      </c>
      <c r="AI21" s="552" t="s">
        <v>130</v>
      </c>
      <c r="AJ21" s="548"/>
      <c r="AK21" s="549"/>
      <c r="AL21" s="548"/>
      <c r="AM21" s="550"/>
      <c r="AN21" s="548"/>
      <c r="AO21" s="550"/>
      <c r="AP21" s="548"/>
      <c r="AQ21" s="551"/>
    </row>
    <row r="22" spans="1:43" ht="60" x14ac:dyDescent="0.15">
      <c r="A22" s="727" t="s">
        <v>57</v>
      </c>
      <c r="B22" s="931" t="s">
        <v>560</v>
      </c>
      <c r="C22" s="728"/>
      <c r="D22" s="729" t="s">
        <v>342</v>
      </c>
      <c r="E22" s="730" t="s">
        <v>129</v>
      </c>
      <c r="F22" s="1423">
        <v>12.128851648351645</v>
      </c>
      <c r="G22" s="1423">
        <v>80746.535881999996</v>
      </c>
      <c r="H22" s="1423">
        <v>11.241653846153845</v>
      </c>
      <c r="I22" s="1423">
        <v>82624.301997000002</v>
      </c>
      <c r="J22" s="1423">
        <v>13.343597802197802</v>
      </c>
      <c r="K22" s="1423">
        <v>110699.48889400002</v>
      </c>
      <c r="L22" s="1423"/>
      <c r="M22" s="1423"/>
      <c r="N22" s="1411"/>
      <c r="O22" s="1426"/>
      <c r="P22" s="1411">
        <v>0</v>
      </c>
      <c r="Q22" s="1429">
        <v>0</v>
      </c>
      <c r="R22" s="474"/>
      <c r="S22" s="474"/>
      <c r="T22" s="474"/>
      <c r="U22" s="474"/>
      <c r="V22" s="474"/>
      <c r="W22" s="474"/>
      <c r="X22" s="474"/>
      <c r="Y22" s="474"/>
      <c r="Z22" s="474"/>
      <c r="AA22" s="474"/>
      <c r="AB22" s="474"/>
      <c r="AC22" s="474"/>
      <c r="AD22" s="474"/>
      <c r="AE22" s="727" t="s">
        <v>57</v>
      </c>
      <c r="AF22" s="931" t="s">
        <v>560</v>
      </c>
      <c r="AG22" s="728"/>
      <c r="AH22" s="729" t="s">
        <v>342</v>
      </c>
      <c r="AI22" s="542" t="s">
        <v>130</v>
      </c>
      <c r="AJ22" s="544" t="str">
        <f>IF(H22='JQ2 | Primary Products | Trade'!F17,"","does not match JQ2")</f>
        <v>does not match JQ2</v>
      </c>
      <c r="AK22" s="545" t="str">
        <f>IF(I22='JQ2 | Primary Products | Trade'!G17,"","does not match JQ2")</f>
        <v>does not match JQ2</v>
      </c>
      <c r="AL22" s="544" t="str">
        <f>IF(J22='JQ2 | Primary Products | Trade'!H17,"","does not match JQ2")</f>
        <v>does not match JQ2</v>
      </c>
      <c r="AM22" s="546" t="str">
        <f>IF(K22='JQ2 | Primary Products | Trade'!I17,"","does not match JQ2")</f>
        <v>does not match JQ2</v>
      </c>
      <c r="AN22" s="544" t="str">
        <f>IF(N22='JQ2 | Primary Products | Trade'!L17,"","does not match JQ2")</f>
        <v/>
      </c>
      <c r="AO22" s="546" t="str">
        <f>IF(O22='JQ2 | Primary Products | Trade'!M17,"","does not match JQ2")</f>
        <v/>
      </c>
      <c r="AP22" s="544" t="str">
        <f>IF(P22='JQ2 | Primary Products | Trade'!N17,"","does not match JQ2")</f>
        <v/>
      </c>
      <c r="AQ22" s="547" t="str">
        <f>IF(Q22='JQ2 | Primary Products | Trade'!O17,"","does not match JQ2")</f>
        <v/>
      </c>
    </row>
    <row r="23" spans="1:43" ht="18" x14ac:dyDescent="0.15">
      <c r="A23" s="731"/>
      <c r="B23" s="1326">
        <v>4403.91</v>
      </c>
      <c r="C23" s="732"/>
      <c r="D23" s="737" t="s">
        <v>562</v>
      </c>
      <c r="E23" s="734" t="s">
        <v>129</v>
      </c>
      <c r="F23" s="1421">
        <v>0.21848351648351647</v>
      </c>
      <c r="G23" s="1420">
        <v>1912.281465</v>
      </c>
      <c r="H23" s="1421">
        <v>0.35065934065934068</v>
      </c>
      <c r="I23" s="1420">
        <v>3347.9641100000003</v>
      </c>
      <c r="J23" s="1421">
        <v>0.64113186813186807</v>
      </c>
      <c r="K23" s="1422">
        <v>6327.9463109999997</v>
      </c>
      <c r="L23" s="1412">
        <v>0</v>
      </c>
      <c r="M23" s="1412">
        <v>0</v>
      </c>
      <c r="N23" s="1412">
        <v>0</v>
      </c>
      <c r="O23" s="1412">
        <v>0</v>
      </c>
      <c r="P23" s="1412">
        <v>0</v>
      </c>
      <c r="Q23" s="1430">
        <v>0</v>
      </c>
      <c r="R23" s="474"/>
      <c r="S23" s="474"/>
      <c r="T23" s="474"/>
      <c r="U23" s="474"/>
      <c r="V23" s="474"/>
      <c r="W23" s="474"/>
      <c r="X23" s="474"/>
      <c r="Y23" s="474"/>
      <c r="Z23" s="474"/>
      <c r="AA23" s="474"/>
      <c r="AB23" s="474"/>
      <c r="AC23" s="474"/>
      <c r="AD23" s="474"/>
      <c r="AE23" s="731"/>
      <c r="AF23" s="1326">
        <v>4403.91</v>
      </c>
      <c r="AG23" s="732"/>
      <c r="AH23" s="737" t="s">
        <v>562</v>
      </c>
      <c r="AI23" s="543" t="s">
        <v>130</v>
      </c>
      <c r="AJ23" s="544"/>
      <c r="AK23" s="549"/>
      <c r="AL23" s="548"/>
      <c r="AM23" s="550"/>
      <c r="AN23" s="548"/>
      <c r="AO23" s="550"/>
      <c r="AP23" s="548"/>
      <c r="AQ23" s="551"/>
    </row>
    <row r="24" spans="1:43" ht="18" x14ac:dyDescent="0.15">
      <c r="A24" s="731"/>
      <c r="B24" s="1326" t="s">
        <v>630</v>
      </c>
      <c r="C24" s="732"/>
      <c r="D24" s="747" t="s">
        <v>563</v>
      </c>
      <c r="E24" s="734" t="s">
        <v>129</v>
      </c>
      <c r="F24" s="1412">
        <v>11.910368131868129</v>
      </c>
      <c r="G24" s="1413">
        <v>78834.254417000004</v>
      </c>
      <c r="H24" s="1412">
        <v>10.426532967032966</v>
      </c>
      <c r="I24" s="1413">
        <v>75710.426733</v>
      </c>
      <c r="J24" s="1412">
        <v>11.550345054945055</v>
      </c>
      <c r="K24" s="1414">
        <v>95034.381293000013</v>
      </c>
      <c r="L24" s="1412">
        <v>0</v>
      </c>
      <c r="M24" s="1412">
        <v>0</v>
      </c>
      <c r="N24" s="1412">
        <v>0</v>
      </c>
      <c r="O24" s="1412">
        <v>0</v>
      </c>
      <c r="P24" s="1412">
        <v>0</v>
      </c>
      <c r="Q24" s="1430">
        <v>0</v>
      </c>
      <c r="R24" s="475"/>
      <c r="S24" s="475"/>
      <c r="T24" s="475"/>
      <c r="U24" s="475"/>
      <c r="V24" s="475"/>
      <c r="W24" s="475"/>
      <c r="X24" s="475"/>
      <c r="Y24" s="475"/>
      <c r="Z24" s="475"/>
      <c r="AA24" s="475"/>
      <c r="AB24" s="475"/>
      <c r="AC24" s="475"/>
      <c r="AD24" s="475"/>
      <c r="AE24" s="731"/>
      <c r="AF24" s="1326" t="s">
        <v>630</v>
      </c>
      <c r="AG24" s="732"/>
      <c r="AH24" s="747" t="s">
        <v>563</v>
      </c>
      <c r="AI24" s="543" t="s">
        <v>130</v>
      </c>
      <c r="AJ24" s="544"/>
      <c r="AK24" s="545"/>
      <c r="AL24" s="544"/>
      <c r="AM24" s="546"/>
      <c r="AN24" s="544"/>
      <c r="AO24" s="546"/>
      <c r="AP24" s="544"/>
      <c r="AQ24" s="547"/>
    </row>
    <row r="25" spans="1:43" ht="18" x14ac:dyDescent="0.15">
      <c r="A25" s="731"/>
      <c r="B25" s="1323" t="s">
        <v>552</v>
      </c>
      <c r="C25" s="732"/>
      <c r="D25" s="735" t="s">
        <v>564</v>
      </c>
      <c r="E25" s="734" t="s">
        <v>129</v>
      </c>
      <c r="F25" s="1397"/>
      <c r="G25" s="1397"/>
      <c r="H25" s="1421"/>
      <c r="I25" s="1420"/>
      <c r="J25" s="1421"/>
      <c r="K25" s="1422"/>
      <c r="L25" s="1412">
        <v>0</v>
      </c>
      <c r="M25" s="1412">
        <v>0</v>
      </c>
      <c r="N25" s="1412">
        <v>0</v>
      </c>
      <c r="O25" s="1412">
        <v>0</v>
      </c>
      <c r="P25" s="1412">
        <v>0</v>
      </c>
      <c r="Q25" s="1430">
        <v>0</v>
      </c>
      <c r="R25" s="474"/>
      <c r="S25" s="474"/>
      <c r="T25" s="474"/>
      <c r="U25" s="474"/>
      <c r="V25" s="474"/>
      <c r="W25" s="474"/>
      <c r="X25" s="474"/>
      <c r="Y25" s="474"/>
      <c r="Z25" s="474"/>
      <c r="AA25" s="474"/>
      <c r="AB25" s="474"/>
      <c r="AC25" s="474"/>
      <c r="AD25" s="474"/>
      <c r="AE25" s="731"/>
      <c r="AF25" s="1323" t="s">
        <v>552</v>
      </c>
      <c r="AG25" s="732"/>
      <c r="AH25" s="735" t="s">
        <v>564</v>
      </c>
      <c r="AI25" s="543" t="s">
        <v>130</v>
      </c>
      <c r="AJ25" s="544" t="str">
        <f>IF(AND(ISNUMBER(H25),ISNUMBER(H26),ISNUMBER(H27)),IF((H26+H27)&gt;=H25,"subitems as large as total",""),"incomplete data")</f>
        <v>incomplete data</v>
      </c>
      <c r="AK25" s="549" t="str">
        <f>IF(AND(ISNUMBER(I25),ISNUMBER(I26),ISNUMBER(I27)),IF((I26+I27)&gt;=I25,"subitems as large as total",""),"incomplete data")</f>
        <v>incomplete data</v>
      </c>
      <c r="AL25" s="548" t="str">
        <f>IF(AND(ISNUMBER(J25),ISNUMBER(J26),ISNUMBER(J27)),IF((J26+J27)&gt;=J25,"subitems as large as total",""),"incomplete data")</f>
        <v>incomplete data</v>
      </c>
      <c r="AM25" s="550" t="str">
        <f>IF(AND(ISNUMBER(K25),ISNUMBER(K26),ISNUMBER(K27)),IF((K26+K27)&gt;=K25,"subitems as large as total",""),"incomplete data")</f>
        <v>incomplete data</v>
      </c>
      <c r="AN25" s="548" t="str">
        <f t="shared" ref="AN25:AQ25" si="2">IF(AND(ISNUMBER(N25),ISNUMBER(N26),ISNUMBER(N27)),IF((N26+N27)&gt;=N25,"subitems as large as total",""),"incomplete data")</f>
        <v>incomplete data</v>
      </c>
      <c r="AO25" s="550" t="str">
        <f t="shared" si="2"/>
        <v>incomplete data</v>
      </c>
      <c r="AP25" s="548" t="str">
        <f t="shared" si="2"/>
        <v>subitems as large as total</v>
      </c>
      <c r="AQ25" s="551" t="str">
        <f t="shared" si="2"/>
        <v>subitems as large as total</v>
      </c>
    </row>
    <row r="26" spans="1:43" ht="18" x14ac:dyDescent="0.15">
      <c r="A26" s="731"/>
      <c r="B26" s="743"/>
      <c r="C26" s="744" t="s">
        <v>561</v>
      </c>
      <c r="D26" s="745" t="s">
        <v>122</v>
      </c>
      <c r="E26" s="734" t="s">
        <v>129</v>
      </c>
      <c r="F26" s="1398"/>
      <c r="G26" s="1398"/>
      <c r="H26" s="1415"/>
      <c r="I26" s="1416"/>
      <c r="J26" s="1415"/>
      <c r="K26" s="1417"/>
      <c r="L26" s="1417"/>
      <c r="M26" s="1417"/>
      <c r="N26" s="1415"/>
      <c r="O26" s="1417"/>
      <c r="P26" s="1411">
        <v>0</v>
      </c>
      <c r="Q26" s="1429">
        <v>0</v>
      </c>
      <c r="R26" s="474"/>
      <c r="S26" s="474"/>
      <c r="T26" s="474"/>
      <c r="U26" s="474"/>
      <c r="V26" s="474"/>
      <c r="W26" s="474"/>
      <c r="X26" s="474"/>
      <c r="Y26" s="474"/>
      <c r="Z26" s="474"/>
      <c r="AA26" s="474"/>
      <c r="AB26" s="474"/>
      <c r="AC26" s="474"/>
      <c r="AD26" s="474"/>
      <c r="AE26" s="731"/>
      <c r="AF26" s="743"/>
      <c r="AG26" s="744" t="s">
        <v>561</v>
      </c>
      <c r="AH26" s="745" t="s">
        <v>122</v>
      </c>
      <c r="AI26" s="543" t="s">
        <v>130</v>
      </c>
      <c r="AJ26" s="548"/>
      <c r="AK26" s="549"/>
      <c r="AL26" s="548"/>
      <c r="AM26" s="550"/>
      <c r="AN26" s="548"/>
      <c r="AO26" s="550"/>
      <c r="AP26" s="548"/>
      <c r="AQ26" s="551"/>
    </row>
    <row r="27" spans="1:43" ht="30" x14ac:dyDescent="0.15">
      <c r="A27" s="731"/>
      <c r="B27" s="742"/>
      <c r="C27" s="1327" t="s">
        <v>631</v>
      </c>
      <c r="D27" s="746" t="s">
        <v>123</v>
      </c>
      <c r="E27" s="738" t="s">
        <v>129</v>
      </c>
      <c r="F27" s="1398"/>
      <c r="G27" s="1398"/>
      <c r="H27" s="1415"/>
      <c r="I27" s="1416"/>
      <c r="J27" s="1415"/>
      <c r="K27" s="1417"/>
      <c r="L27" s="1417"/>
      <c r="M27" s="1417"/>
      <c r="N27" s="1415"/>
      <c r="O27" s="1417"/>
      <c r="P27" s="1411">
        <v>0</v>
      </c>
      <c r="Q27" s="1429">
        <v>0</v>
      </c>
      <c r="R27" s="474"/>
      <c r="S27" s="474"/>
      <c r="T27" s="474"/>
      <c r="U27" s="474"/>
      <c r="V27" s="474"/>
      <c r="W27" s="474"/>
      <c r="X27" s="474"/>
      <c r="Y27" s="474"/>
      <c r="Z27" s="474"/>
      <c r="AA27" s="474"/>
      <c r="AB27" s="474"/>
      <c r="AC27" s="474"/>
      <c r="AD27" s="474"/>
      <c r="AE27" s="731"/>
      <c r="AF27" s="742"/>
      <c r="AG27" s="1327" t="s">
        <v>631</v>
      </c>
      <c r="AH27" s="746" t="s">
        <v>123</v>
      </c>
      <c r="AI27" s="552" t="s">
        <v>130</v>
      </c>
      <c r="AJ27" s="548"/>
      <c r="AK27" s="549"/>
      <c r="AL27" s="548"/>
      <c r="AM27" s="550"/>
      <c r="AN27" s="548"/>
      <c r="AO27" s="550"/>
      <c r="AP27" s="548"/>
      <c r="AQ27" s="551"/>
    </row>
    <row r="28" spans="1:43" ht="18" x14ac:dyDescent="0.15">
      <c r="A28" s="731"/>
      <c r="B28" s="1328">
        <v>4403.97</v>
      </c>
      <c r="C28" s="744"/>
      <c r="D28" s="747" t="s">
        <v>565</v>
      </c>
      <c r="E28" s="738" t="s">
        <v>129</v>
      </c>
      <c r="F28" s="1399"/>
      <c r="G28" s="1399"/>
      <c r="H28" s="1412">
        <v>0.46446153846153843</v>
      </c>
      <c r="I28" s="1413">
        <v>3565.9111539999999</v>
      </c>
      <c r="J28" s="1424">
        <v>1.1521208791208792</v>
      </c>
      <c r="K28" s="1425">
        <v>9337.16129</v>
      </c>
      <c r="L28" s="1412">
        <v>0</v>
      </c>
      <c r="M28" s="1412">
        <v>0</v>
      </c>
      <c r="N28" s="1412">
        <v>0</v>
      </c>
      <c r="O28" s="1412">
        <v>0</v>
      </c>
      <c r="P28" s="1412">
        <v>0</v>
      </c>
      <c r="Q28" s="1430">
        <v>0</v>
      </c>
      <c r="R28" s="474"/>
      <c r="S28" s="474"/>
      <c r="T28" s="474"/>
      <c r="U28" s="474"/>
      <c r="V28" s="474"/>
      <c r="W28" s="474"/>
      <c r="X28" s="474"/>
      <c r="Y28" s="474"/>
      <c r="Z28" s="474"/>
      <c r="AA28" s="474"/>
      <c r="AB28" s="474"/>
      <c r="AC28" s="474"/>
      <c r="AD28" s="474"/>
      <c r="AE28" s="731"/>
      <c r="AF28" s="1328">
        <v>4403.97</v>
      </c>
      <c r="AG28" s="744"/>
      <c r="AH28" s="747" t="s">
        <v>565</v>
      </c>
      <c r="AI28" s="552" t="s">
        <v>130</v>
      </c>
      <c r="AJ28" s="548"/>
      <c r="AK28" s="549"/>
      <c r="AL28" s="548"/>
      <c r="AM28" s="550"/>
      <c r="AN28" s="548"/>
      <c r="AO28" s="550"/>
      <c r="AP28" s="548"/>
      <c r="AQ28" s="551"/>
    </row>
    <row r="29" spans="1:43" ht="18" x14ac:dyDescent="0.15">
      <c r="A29" s="748"/>
      <c r="B29" s="1329">
        <v>4403.9799999999996</v>
      </c>
      <c r="C29" s="744"/>
      <c r="D29" s="747" t="s">
        <v>566</v>
      </c>
      <c r="E29" s="738" t="s">
        <v>129</v>
      </c>
      <c r="F29" s="1399"/>
      <c r="G29" s="1399"/>
      <c r="H29" s="1421"/>
      <c r="I29" s="1420"/>
      <c r="J29" s="1421"/>
      <c r="K29" s="1422"/>
      <c r="L29" s="1412">
        <v>0</v>
      </c>
      <c r="M29" s="1412">
        <v>0</v>
      </c>
      <c r="N29" s="1412">
        <v>0</v>
      </c>
      <c r="O29" s="1412">
        <v>0</v>
      </c>
      <c r="P29" s="1412">
        <v>0</v>
      </c>
      <c r="Q29" s="1430">
        <v>0</v>
      </c>
      <c r="R29" s="474"/>
      <c r="S29" s="474"/>
      <c r="T29" s="474"/>
      <c r="U29" s="474"/>
      <c r="V29" s="474"/>
      <c r="W29" s="474"/>
      <c r="X29" s="474"/>
      <c r="Y29" s="474"/>
      <c r="Z29" s="474"/>
      <c r="AA29" s="474"/>
      <c r="AB29" s="474"/>
      <c r="AC29" s="474"/>
      <c r="AD29" s="474"/>
      <c r="AE29" s="748"/>
      <c r="AF29" s="1329">
        <v>4403.9799999999996</v>
      </c>
      <c r="AG29" s="744"/>
      <c r="AH29" s="747" t="s">
        <v>566</v>
      </c>
      <c r="AI29" s="552" t="s">
        <v>130</v>
      </c>
      <c r="AJ29" s="548"/>
      <c r="AK29" s="549"/>
      <c r="AL29" s="548"/>
      <c r="AM29" s="550"/>
      <c r="AN29" s="548"/>
      <c r="AO29" s="550"/>
      <c r="AP29" s="548"/>
      <c r="AQ29" s="551"/>
    </row>
    <row r="30" spans="1:43" ht="30" x14ac:dyDescent="0.15">
      <c r="A30" s="932" t="s">
        <v>396</v>
      </c>
      <c r="B30" s="933" t="s">
        <v>464</v>
      </c>
      <c r="C30" s="749"/>
      <c r="D30" s="750" t="s">
        <v>105</v>
      </c>
      <c r="E30" s="730" t="s">
        <v>83</v>
      </c>
      <c r="F30" s="1400"/>
      <c r="G30" s="1400"/>
      <c r="H30" s="1411"/>
      <c r="I30" s="1426"/>
      <c r="J30" s="1411"/>
      <c r="K30" s="1426"/>
      <c r="L30" s="1426"/>
      <c r="M30" s="1426"/>
      <c r="N30" s="1411"/>
      <c r="O30" s="1426"/>
      <c r="P30" s="1411">
        <v>0</v>
      </c>
      <c r="Q30" s="1429">
        <v>0</v>
      </c>
      <c r="R30" s="474"/>
      <c r="S30" s="474"/>
      <c r="T30" s="474"/>
      <c r="U30" s="474"/>
      <c r="V30" s="474"/>
      <c r="W30" s="474"/>
      <c r="X30" s="474"/>
      <c r="Y30" s="474"/>
      <c r="Z30" s="474"/>
      <c r="AA30" s="474"/>
      <c r="AB30" s="474"/>
      <c r="AC30" s="474"/>
      <c r="AD30" s="474"/>
      <c r="AE30" s="932" t="s">
        <v>396</v>
      </c>
      <c r="AF30" s="933" t="s">
        <v>464</v>
      </c>
      <c r="AG30" s="749"/>
      <c r="AH30" s="750" t="s">
        <v>105</v>
      </c>
      <c r="AI30" s="542" t="s">
        <v>127</v>
      </c>
      <c r="AJ30" s="1331" t="str">
        <f>IF(H30='JQ2 | Primary Products | Trade'!F28,"","does not match JQ2")</f>
        <v>does not match JQ2</v>
      </c>
      <c r="AK30" s="546" t="str">
        <f>IF(I30='JQ2 | Primary Products | Trade'!G28,"","does not match JQ2")</f>
        <v>does not match JQ2</v>
      </c>
      <c r="AL30" s="544" t="str">
        <f>IF(J30='JQ2 | Primary Products | Trade'!H28,"","does not match JQ2")</f>
        <v>does not match JQ2</v>
      </c>
      <c r="AM30" s="546" t="str">
        <f>IF(K30='JQ2 | Primary Products | Trade'!I28,"","does not match JQ2")</f>
        <v>does not match JQ2</v>
      </c>
      <c r="AN30" s="544" t="str">
        <f>IF(N30='JQ2 | Primary Products | Trade'!L28,"","does not match JQ2")</f>
        <v/>
      </c>
      <c r="AO30" s="546" t="str">
        <f>IF(O30='JQ2 | Primary Products | Trade'!M28,"","does not match JQ2")</f>
        <v/>
      </c>
      <c r="AP30" s="544" t="str">
        <f>IF(P30='JQ2 | Primary Products | Trade'!N28,"","does not match JQ2")</f>
        <v/>
      </c>
      <c r="AQ30" s="547" t="str">
        <f>IF(Q30='JQ2 | Primary Products | Trade'!O28,"","does not match JQ2")</f>
        <v/>
      </c>
    </row>
    <row r="31" spans="1:43" ht="18" x14ac:dyDescent="0.15">
      <c r="A31" s="731"/>
      <c r="B31" s="930">
        <v>4407.12</v>
      </c>
      <c r="C31" s="743"/>
      <c r="D31" s="735" t="s">
        <v>547</v>
      </c>
      <c r="E31" s="734" t="s">
        <v>83</v>
      </c>
      <c r="F31" s="1421">
        <v>35.082997999999996</v>
      </c>
      <c r="G31" s="1422">
        <v>1062367.628878</v>
      </c>
      <c r="H31" s="1421">
        <v>29.281406043956043</v>
      </c>
      <c r="I31" s="1422">
        <v>1309828.5427540003</v>
      </c>
      <c r="J31" s="1421"/>
      <c r="K31" s="1422"/>
      <c r="L31" s="1412">
        <v>0</v>
      </c>
      <c r="M31" s="1412">
        <v>0</v>
      </c>
      <c r="N31" s="1412">
        <v>0</v>
      </c>
      <c r="O31" s="1412">
        <v>0</v>
      </c>
      <c r="P31" s="1412">
        <v>0</v>
      </c>
      <c r="Q31" s="1430">
        <v>0</v>
      </c>
      <c r="R31" s="474"/>
      <c r="S31" s="474"/>
      <c r="T31" s="474"/>
      <c r="U31" s="474"/>
      <c r="V31" s="474"/>
      <c r="W31" s="474"/>
      <c r="X31" s="474"/>
      <c r="Y31" s="474"/>
      <c r="Z31" s="474"/>
      <c r="AA31" s="474"/>
      <c r="AB31" s="474"/>
      <c r="AC31" s="474"/>
      <c r="AD31" s="474"/>
      <c r="AE31" s="731"/>
      <c r="AF31" s="930">
        <v>4407.12</v>
      </c>
      <c r="AG31" s="743"/>
      <c r="AH31" s="735" t="s">
        <v>547</v>
      </c>
      <c r="AI31" s="543" t="s">
        <v>127</v>
      </c>
      <c r="AJ31" s="548"/>
      <c r="AK31" s="550"/>
      <c r="AL31" s="548"/>
      <c r="AM31" s="550"/>
      <c r="AN31" s="548"/>
      <c r="AO31" s="550"/>
      <c r="AP31" s="548"/>
      <c r="AQ31" s="551"/>
    </row>
    <row r="32" spans="1:43" ht="18" x14ac:dyDescent="0.15">
      <c r="A32" s="731"/>
      <c r="B32" s="930">
        <v>4407.1099999999997</v>
      </c>
      <c r="C32" s="742"/>
      <c r="D32" s="751" t="s">
        <v>548</v>
      </c>
      <c r="E32" s="752" t="s">
        <v>83</v>
      </c>
      <c r="F32" s="1412">
        <v>2.5270341600000004</v>
      </c>
      <c r="G32" s="1414">
        <v>97472.37227800001</v>
      </c>
      <c r="H32" s="1412">
        <v>3.2489824175824173</v>
      </c>
      <c r="I32" s="1414">
        <v>281025.47330400004</v>
      </c>
      <c r="J32" s="1412"/>
      <c r="K32" s="1414"/>
      <c r="L32" s="1412">
        <v>0</v>
      </c>
      <c r="M32" s="1412">
        <v>0</v>
      </c>
      <c r="N32" s="1412">
        <v>0</v>
      </c>
      <c r="O32" s="1412">
        <v>0</v>
      </c>
      <c r="P32" s="1412">
        <v>0</v>
      </c>
      <c r="Q32" s="1430">
        <v>0</v>
      </c>
      <c r="R32" s="474"/>
      <c r="S32" s="474"/>
      <c r="T32" s="474"/>
      <c r="U32" s="474"/>
      <c r="V32" s="474"/>
      <c r="W32" s="474"/>
      <c r="X32" s="474"/>
      <c r="Y32" s="474"/>
      <c r="Z32" s="474"/>
      <c r="AA32" s="474"/>
      <c r="AB32" s="474"/>
      <c r="AC32" s="474"/>
      <c r="AD32" s="474"/>
      <c r="AE32" s="731"/>
      <c r="AF32" s="930">
        <v>4407.1099999999997</v>
      </c>
      <c r="AG32" s="742"/>
      <c r="AH32" s="751" t="s">
        <v>548</v>
      </c>
      <c r="AI32" s="553" t="s">
        <v>127</v>
      </c>
      <c r="AJ32" s="544"/>
      <c r="AK32" s="546"/>
      <c r="AL32" s="544"/>
      <c r="AM32" s="546"/>
      <c r="AN32" s="544"/>
      <c r="AO32" s="546"/>
      <c r="AP32" s="544"/>
      <c r="AQ32" s="547"/>
    </row>
    <row r="33" spans="1:43" ht="55.5" customHeight="1" x14ac:dyDescent="0.15">
      <c r="A33" s="727" t="s">
        <v>397</v>
      </c>
      <c r="B33" s="812" t="s">
        <v>466</v>
      </c>
      <c r="C33" s="753"/>
      <c r="D33" s="729" t="s">
        <v>106</v>
      </c>
      <c r="E33" s="730" t="s">
        <v>83</v>
      </c>
      <c r="F33" s="1423">
        <v>10.1278296</v>
      </c>
      <c r="G33" s="1423">
        <v>189075.66468099999</v>
      </c>
      <c r="H33" s="1423">
        <v>10.931921599999999</v>
      </c>
      <c r="I33" s="1423">
        <v>202930.06829699999</v>
      </c>
      <c r="J33" s="1423">
        <v>7.6159135999999998</v>
      </c>
      <c r="K33" s="1423">
        <v>182919.28655499997</v>
      </c>
      <c r="L33" s="1423"/>
      <c r="M33" s="1423"/>
      <c r="N33" s="1411"/>
      <c r="O33" s="1426"/>
      <c r="P33" s="1411">
        <v>0</v>
      </c>
      <c r="Q33" s="1429">
        <v>0</v>
      </c>
      <c r="R33" s="474"/>
      <c r="S33" s="474"/>
      <c r="T33" s="474"/>
      <c r="U33" s="474"/>
      <c r="V33" s="474"/>
      <c r="W33" s="474"/>
      <c r="X33" s="474"/>
      <c r="Y33" s="474"/>
      <c r="Z33" s="474"/>
      <c r="AA33" s="474"/>
      <c r="AB33" s="474"/>
      <c r="AC33" s="474"/>
      <c r="AD33" s="474"/>
      <c r="AE33" s="727" t="s">
        <v>397</v>
      </c>
      <c r="AF33" s="812" t="s">
        <v>466</v>
      </c>
      <c r="AG33" s="753"/>
      <c r="AH33" s="729" t="s">
        <v>106</v>
      </c>
      <c r="AI33" s="542" t="s">
        <v>127</v>
      </c>
      <c r="AJ33" s="544" t="str">
        <f>IF(H33='JQ2 | Primary Products | Trade'!F29,"","does not match JQ2")</f>
        <v>does not match JQ2</v>
      </c>
      <c r="AK33" s="546" t="str">
        <f>IF(I33='JQ2 | Primary Products | Trade'!G29,"","does not match JQ2")</f>
        <v>does not match JQ2</v>
      </c>
      <c r="AL33" s="544" t="str">
        <f>IF(J33='JQ2 | Primary Products | Trade'!H29,"","does not match JQ2")</f>
        <v>does not match JQ2</v>
      </c>
      <c r="AM33" s="546" t="str">
        <f>IF(K33='JQ2 | Primary Products | Trade'!I29,"","does not match JQ2")</f>
        <v>does not match JQ2</v>
      </c>
      <c r="AN33" s="544" t="str">
        <f>IF(N33='JQ2 | Primary Products | Trade'!L29,"","does not match JQ2")</f>
        <v/>
      </c>
      <c r="AO33" s="546" t="str">
        <f>IF(O33='JQ2 | Primary Products | Trade'!M29,"","does not match JQ2")</f>
        <v/>
      </c>
      <c r="AP33" s="544" t="str">
        <f>IF(P33='JQ2 | Primary Products | Trade'!N29,"","does not match JQ2")</f>
        <v>does not match JQ2</v>
      </c>
      <c r="AQ33" s="547" t="str">
        <f>IF(Q33='JQ2 | Primary Products | Trade'!O29,"","does not match JQ2")</f>
        <v>does not match JQ2</v>
      </c>
    </row>
    <row r="34" spans="1:43" ht="18" x14ac:dyDescent="0.15">
      <c r="A34" s="731"/>
      <c r="B34" s="930">
        <v>4407.91</v>
      </c>
      <c r="C34" s="743"/>
      <c r="D34" s="735" t="s">
        <v>543</v>
      </c>
      <c r="E34" s="734" t="s">
        <v>83</v>
      </c>
      <c r="F34" s="1412">
        <v>0.21615659340659338</v>
      </c>
      <c r="G34" s="1414">
        <v>23380.574513</v>
      </c>
      <c r="H34" s="1412">
        <v>1.0232760000000001</v>
      </c>
      <c r="I34" s="1414">
        <v>70493.938997999998</v>
      </c>
      <c r="J34" s="1412">
        <v>0.12369200000000001</v>
      </c>
      <c r="K34" s="1414">
        <v>67600.628465000002</v>
      </c>
      <c r="L34" s="1412">
        <v>0</v>
      </c>
      <c r="M34" s="1412">
        <v>0</v>
      </c>
      <c r="N34" s="1412">
        <v>0</v>
      </c>
      <c r="O34" s="1412">
        <v>0</v>
      </c>
      <c r="P34" s="1412">
        <v>0</v>
      </c>
      <c r="Q34" s="1430">
        <v>0</v>
      </c>
      <c r="R34" s="474"/>
      <c r="S34" s="474"/>
      <c r="T34" s="474"/>
      <c r="U34" s="474"/>
      <c r="V34" s="474"/>
      <c r="W34" s="474"/>
      <c r="X34" s="474"/>
      <c r="Y34" s="474"/>
      <c r="Z34" s="474"/>
      <c r="AA34" s="474"/>
      <c r="AB34" s="474"/>
      <c r="AC34" s="474"/>
      <c r="AD34" s="474"/>
      <c r="AE34" s="731"/>
      <c r="AF34" s="930">
        <v>4407.91</v>
      </c>
      <c r="AG34" s="743"/>
      <c r="AH34" s="735" t="s">
        <v>543</v>
      </c>
      <c r="AI34" s="543" t="s">
        <v>127</v>
      </c>
      <c r="AJ34" s="544"/>
      <c r="AK34" s="546"/>
      <c r="AL34" s="544"/>
      <c r="AM34" s="546"/>
      <c r="AN34" s="544"/>
      <c r="AO34" s="546"/>
      <c r="AP34" s="544"/>
      <c r="AQ34" s="547"/>
    </row>
    <row r="35" spans="1:43" ht="18" x14ac:dyDescent="0.15">
      <c r="A35" s="731"/>
      <c r="B35" s="930">
        <v>4407.92</v>
      </c>
      <c r="C35" s="743"/>
      <c r="D35" s="735" t="s">
        <v>544</v>
      </c>
      <c r="E35" s="734" t="s">
        <v>83</v>
      </c>
      <c r="F35" s="1412">
        <v>10.1278296</v>
      </c>
      <c r="G35" s="1414">
        <v>189075.66468099999</v>
      </c>
      <c r="H35" s="1412">
        <v>10.931921599999999</v>
      </c>
      <c r="I35" s="1414">
        <v>202930.06829699999</v>
      </c>
      <c r="J35" s="1412">
        <v>7.6159135999999998</v>
      </c>
      <c r="K35" s="1414">
        <v>182919.28655499997</v>
      </c>
      <c r="L35" s="1412">
        <v>0</v>
      </c>
      <c r="M35" s="1412">
        <v>0</v>
      </c>
      <c r="N35" s="1412">
        <v>0</v>
      </c>
      <c r="O35" s="1412">
        <v>0</v>
      </c>
      <c r="P35" s="1412">
        <v>0</v>
      </c>
      <c r="Q35" s="1430">
        <v>0</v>
      </c>
      <c r="R35" s="474"/>
      <c r="S35" s="474"/>
      <c r="T35" s="474"/>
      <c r="U35" s="474"/>
      <c r="V35" s="474"/>
      <c r="W35" s="474"/>
      <c r="X35" s="474"/>
      <c r="Y35" s="474"/>
      <c r="Z35" s="474"/>
      <c r="AA35" s="474"/>
      <c r="AB35" s="474"/>
      <c r="AC35" s="474"/>
      <c r="AD35" s="474"/>
      <c r="AE35" s="731"/>
      <c r="AF35" s="930">
        <v>4407.92</v>
      </c>
      <c r="AG35" s="743"/>
      <c r="AH35" s="735" t="s">
        <v>544</v>
      </c>
      <c r="AI35" s="543" t="s">
        <v>127</v>
      </c>
      <c r="AJ35" s="544"/>
      <c r="AK35" s="546"/>
      <c r="AL35" s="544"/>
      <c r="AM35" s="546"/>
      <c r="AN35" s="544"/>
      <c r="AO35" s="546"/>
      <c r="AP35" s="544"/>
      <c r="AQ35" s="547"/>
    </row>
    <row r="36" spans="1:43" ht="18" x14ac:dyDescent="0.15">
      <c r="A36" s="731"/>
      <c r="B36" s="930">
        <v>4407.93</v>
      </c>
      <c r="C36" s="743"/>
      <c r="D36" s="735" t="s">
        <v>549</v>
      </c>
      <c r="E36" s="734" t="s">
        <v>83</v>
      </c>
      <c r="F36" s="1397"/>
      <c r="G36" s="1397"/>
      <c r="H36" s="1412"/>
      <c r="I36" s="1414"/>
      <c r="J36" s="1412"/>
      <c r="K36" s="1414"/>
      <c r="L36" s="1412">
        <v>0</v>
      </c>
      <c r="M36" s="1412">
        <v>0</v>
      </c>
      <c r="N36" s="1412">
        <v>0</v>
      </c>
      <c r="O36" s="1412">
        <v>0</v>
      </c>
      <c r="P36" s="1412">
        <v>0</v>
      </c>
      <c r="Q36" s="1430">
        <v>0</v>
      </c>
      <c r="R36" s="474"/>
      <c r="S36" s="474"/>
      <c r="T36" s="474"/>
      <c r="U36" s="474"/>
      <c r="V36" s="474"/>
      <c r="W36" s="474"/>
      <c r="X36" s="474"/>
      <c r="Y36" s="474"/>
      <c r="Z36" s="474"/>
      <c r="AA36" s="474"/>
      <c r="AB36" s="474"/>
      <c r="AC36" s="474"/>
      <c r="AD36" s="474"/>
      <c r="AE36" s="731"/>
      <c r="AF36" s="930">
        <v>4407.93</v>
      </c>
      <c r="AG36" s="743"/>
      <c r="AH36" s="735" t="s">
        <v>549</v>
      </c>
      <c r="AI36" s="543" t="s">
        <v>127</v>
      </c>
      <c r="AJ36" s="544"/>
      <c r="AK36" s="546"/>
      <c r="AL36" s="544"/>
      <c r="AM36" s="546"/>
      <c r="AN36" s="544"/>
      <c r="AO36" s="546"/>
      <c r="AP36" s="544"/>
      <c r="AQ36" s="547"/>
    </row>
    <row r="37" spans="1:43" ht="18" x14ac:dyDescent="0.15">
      <c r="A37" s="731"/>
      <c r="B37" s="930">
        <v>4407.9399999999996</v>
      </c>
      <c r="C37" s="743"/>
      <c r="D37" s="735" t="s">
        <v>550</v>
      </c>
      <c r="E37" s="734" t="s">
        <v>83</v>
      </c>
      <c r="F37" s="1397"/>
      <c r="G37" s="1397"/>
      <c r="H37" s="1412"/>
      <c r="I37" s="1414"/>
      <c r="J37" s="1412"/>
      <c r="K37" s="1414"/>
      <c r="L37" s="1412">
        <v>0</v>
      </c>
      <c r="M37" s="1412">
        <v>0</v>
      </c>
      <c r="N37" s="1412">
        <v>0</v>
      </c>
      <c r="O37" s="1412">
        <v>0</v>
      </c>
      <c r="P37" s="1412">
        <v>0</v>
      </c>
      <c r="Q37" s="1430">
        <v>0</v>
      </c>
      <c r="R37" s="474"/>
      <c r="S37" s="474"/>
      <c r="T37" s="474"/>
      <c r="U37" s="474"/>
      <c r="V37" s="474"/>
      <c r="W37" s="474"/>
      <c r="X37" s="474"/>
      <c r="Y37" s="474"/>
      <c r="Z37" s="474"/>
      <c r="AA37" s="474"/>
      <c r="AB37" s="474"/>
      <c r="AC37" s="474"/>
      <c r="AD37" s="474"/>
      <c r="AE37" s="731"/>
      <c r="AF37" s="930">
        <v>4407.9399999999996</v>
      </c>
      <c r="AG37" s="743"/>
      <c r="AH37" s="735" t="s">
        <v>550</v>
      </c>
      <c r="AI37" s="543" t="s">
        <v>127</v>
      </c>
      <c r="AJ37" s="544"/>
      <c r="AK37" s="546"/>
      <c r="AL37" s="544"/>
      <c r="AM37" s="546"/>
      <c r="AN37" s="544"/>
      <c r="AO37" s="546"/>
      <c r="AP37" s="544"/>
      <c r="AQ37" s="547"/>
    </row>
    <row r="38" spans="1:43" ht="18" x14ac:dyDescent="0.15">
      <c r="A38" s="731"/>
      <c r="B38" s="930">
        <v>4407.95</v>
      </c>
      <c r="C38" s="743"/>
      <c r="D38" s="735" t="s">
        <v>551</v>
      </c>
      <c r="E38" s="734" t="s">
        <v>83</v>
      </c>
      <c r="F38" s="1397"/>
      <c r="G38" s="1397"/>
      <c r="H38" s="1412"/>
      <c r="I38" s="1414"/>
      <c r="J38" s="1412">
        <v>0.19298679999999999</v>
      </c>
      <c r="K38" s="1414">
        <v>3479.7669999999998</v>
      </c>
      <c r="L38" s="1412">
        <v>0</v>
      </c>
      <c r="M38" s="1412">
        <v>0</v>
      </c>
      <c r="N38" s="1412">
        <v>0</v>
      </c>
      <c r="O38" s="1412">
        <v>0</v>
      </c>
      <c r="P38" s="1412">
        <v>0</v>
      </c>
      <c r="Q38" s="1430">
        <v>0</v>
      </c>
      <c r="R38" s="474"/>
      <c r="S38" s="474"/>
      <c r="T38" s="474"/>
      <c r="U38" s="474"/>
      <c r="V38" s="474"/>
      <c r="W38" s="474"/>
      <c r="X38" s="474"/>
      <c r="Y38" s="474"/>
      <c r="Z38" s="474"/>
      <c r="AA38" s="474"/>
      <c r="AB38" s="474"/>
      <c r="AC38" s="474"/>
      <c r="AD38" s="474"/>
      <c r="AE38" s="731"/>
      <c r="AF38" s="930">
        <v>4407.95</v>
      </c>
      <c r="AG38" s="743"/>
      <c r="AH38" s="735" t="s">
        <v>551</v>
      </c>
      <c r="AI38" s="543" t="s">
        <v>127</v>
      </c>
      <c r="AJ38" s="544"/>
      <c r="AK38" s="546"/>
      <c r="AL38" s="544"/>
      <c r="AM38" s="546"/>
      <c r="AN38" s="544"/>
      <c r="AO38" s="546"/>
      <c r="AP38" s="544"/>
      <c r="AQ38" s="547"/>
    </row>
    <row r="39" spans="1:43" ht="18" x14ac:dyDescent="0.15">
      <c r="A39" s="731"/>
      <c r="B39" s="930">
        <v>4407.97</v>
      </c>
      <c r="C39" s="743"/>
      <c r="D39" s="754" t="s">
        <v>546</v>
      </c>
      <c r="E39" s="734" t="s">
        <v>83</v>
      </c>
      <c r="F39" s="1397"/>
      <c r="G39" s="1397"/>
      <c r="H39" s="1421"/>
      <c r="I39" s="1422"/>
      <c r="J39" s="1421"/>
      <c r="K39" s="1422"/>
      <c r="L39" s="1412">
        <v>0</v>
      </c>
      <c r="M39" s="1412">
        <v>0</v>
      </c>
      <c r="N39" s="1412">
        <v>0</v>
      </c>
      <c r="O39" s="1412">
        <v>0</v>
      </c>
      <c r="P39" s="1412">
        <v>0</v>
      </c>
      <c r="Q39" s="1430">
        <v>0</v>
      </c>
      <c r="R39" s="474"/>
      <c r="S39" s="474"/>
      <c r="T39" s="474"/>
      <c r="U39" s="474"/>
      <c r="V39" s="474"/>
      <c r="W39" s="474"/>
      <c r="X39" s="474"/>
      <c r="Y39" s="474"/>
      <c r="Z39" s="474"/>
      <c r="AA39" s="474"/>
      <c r="AB39" s="474"/>
      <c r="AC39" s="474"/>
      <c r="AD39" s="474"/>
      <c r="AE39" s="731"/>
      <c r="AF39" s="930">
        <v>4407.97</v>
      </c>
      <c r="AG39" s="743"/>
      <c r="AH39" s="754" t="s">
        <v>546</v>
      </c>
      <c r="AI39" s="543" t="s">
        <v>127</v>
      </c>
      <c r="AJ39" s="548"/>
      <c r="AK39" s="550"/>
      <c r="AL39" s="548"/>
      <c r="AM39" s="550"/>
      <c r="AN39" s="548"/>
      <c r="AO39" s="550"/>
      <c r="AP39" s="548"/>
      <c r="AQ39" s="551"/>
    </row>
    <row r="40" spans="1:43" ht="18.75" thickBot="1" x14ac:dyDescent="0.2">
      <c r="A40" s="755"/>
      <c r="B40" s="1330">
        <v>4407.96</v>
      </c>
      <c r="C40" s="756"/>
      <c r="D40" s="757" t="s">
        <v>545</v>
      </c>
      <c r="E40" s="758" t="s">
        <v>83</v>
      </c>
      <c r="F40" s="1397"/>
      <c r="G40" s="1397"/>
      <c r="H40" s="1427"/>
      <c r="I40" s="1428"/>
      <c r="J40" s="1427"/>
      <c r="K40" s="1428"/>
      <c r="L40" s="1412">
        <v>0</v>
      </c>
      <c r="M40" s="1412">
        <v>0</v>
      </c>
      <c r="N40" s="1412">
        <v>0</v>
      </c>
      <c r="O40" s="1412">
        <v>0</v>
      </c>
      <c r="P40" s="1412">
        <v>0</v>
      </c>
      <c r="Q40" s="1430">
        <v>0</v>
      </c>
      <c r="R40" s="474"/>
      <c r="S40" s="474"/>
      <c r="T40" s="474"/>
      <c r="U40" s="474"/>
      <c r="V40" s="474"/>
      <c r="W40" s="474"/>
      <c r="X40" s="474"/>
      <c r="Y40" s="474"/>
      <c r="Z40" s="474"/>
      <c r="AA40" s="474"/>
      <c r="AB40" s="474"/>
      <c r="AC40" s="474"/>
      <c r="AD40" s="474"/>
      <c r="AE40" s="755"/>
      <c r="AF40" s="1330">
        <v>4407.96</v>
      </c>
      <c r="AG40" s="756"/>
      <c r="AH40" s="757" t="s">
        <v>545</v>
      </c>
      <c r="AI40" s="554" t="s">
        <v>127</v>
      </c>
      <c r="AJ40" s="555"/>
      <c r="AK40" s="556"/>
      <c r="AL40" s="555"/>
      <c r="AM40" s="556"/>
      <c r="AN40" s="555"/>
      <c r="AO40" s="556"/>
      <c r="AP40" s="555"/>
      <c r="AQ40" s="557"/>
    </row>
    <row r="41" spans="1:43" ht="18.75" customHeight="1" x14ac:dyDescent="0.25">
      <c r="A41" s="558" t="s">
        <v>124</v>
      </c>
      <c r="B41" s="558"/>
      <c r="C41" s="558"/>
      <c r="D41" s="559"/>
      <c r="E41" s="559"/>
      <c r="F41" s="559"/>
      <c r="G41" s="559"/>
      <c r="H41" s="560"/>
      <c r="I41" s="560"/>
      <c r="J41" s="560"/>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row>
    <row r="42" spans="1:43" ht="15.75" x14ac:dyDescent="0.25">
      <c r="A42" s="505" t="s">
        <v>125</v>
      </c>
      <c r="B42" s="505"/>
      <c r="C42" s="505"/>
      <c r="D42" s="438"/>
      <c r="E42" s="438"/>
      <c r="F42" s="438"/>
      <c r="G42" s="438"/>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9"/>
      <c r="AO42" s="439"/>
      <c r="AP42" s="439"/>
      <c r="AQ42" s="439"/>
    </row>
    <row r="43" spans="1:43" ht="20.25" customHeight="1" x14ac:dyDescent="0.25">
      <c r="A43" s="1106" t="s">
        <v>625</v>
      </c>
      <c r="B43" s="505"/>
      <c r="C43" s="505"/>
      <c r="D43" s="438"/>
      <c r="E43" s="438"/>
      <c r="F43" s="438"/>
      <c r="G43" s="438"/>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39"/>
      <c r="AM43" s="439"/>
      <c r="AN43" s="439"/>
      <c r="AO43" s="439"/>
      <c r="AP43" s="439"/>
      <c r="AQ43" s="439"/>
    </row>
    <row r="44" spans="1:43" ht="18" x14ac:dyDescent="0.25">
      <c r="A44" s="1106" t="s">
        <v>626</v>
      </c>
      <c r="B44" s="505"/>
      <c r="C44" s="505"/>
      <c r="D44" s="438"/>
      <c r="E44" s="438"/>
      <c r="F44" s="438"/>
      <c r="G44" s="438"/>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39"/>
      <c r="AN44" s="439"/>
      <c r="AO44" s="439"/>
      <c r="AP44" s="439"/>
      <c r="AQ44" s="439"/>
    </row>
    <row r="45" spans="1:43" ht="15.75" x14ac:dyDescent="0.25">
      <c r="A45" s="505"/>
      <c r="B45" s="505"/>
      <c r="C45" s="505"/>
      <c r="D45" s="438"/>
      <c r="E45" s="438"/>
      <c r="F45" s="438"/>
      <c r="G45" s="438"/>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9"/>
      <c r="AO45" s="439"/>
      <c r="AP45" s="439"/>
      <c r="AQ45" s="439"/>
    </row>
  </sheetData>
  <mergeCells count="24">
    <mergeCell ref="F13:G13"/>
    <mergeCell ref="F12:K12"/>
    <mergeCell ref="L13:M13"/>
    <mergeCell ref="L12:Q12"/>
    <mergeCell ref="K2:N2"/>
    <mergeCell ref="P2:Q2"/>
    <mergeCell ref="J3:N3"/>
    <mergeCell ref="J4:Q4"/>
    <mergeCell ref="D5:I6"/>
    <mergeCell ref="D8:I8"/>
    <mergeCell ref="D7:I7"/>
    <mergeCell ref="D9:I9"/>
    <mergeCell ref="J9:Q9"/>
    <mergeCell ref="J5:K5"/>
    <mergeCell ref="AJ12:AM12"/>
    <mergeCell ref="AN12:AQ12"/>
    <mergeCell ref="H13:I13"/>
    <mergeCell ref="J13:K13"/>
    <mergeCell ref="N13:O13"/>
    <mergeCell ref="P13:Q13"/>
    <mergeCell ref="AJ13:AK13"/>
    <mergeCell ref="AL13:AM13"/>
    <mergeCell ref="AN13:AO13"/>
    <mergeCell ref="AP13:AQ13"/>
  </mergeCells>
  <phoneticPr fontId="70" type="noConversion"/>
  <printOptions horizontalCentered="1" verticalCentered="1"/>
  <pageMargins left="0.39370078740157483" right="0.19685039370078741" top="0.39370078740157483" bottom="0.19685039370078741" header="0.11811023622047245" footer="0"/>
  <pageSetup paperSize="9" scale="54" fitToWidth="2" orientation="landscape" r:id="rId1"/>
  <headerFooter alignWithMargins="0"/>
  <colBreaks count="1" manualBreakCount="1">
    <brk id="17"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64"/>
  <sheetViews>
    <sheetView showGridLines="0" zoomScale="85" zoomScaleNormal="85" workbookViewId="0">
      <selection activeCell="K23" sqref="K23"/>
    </sheetView>
  </sheetViews>
  <sheetFormatPr defaultColWidth="9.625" defaultRowHeight="12.75" x14ac:dyDescent="0.2"/>
  <cols>
    <col min="1" max="1" width="9.375" style="106" customWidth="1"/>
    <col min="2" max="2" width="48.125" style="83" customWidth="1"/>
    <col min="3" max="3" width="9.25" style="83" bestFit="1" customWidth="1"/>
    <col min="4" max="8" width="17.25" style="83" customWidth="1"/>
    <col min="9" max="16384" width="9.625" style="83"/>
  </cols>
  <sheetData>
    <row r="1" spans="1:8" ht="12.75" customHeight="1" thickBot="1" x14ac:dyDescent="0.25">
      <c r="A1" s="1593"/>
      <c r="B1" s="1594"/>
      <c r="C1" s="1594"/>
      <c r="D1" s="1594"/>
      <c r="E1" s="177"/>
    </row>
    <row r="2" spans="1:8" ht="12.75" customHeight="1" x14ac:dyDescent="0.2">
      <c r="A2" s="178"/>
      <c r="B2" s="84" t="s">
        <v>0</v>
      </c>
      <c r="C2" s="85"/>
      <c r="D2" s="86"/>
      <c r="E2" s="366" t="s">
        <v>64</v>
      </c>
      <c r="F2" s="367"/>
      <c r="G2" s="366" t="s">
        <v>9</v>
      </c>
      <c r="H2" s="368"/>
    </row>
    <row r="3" spans="1:8" ht="12.75" customHeight="1" x14ac:dyDescent="0.2">
      <c r="A3" s="179"/>
      <c r="B3" s="87" t="s">
        <v>0</v>
      </c>
      <c r="C3" s="88"/>
      <c r="D3" s="88"/>
      <c r="E3" s="369" t="s">
        <v>14</v>
      </c>
      <c r="F3" s="370"/>
      <c r="G3" s="371"/>
      <c r="H3" s="372"/>
    </row>
    <row r="4" spans="1:8" ht="12.75" customHeight="1" x14ac:dyDescent="0.2">
      <c r="A4" s="179"/>
      <c r="B4" s="87" t="s">
        <v>0</v>
      </c>
      <c r="C4" s="88"/>
      <c r="D4" s="88"/>
      <c r="E4" s="1595" t="s">
        <v>0</v>
      </c>
      <c r="F4" s="1596"/>
      <c r="G4" s="1596"/>
      <c r="H4" s="1597"/>
    </row>
    <row r="5" spans="1:8" ht="12.75" customHeight="1" x14ac:dyDescent="0.2">
      <c r="A5" s="179"/>
      <c r="B5" s="87"/>
      <c r="C5" s="88"/>
      <c r="D5" s="1602"/>
      <c r="E5" s="369" t="s">
        <v>10</v>
      </c>
      <c r="F5" s="373"/>
      <c r="G5" s="373"/>
      <c r="H5" s="374"/>
    </row>
    <row r="6" spans="1:8" ht="12.75" customHeight="1" x14ac:dyDescent="0.2">
      <c r="A6" s="179"/>
      <c r="B6" s="87"/>
      <c r="C6" s="88"/>
      <c r="D6" s="1602"/>
      <c r="E6" s="1605"/>
      <c r="F6" s="1606"/>
      <c r="G6" s="1606"/>
      <c r="H6" s="1607"/>
    </row>
    <row r="7" spans="1:8" ht="12.75" customHeight="1" x14ac:dyDescent="0.2">
      <c r="A7" s="179"/>
      <c r="B7" s="1598" t="s">
        <v>587</v>
      </c>
      <c r="C7" s="1599"/>
      <c r="D7" s="1603"/>
      <c r="E7" s="1605" t="s">
        <v>0</v>
      </c>
      <c r="F7" s="1596"/>
      <c r="G7" s="1596"/>
      <c r="H7" s="1597"/>
    </row>
    <row r="8" spans="1:8" ht="12.75" customHeight="1" x14ac:dyDescent="0.2">
      <c r="A8" s="179"/>
      <c r="B8" s="1599"/>
      <c r="C8" s="1599"/>
      <c r="D8" s="1603"/>
      <c r="E8" s="375" t="s">
        <v>11</v>
      </c>
      <c r="F8" s="376"/>
      <c r="G8" s="375" t="s">
        <v>12</v>
      </c>
      <c r="H8" s="372"/>
    </row>
    <row r="9" spans="1:8" ht="18" customHeight="1" x14ac:dyDescent="0.2">
      <c r="A9" s="179"/>
      <c r="B9" s="1532" t="s">
        <v>620</v>
      </c>
      <c r="C9" s="1532"/>
      <c r="D9" s="90"/>
      <c r="E9" s="375" t="s">
        <v>13</v>
      </c>
      <c r="F9" s="371"/>
      <c r="G9" s="371"/>
      <c r="H9" s="372"/>
    </row>
    <row r="10" spans="1:8" ht="17.45" customHeight="1" x14ac:dyDescent="0.3">
      <c r="A10" s="179"/>
      <c r="B10" s="1612"/>
      <c r="C10" s="1612"/>
      <c r="D10" s="91"/>
      <c r="E10" s="1608" t="s">
        <v>0</v>
      </c>
      <c r="F10" s="1609"/>
      <c r="G10" s="1609"/>
      <c r="H10" s="1610"/>
    </row>
    <row r="11" spans="1:8" ht="15" customHeight="1" x14ac:dyDescent="0.3">
      <c r="A11" s="179"/>
      <c r="B11" s="188"/>
      <c r="C11" s="188"/>
      <c r="D11" s="91"/>
      <c r="E11" s="300"/>
      <c r="F11" s="301"/>
      <c r="G11" s="301"/>
      <c r="H11" s="302"/>
    </row>
    <row r="12" spans="1:8" ht="21.75" customHeight="1" x14ac:dyDescent="0.2">
      <c r="A12" s="179"/>
      <c r="B12" s="1611" t="s">
        <v>104</v>
      </c>
      <c r="C12" s="1611"/>
      <c r="D12" s="1611"/>
      <c r="E12" s="347" t="s">
        <v>85</v>
      </c>
      <c r="F12" s="205" t="s">
        <v>0</v>
      </c>
      <c r="G12" s="207"/>
      <c r="H12" s="209"/>
    </row>
    <row r="13" spans="1:8" ht="15.75" x14ac:dyDescent="0.25">
      <c r="A13" s="180" t="s">
        <v>0</v>
      </c>
      <c r="B13" s="93"/>
      <c r="C13" s="94"/>
      <c r="D13" s="94"/>
      <c r="E13" s="95"/>
      <c r="F13" s="88"/>
      <c r="G13" s="88"/>
      <c r="H13" s="92"/>
    </row>
    <row r="14" spans="1:8" ht="15.75" x14ac:dyDescent="0.25">
      <c r="A14" s="98" t="s">
        <v>15</v>
      </c>
      <c r="B14" s="96"/>
      <c r="C14" s="97" t="s">
        <v>42</v>
      </c>
      <c r="D14" s="97" t="s">
        <v>62</v>
      </c>
      <c r="E14" s="1600" t="s">
        <v>2</v>
      </c>
      <c r="F14" s="1604"/>
      <c r="G14" s="1600" t="s">
        <v>5</v>
      </c>
      <c r="H14" s="1601"/>
    </row>
    <row r="15" spans="1:8" ht="12.75" customHeight="1" x14ac:dyDescent="0.2">
      <c r="A15" s="98" t="s">
        <v>6</v>
      </c>
      <c r="B15" s="99" t="s">
        <v>15</v>
      </c>
      <c r="C15" s="160" t="s">
        <v>43</v>
      </c>
      <c r="D15" s="100" t="s">
        <v>7</v>
      </c>
      <c r="E15" s="101" t="s">
        <v>7</v>
      </c>
      <c r="F15" s="101" t="s">
        <v>78</v>
      </c>
      <c r="G15" s="101" t="s">
        <v>7</v>
      </c>
      <c r="H15" s="169" t="s">
        <v>78</v>
      </c>
    </row>
    <row r="16" spans="1:8" ht="12.75" customHeight="1" x14ac:dyDescent="0.25">
      <c r="A16" s="102"/>
      <c r="B16" s="103"/>
      <c r="C16" s="164"/>
      <c r="D16" s="100"/>
      <c r="E16" s="101"/>
      <c r="F16" s="203" t="s">
        <v>0</v>
      </c>
      <c r="G16" s="101"/>
      <c r="H16" s="208" t="s">
        <v>84</v>
      </c>
    </row>
    <row r="17" spans="1:8" s="105" customFormat="1" ht="22.5" customHeight="1" x14ac:dyDescent="0.15">
      <c r="A17" s="104">
        <v>1.2</v>
      </c>
      <c r="B17" s="161" t="s">
        <v>337</v>
      </c>
      <c r="C17" s="185" t="s">
        <v>128</v>
      </c>
      <c r="D17" s="905" t="s">
        <v>0</v>
      </c>
      <c r="E17" s="906"/>
      <c r="F17" s="907"/>
      <c r="G17" s="906"/>
      <c r="H17" s="908"/>
    </row>
    <row r="18" spans="1:8" s="105" customFormat="1" ht="22.5" customHeight="1" x14ac:dyDescent="0.15">
      <c r="A18" s="104" t="s">
        <v>20</v>
      </c>
      <c r="B18" s="165" t="s">
        <v>3</v>
      </c>
      <c r="C18" s="185" t="s">
        <v>128</v>
      </c>
      <c r="D18" s="909"/>
      <c r="E18" s="910"/>
      <c r="F18" s="911"/>
      <c r="G18" s="910"/>
      <c r="H18" s="912"/>
    </row>
    <row r="19" spans="1:8" s="105" customFormat="1" ht="22.5" customHeight="1" x14ac:dyDescent="0.15">
      <c r="A19" s="104" t="s">
        <v>57</v>
      </c>
      <c r="B19" s="165" t="s">
        <v>4</v>
      </c>
      <c r="C19" s="185" t="s">
        <v>128</v>
      </c>
      <c r="D19" s="909"/>
      <c r="E19" s="910"/>
      <c r="F19" s="911"/>
      <c r="G19" s="910"/>
      <c r="H19" s="912"/>
    </row>
    <row r="20" spans="1:8" s="105" customFormat="1" ht="22.5" customHeight="1" x14ac:dyDescent="0.15">
      <c r="A20" s="104" t="s">
        <v>77</v>
      </c>
      <c r="B20" s="166" t="s">
        <v>74</v>
      </c>
      <c r="C20" s="185" t="s">
        <v>128</v>
      </c>
      <c r="D20" s="909"/>
      <c r="E20" s="910"/>
      <c r="F20" s="911"/>
      <c r="G20" s="910"/>
      <c r="H20" s="912"/>
    </row>
    <row r="21" spans="1:8" s="105" customFormat="1" ht="22.5" customHeight="1" x14ac:dyDescent="0.15">
      <c r="A21" s="902">
        <v>6</v>
      </c>
      <c r="B21" s="162" t="s">
        <v>443</v>
      </c>
      <c r="C21" s="185" t="s">
        <v>82</v>
      </c>
      <c r="D21" s="909"/>
      <c r="E21" s="910"/>
      <c r="F21" s="911"/>
      <c r="G21" s="910"/>
      <c r="H21" s="912"/>
    </row>
    <row r="22" spans="1:8" s="105" customFormat="1" ht="22.5" customHeight="1" x14ac:dyDescent="0.15">
      <c r="A22" s="104" t="s">
        <v>396</v>
      </c>
      <c r="B22" s="165" t="s">
        <v>3</v>
      </c>
      <c r="C22" s="185" t="s">
        <v>82</v>
      </c>
      <c r="D22" s="909"/>
      <c r="E22" s="910"/>
      <c r="F22" s="911"/>
      <c r="G22" s="910"/>
      <c r="H22" s="912"/>
    </row>
    <row r="23" spans="1:8" s="105" customFormat="1" ht="22.5" customHeight="1" x14ac:dyDescent="0.15">
      <c r="A23" s="104" t="s">
        <v>397</v>
      </c>
      <c r="B23" s="167" t="s">
        <v>4</v>
      </c>
      <c r="C23" s="185" t="s">
        <v>82</v>
      </c>
      <c r="D23" s="909"/>
      <c r="E23" s="910"/>
      <c r="F23" s="911"/>
      <c r="G23" s="910"/>
      <c r="H23" s="912"/>
    </row>
    <row r="24" spans="1:8" s="105" customFormat="1" ht="22.5" customHeight="1" x14ac:dyDescent="0.15">
      <c r="A24" s="903" t="s">
        <v>398</v>
      </c>
      <c r="B24" s="166" t="s">
        <v>74</v>
      </c>
      <c r="C24" s="185" t="s">
        <v>82</v>
      </c>
      <c r="D24" s="909"/>
      <c r="E24" s="910"/>
      <c r="F24" s="911"/>
      <c r="G24" s="910"/>
      <c r="H24" s="912"/>
    </row>
    <row r="25" spans="1:8" s="105" customFormat="1" ht="22.5" customHeight="1" x14ac:dyDescent="0.15">
      <c r="A25" s="104" t="s">
        <v>399</v>
      </c>
      <c r="B25" s="163" t="s">
        <v>30</v>
      </c>
      <c r="C25" s="185" t="s">
        <v>82</v>
      </c>
      <c r="D25" s="909"/>
      <c r="E25" s="910"/>
      <c r="F25" s="911"/>
      <c r="G25" s="910"/>
      <c r="H25" s="912"/>
    </row>
    <row r="26" spans="1:8" s="105" customFormat="1" ht="22.5" customHeight="1" x14ac:dyDescent="0.15">
      <c r="A26" s="104" t="s">
        <v>400</v>
      </c>
      <c r="B26" s="167" t="s">
        <v>3</v>
      </c>
      <c r="C26" s="185" t="s">
        <v>82</v>
      </c>
      <c r="D26" s="909"/>
      <c r="E26" s="910"/>
      <c r="F26" s="911"/>
      <c r="G26" s="910"/>
      <c r="H26" s="912"/>
    </row>
    <row r="27" spans="1:8" s="105" customFormat="1" ht="22.5" customHeight="1" x14ac:dyDescent="0.15">
      <c r="A27" s="104" t="s">
        <v>401</v>
      </c>
      <c r="B27" s="167" t="s">
        <v>4</v>
      </c>
      <c r="C27" s="185" t="s">
        <v>82</v>
      </c>
      <c r="D27" s="909"/>
      <c r="E27" s="910"/>
      <c r="F27" s="911"/>
      <c r="G27" s="910"/>
      <c r="H27" s="912"/>
    </row>
    <row r="28" spans="1:8" s="105" customFormat="1" ht="22.5" customHeight="1" x14ac:dyDescent="0.15">
      <c r="A28" s="903" t="s">
        <v>402</v>
      </c>
      <c r="B28" s="166" t="s">
        <v>74</v>
      </c>
      <c r="C28" s="185" t="s">
        <v>82</v>
      </c>
      <c r="D28" s="909"/>
      <c r="E28" s="910"/>
      <c r="F28" s="911"/>
      <c r="G28" s="910"/>
      <c r="H28" s="912"/>
    </row>
    <row r="29" spans="1:8" s="105" customFormat="1" ht="22.5" customHeight="1" x14ac:dyDescent="0.15">
      <c r="A29" s="104" t="s">
        <v>287</v>
      </c>
      <c r="B29" s="163" t="s">
        <v>33</v>
      </c>
      <c r="C29" s="185" t="s">
        <v>82</v>
      </c>
      <c r="D29" s="909"/>
      <c r="E29" s="910"/>
      <c r="F29" s="911"/>
      <c r="G29" s="910"/>
      <c r="H29" s="912"/>
    </row>
    <row r="30" spans="1:8" s="105" customFormat="1" ht="22.5" customHeight="1" x14ac:dyDescent="0.15">
      <c r="A30" s="104" t="s">
        <v>404</v>
      </c>
      <c r="B30" s="167" t="s">
        <v>3</v>
      </c>
      <c r="C30" s="185" t="s">
        <v>82</v>
      </c>
      <c r="D30" s="909"/>
      <c r="E30" s="910"/>
      <c r="F30" s="911"/>
      <c r="G30" s="910"/>
      <c r="H30" s="912"/>
    </row>
    <row r="31" spans="1:8" s="105" customFormat="1" ht="22.5" customHeight="1" x14ac:dyDescent="0.15">
      <c r="A31" s="104" t="s">
        <v>405</v>
      </c>
      <c r="B31" s="167" t="s">
        <v>4</v>
      </c>
      <c r="C31" s="185" t="s">
        <v>82</v>
      </c>
      <c r="D31" s="909"/>
      <c r="E31" s="910"/>
      <c r="F31" s="911"/>
      <c r="G31" s="910"/>
      <c r="H31" s="912"/>
    </row>
    <row r="32" spans="1:8" s="105" customFormat="1" ht="22.5" customHeight="1" thickBot="1" x14ac:dyDescent="0.2">
      <c r="A32" s="904" t="s">
        <v>406</v>
      </c>
      <c r="B32" s="168" t="s">
        <v>74</v>
      </c>
      <c r="C32" s="186" t="s">
        <v>82</v>
      </c>
      <c r="D32" s="913"/>
      <c r="E32" s="914"/>
      <c r="F32" s="915"/>
      <c r="G32" s="914"/>
      <c r="H32" s="916"/>
    </row>
    <row r="33" spans="1:8" ht="14.25" x14ac:dyDescent="0.2">
      <c r="A33" s="358"/>
      <c r="B33" s="293" t="s">
        <v>622</v>
      </c>
      <c r="C33" s="358"/>
      <c r="D33" s="359"/>
      <c r="E33" s="359"/>
      <c r="F33" s="359"/>
      <c r="G33" s="359"/>
      <c r="H33" s="359"/>
    </row>
    <row r="34" spans="1:8" ht="14.25" x14ac:dyDescent="0.2">
      <c r="A34" s="358" t="s">
        <v>0</v>
      </c>
      <c r="B34" s="293" t="s">
        <v>623</v>
      </c>
      <c r="C34" s="358"/>
      <c r="D34" s="359"/>
      <c r="E34" s="359"/>
      <c r="F34" s="359"/>
      <c r="G34" s="359"/>
      <c r="H34" s="359"/>
    </row>
    <row r="35" spans="1:8" ht="12.75" customHeight="1" x14ac:dyDescent="0.2">
      <c r="A35" s="359"/>
      <c r="B35" s="359"/>
      <c r="C35" s="359"/>
      <c r="D35" s="359"/>
      <c r="E35" s="359"/>
      <c r="F35" s="359"/>
      <c r="G35" s="359"/>
      <c r="H35" s="359"/>
    </row>
    <row r="36" spans="1:8" ht="12.75" customHeight="1" x14ac:dyDescent="0.2">
      <c r="A36" s="359"/>
      <c r="B36" s="359"/>
      <c r="C36" s="359"/>
      <c r="D36" s="359"/>
      <c r="E36" s="359"/>
      <c r="F36" s="359"/>
      <c r="G36" s="359"/>
      <c r="H36" s="359"/>
    </row>
    <row r="37" spans="1:8" ht="12.75" customHeight="1" x14ac:dyDescent="0.2">
      <c r="A37" s="359"/>
      <c r="B37" s="359"/>
      <c r="C37" s="359"/>
      <c r="D37" s="359"/>
      <c r="E37" s="359"/>
      <c r="F37" s="359"/>
      <c r="G37" s="359"/>
      <c r="H37" s="359"/>
    </row>
    <row r="38" spans="1:8" ht="12.75" customHeight="1" x14ac:dyDescent="0.2">
      <c r="A38" s="359"/>
      <c r="B38" s="359"/>
      <c r="C38" s="359"/>
      <c r="D38" s="359"/>
      <c r="E38" s="359"/>
      <c r="F38" s="359"/>
      <c r="G38" s="359"/>
      <c r="H38" s="359"/>
    </row>
    <row r="39" spans="1:8" ht="12.75" customHeight="1" x14ac:dyDescent="0.2">
      <c r="A39" s="359"/>
      <c r="B39" s="359"/>
      <c r="C39" s="359"/>
      <c r="D39" s="359"/>
      <c r="E39" s="359"/>
      <c r="F39" s="359"/>
      <c r="G39" s="359"/>
      <c r="H39" s="359"/>
    </row>
    <row r="40" spans="1:8" ht="12.75" customHeight="1" x14ac:dyDescent="0.2">
      <c r="A40" s="359"/>
      <c r="B40" s="359"/>
      <c r="C40" s="359"/>
      <c r="D40" s="359"/>
      <c r="E40" s="359"/>
      <c r="F40" s="359"/>
      <c r="G40" s="359"/>
      <c r="H40" s="359"/>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sheetProtection sheet="1" objects="1" scenarios="1"/>
  <mergeCells count="12">
    <mergeCell ref="A1:D1"/>
    <mergeCell ref="E4:H4"/>
    <mergeCell ref="B7:C8"/>
    <mergeCell ref="G14:H14"/>
    <mergeCell ref="D5:D8"/>
    <mergeCell ref="E14:F14"/>
    <mergeCell ref="E7:H7"/>
    <mergeCell ref="E6:H6"/>
    <mergeCell ref="E10:H10"/>
    <mergeCell ref="B12:D12"/>
    <mergeCell ref="B10:C10"/>
    <mergeCell ref="B9:C9"/>
  </mergeCells>
  <phoneticPr fontId="0" type="noConversion"/>
  <printOptions horizontalCentered="1"/>
  <pageMargins left="0.74803149606299213" right="0.74803149606299213" top="0.98425196850393704" bottom="0.98425196850393704" header="0.51181102362204722" footer="0.51181102362204722"/>
  <pageSetup paperSize="9" scale="7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F86"/>
  <sheetViews>
    <sheetView showGridLines="0" topLeftCell="A4" zoomScale="85" zoomScaleNormal="85" workbookViewId="0">
      <selection activeCell="F63" sqref="F63"/>
    </sheetView>
  </sheetViews>
  <sheetFormatPr defaultColWidth="9.625" defaultRowHeight="12.75" x14ac:dyDescent="0.2"/>
  <cols>
    <col min="1" max="1" width="9.875" style="107" customWidth="1"/>
    <col min="2" max="2" width="37.375" style="141" customWidth="1"/>
    <col min="3" max="4" width="27.75" style="108" customWidth="1"/>
    <col min="5" max="5" width="16.5" style="108" customWidth="1"/>
    <col min="6" max="12" width="15.375" style="108" customWidth="1"/>
    <col min="13" max="16384" width="9.625" style="108"/>
  </cols>
  <sheetData>
    <row r="1" spans="1:12" ht="15.6" customHeight="1" thickBot="1" x14ac:dyDescent="0.25">
      <c r="A1" s="107" t="s">
        <v>0</v>
      </c>
      <c r="B1" s="171"/>
      <c r="C1" s="142"/>
      <c r="D1" s="142"/>
      <c r="E1" s="142"/>
      <c r="F1" s="142"/>
      <c r="G1" s="142"/>
      <c r="H1" s="142"/>
      <c r="I1" s="142"/>
      <c r="J1" s="142"/>
      <c r="K1" s="142"/>
      <c r="L1" s="142"/>
    </row>
    <row r="2" spans="1:12" ht="15.6" customHeight="1" x14ac:dyDescent="0.2">
      <c r="A2" s="172"/>
      <c r="B2" s="109" t="s">
        <v>0</v>
      </c>
      <c r="C2" s="110"/>
      <c r="D2" s="110"/>
      <c r="E2" s="110"/>
      <c r="F2" s="110"/>
      <c r="G2" s="388" t="s">
        <v>65</v>
      </c>
      <c r="H2" s="389"/>
      <c r="I2" s="390"/>
      <c r="J2" s="366" t="s">
        <v>9</v>
      </c>
      <c r="K2" s="1629"/>
      <c r="L2" s="1630"/>
    </row>
    <row r="3" spans="1:12" ht="15.6" customHeight="1" x14ac:dyDescent="0.45">
      <c r="A3" s="173"/>
      <c r="B3" s="89" t="s">
        <v>0</v>
      </c>
      <c r="C3" s="917"/>
      <c r="D3" s="917"/>
      <c r="E3" s="845"/>
      <c r="F3" s="845"/>
      <c r="G3" s="1581" t="s">
        <v>14</v>
      </c>
      <c r="H3" s="1496"/>
      <c r="I3" s="1496"/>
      <c r="J3" s="371"/>
      <c r="K3" s="371"/>
      <c r="L3" s="372"/>
    </row>
    <row r="4" spans="1:12" ht="15.6" customHeight="1" x14ac:dyDescent="0.4">
      <c r="A4" s="173"/>
      <c r="B4" s="89" t="s">
        <v>0</v>
      </c>
      <c r="C4" s="845"/>
      <c r="D4" s="845"/>
      <c r="E4" s="845"/>
      <c r="F4" s="845"/>
      <c r="G4" s="1642" t="s">
        <v>0</v>
      </c>
      <c r="H4" s="1643"/>
      <c r="I4" s="1644"/>
      <c r="J4" s="1645"/>
      <c r="K4" s="1645"/>
      <c r="L4" s="1646"/>
    </row>
    <row r="5" spans="1:12" ht="15.6" customHeight="1" x14ac:dyDescent="0.4">
      <c r="A5" s="173"/>
      <c r="B5" s="89"/>
      <c r="C5" s="845"/>
      <c r="D5" s="845"/>
      <c r="E5" s="845"/>
      <c r="F5" s="845"/>
      <c r="G5" s="1650" t="s">
        <v>10</v>
      </c>
      <c r="H5" s="1651"/>
      <c r="I5" s="391"/>
      <c r="J5" s="391"/>
      <c r="K5" s="391"/>
      <c r="L5" s="392"/>
    </row>
    <row r="6" spans="1:12" ht="15.6" customHeight="1" x14ac:dyDescent="0.2">
      <c r="A6" s="173"/>
      <c r="B6" s="89"/>
      <c r="C6" s="1655" t="s">
        <v>588</v>
      </c>
      <c r="D6" s="1655"/>
      <c r="E6" s="1655"/>
      <c r="F6" s="1656"/>
      <c r="G6" s="1637"/>
      <c r="H6" s="1638"/>
      <c r="I6" s="1639"/>
      <c r="J6" s="1639"/>
      <c r="K6" s="1639"/>
      <c r="L6" s="1640"/>
    </row>
    <row r="7" spans="1:12" ht="15.6" customHeight="1" x14ac:dyDescent="0.2">
      <c r="A7" s="173"/>
      <c r="B7" s="111" t="s">
        <v>0</v>
      </c>
      <c r="C7" s="1655"/>
      <c r="D7" s="1655"/>
      <c r="E7" s="1655"/>
      <c r="F7" s="1656"/>
      <c r="G7" s="1641" t="s">
        <v>0</v>
      </c>
      <c r="H7" s="1638"/>
      <c r="I7" s="1638"/>
      <c r="J7" s="1638"/>
      <c r="K7" s="1638"/>
      <c r="L7" s="1640"/>
    </row>
    <row r="8" spans="1:12" ht="15.6" customHeight="1" x14ac:dyDescent="0.2">
      <c r="A8" s="173"/>
      <c r="B8" s="112"/>
      <c r="C8" s="1634" t="s">
        <v>66</v>
      </c>
      <c r="D8" s="1634"/>
      <c r="E8" s="1635"/>
      <c r="F8" s="1636"/>
      <c r="G8" s="393" t="s">
        <v>11</v>
      </c>
      <c r="H8" s="394"/>
      <c r="I8" s="371"/>
      <c r="J8" s="375" t="s">
        <v>12</v>
      </c>
      <c r="K8" s="1652"/>
      <c r="L8" s="1653"/>
    </row>
    <row r="9" spans="1:12" ht="15.6" customHeight="1" x14ac:dyDescent="0.2">
      <c r="A9" s="173"/>
      <c r="B9" s="112"/>
      <c r="C9" s="113"/>
      <c r="D9" s="113"/>
      <c r="E9" s="113"/>
      <c r="F9" s="114"/>
      <c r="G9" s="369" t="s">
        <v>13</v>
      </c>
      <c r="H9" s="1647"/>
      <c r="I9" s="1648"/>
      <c r="J9" s="1647"/>
      <c r="K9" s="1648"/>
      <c r="L9" s="1649"/>
    </row>
    <row r="10" spans="1:12" ht="15.6" customHeight="1" x14ac:dyDescent="0.2">
      <c r="A10" s="173"/>
      <c r="B10" s="112"/>
      <c r="C10" s="113"/>
      <c r="D10" s="113"/>
      <c r="E10" s="214"/>
      <c r="F10" s="114"/>
      <c r="G10" s="304"/>
      <c r="H10" s="304"/>
      <c r="I10" s="304"/>
      <c r="J10" s="304"/>
      <c r="K10" s="304"/>
      <c r="L10" s="305"/>
    </row>
    <row r="11" spans="1:12" ht="24" customHeight="1" x14ac:dyDescent="0.2">
      <c r="A11" s="173"/>
      <c r="B11" s="112"/>
      <c r="C11"/>
      <c r="D11" s="348" t="s">
        <v>104</v>
      </c>
      <c r="E11" s="1654" t="s">
        <v>110</v>
      </c>
      <c r="F11" s="1654"/>
      <c r="G11" s="303" t="s">
        <v>0</v>
      </c>
      <c r="H11" s="210"/>
      <c r="I11" s="210"/>
      <c r="J11" s="210"/>
      <c r="K11" s="210"/>
      <c r="L11" s="211"/>
    </row>
    <row r="12" spans="1:12" ht="15.6" customHeight="1" x14ac:dyDescent="0.2">
      <c r="A12" s="174"/>
      <c r="B12" s="115"/>
      <c r="C12" s="116"/>
      <c r="D12" s="116"/>
      <c r="E12" s="117"/>
      <c r="F12" s="117"/>
      <c r="G12" s="1631" t="s">
        <v>0</v>
      </c>
      <c r="H12" s="1632"/>
      <c r="I12" s="1632"/>
      <c r="J12" s="1632"/>
      <c r="K12" s="1632"/>
      <c r="L12" s="1633"/>
    </row>
    <row r="13" spans="1:12" s="121" customFormat="1" ht="15.6" customHeight="1" x14ac:dyDescent="0.25">
      <c r="A13" s="118" t="s">
        <v>0</v>
      </c>
      <c r="B13" s="119" t="s">
        <v>0</v>
      </c>
      <c r="C13" s="120" t="s">
        <v>0</v>
      </c>
      <c r="D13" s="120" t="s">
        <v>0</v>
      </c>
      <c r="E13" s="1615" t="s">
        <v>2</v>
      </c>
      <c r="F13" s="1616"/>
      <c r="G13" s="1616"/>
      <c r="H13" s="1621"/>
      <c r="I13" s="1615" t="s">
        <v>5</v>
      </c>
      <c r="J13" s="1616"/>
      <c r="K13" s="1616"/>
      <c r="L13" s="1617"/>
    </row>
    <row r="14" spans="1:12" ht="15.6" customHeight="1" x14ac:dyDescent="0.2">
      <c r="A14" s="122" t="s">
        <v>15</v>
      </c>
      <c r="B14" s="123" t="s">
        <v>67</v>
      </c>
      <c r="C14" s="123" t="s">
        <v>0</v>
      </c>
      <c r="D14" s="123" t="s">
        <v>0</v>
      </c>
      <c r="E14" s="1618">
        <v>2019</v>
      </c>
      <c r="F14" s="1619"/>
      <c r="G14" s="1618">
        <f>E14+1</f>
        <v>2020</v>
      </c>
      <c r="H14" s="1619"/>
      <c r="I14" s="1618">
        <f>E14</f>
        <v>2019</v>
      </c>
      <c r="J14" s="1619"/>
      <c r="K14" s="1618">
        <f>G14</f>
        <v>2020</v>
      </c>
      <c r="L14" s="1620"/>
    </row>
    <row r="15" spans="1:12" ht="15.6" customHeight="1" x14ac:dyDescent="0.2">
      <c r="A15" s="122" t="s">
        <v>0</v>
      </c>
      <c r="B15" s="123" t="s">
        <v>591</v>
      </c>
      <c r="C15" s="123" t="s">
        <v>108</v>
      </c>
      <c r="D15" s="123" t="s">
        <v>109</v>
      </c>
      <c r="E15" s="124" t="s">
        <v>1</v>
      </c>
      <c r="F15" s="125" t="s">
        <v>78</v>
      </c>
      <c r="G15" s="125" t="s">
        <v>1</v>
      </c>
      <c r="H15" s="125" t="s">
        <v>78</v>
      </c>
      <c r="I15" s="125" t="s">
        <v>1</v>
      </c>
      <c r="J15" s="125" t="s">
        <v>78</v>
      </c>
      <c r="K15" s="125" t="s">
        <v>1</v>
      </c>
      <c r="L15" s="170" t="s">
        <v>78</v>
      </c>
    </row>
    <row r="16" spans="1:12" ht="15.6" customHeight="1" x14ac:dyDescent="0.25">
      <c r="A16" s="122" t="s">
        <v>0</v>
      </c>
      <c r="B16" s="126" t="s">
        <v>0</v>
      </c>
      <c r="C16" s="127"/>
      <c r="D16" s="127"/>
      <c r="E16" s="1105" t="s">
        <v>624</v>
      </c>
      <c r="F16" s="203" t="s">
        <v>0</v>
      </c>
      <c r="G16" s="1105" t="s">
        <v>624</v>
      </c>
      <c r="H16" s="203" t="s">
        <v>0</v>
      </c>
      <c r="I16" s="1105" t="s">
        <v>624</v>
      </c>
      <c r="J16" s="203" t="s">
        <v>0</v>
      </c>
      <c r="K16" s="1105" t="s">
        <v>624</v>
      </c>
      <c r="L16" s="208" t="s">
        <v>0</v>
      </c>
    </row>
    <row r="17" spans="1:58" s="340" customFormat="1" ht="16.5" customHeight="1" x14ac:dyDescent="0.15">
      <c r="A17" s="513" t="s">
        <v>77</v>
      </c>
      <c r="B17" s="918" t="s">
        <v>592</v>
      </c>
      <c r="C17" s="923" t="s">
        <v>0</v>
      </c>
      <c r="D17" s="924"/>
      <c r="E17" s="338"/>
      <c r="F17" s="338"/>
      <c r="G17" s="338"/>
      <c r="H17" s="338"/>
      <c r="I17" s="338"/>
      <c r="J17" s="338"/>
      <c r="K17" s="338"/>
      <c r="L17" s="339"/>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row>
    <row r="18" spans="1:58" s="130" customFormat="1" ht="16.5" customHeight="1" x14ac:dyDescent="0.15">
      <c r="A18" s="1622" t="s">
        <v>340</v>
      </c>
      <c r="B18" s="919" t="s">
        <v>593</v>
      </c>
      <c r="C18" s="133"/>
      <c r="D18" s="133"/>
      <c r="E18" s="131"/>
      <c r="F18" s="131"/>
      <c r="G18" s="131"/>
      <c r="H18" s="131"/>
      <c r="I18" s="131"/>
      <c r="J18" s="131"/>
      <c r="K18" s="131"/>
      <c r="L18" s="132"/>
    </row>
    <row r="19" spans="1:58" s="130" customFormat="1" ht="16.5" customHeight="1" x14ac:dyDescent="0.15">
      <c r="A19" s="1623"/>
      <c r="B19" s="918" t="s">
        <v>594</v>
      </c>
      <c r="C19" s="514"/>
      <c r="D19" s="514"/>
      <c r="E19" s="128"/>
      <c r="F19" s="128"/>
      <c r="G19" s="128"/>
      <c r="H19" s="128"/>
      <c r="I19" s="128"/>
      <c r="J19" s="128"/>
      <c r="K19" s="128"/>
      <c r="L19" s="129"/>
    </row>
    <row r="20" spans="1:58" s="130" customFormat="1" ht="16.5" customHeight="1" x14ac:dyDescent="0.15">
      <c r="A20" s="1623"/>
      <c r="B20" s="919" t="s">
        <v>595</v>
      </c>
      <c r="C20" s="514"/>
      <c r="D20" s="514"/>
      <c r="E20" s="128"/>
      <c r="F20" s="128"/>
      <c r="G20" s="128"/>
      <c r="H20" s="128"/>
      <c r="I20" s="128"/>
      <c r="J20" s="128"/>
      <c r="K20" s="128"/>
      <c r="L20" s="129"/>
    </row>
    <row r="21" spans="1:58" s="130" customFormat="1" ht="16.5" customHeight="1" x14ac:dyDescent="0.15">
      <c r="A21" s="1623"/>
      <c r="B21" s="589"/>
      <c r="C21" s="514"/>
      <c r="D21" s="514"/>
      <c r="E21" s="128"/>
      <c r="F21" s="128"/>
      <c r="G21" s="128"/>
      <c r="H21" s="128"/>
      <c r="I21" s="128"/>
      <c r="J21" s="128"/>
      <c r="K21" s="128"/>
      <c r="L21" s="129"/>
    </row>
    <row r="22" spans="1:58" s="130" customFormat="1" ht="16.5" customHeight="1" x14ac:dyDescent="0.15">
      <c r="A22" s="1623"/>
      <c r="B22" s="589"/>
      <c r="C22" s="514"/>
      <c r="D22" s="514"/>
      <c r="E22" s="128"/>
      <c r="F22" s="128"/>
      <c r="G22" s="128"/>
      <c r="H22" s="128"/>
      <c r="I22" s="128"/>
      <c r="J22" s="128"/>
      <c r="K22" s="128"/>
      <c r="L22" s="129"/>
    </row>
    <row r="23" spans="1:58" s="130" customFormat="1" ht="16.5" customHeight="1" x14ac:dyDescent="0.15">
      <c r="A23" s="1623"/>
      <c r="B23" s="589"/>
      <c r="C23" s="514"/>
      <c r="D23" s="514"/>
      <c r="E23" s="128"/>
      <c r="F23" s="128"/>
      <c r="G23" s="128"/>
      <c r="H23" s="128"/>
      <c r="I23" s="128"/>
      <c r="J23" s="128"/>
      <c r="K23" s="128"/>
      <c r="L23" s="129"/>
    </row>
    <row r="24" spans="1:58" s="130" customFormat="1" ht="16.5" customHeight="1" x14ac:dyDescent="0.15">
      <c r="A24" s="1623"/>
      <c r="B24" s="589"/>
      <c r="C24" s="514"/>
      <c r="D24" s="514"/>
      <c r="E24" s="128"/>
      <c r="F24" s="128"/>
      <c r="G24" s="128"/>
      <c r="H24" s="128"/>
      <c r="I24" s="128"/>
      <c r="J24" s="128"/>
      <c r="K24" s="128"/>
      <c r="L24" s="129"/>
    </row>
    <row r="25" spans="1:58" s="130" customFormat="1" ht="16.5" customHeight="1" x14ac:dyDescent="0.15">
      <c r="A25" s="1623"/>
      <c r="B25" s="589"/>
      <c r="C25" s="514"/>
      <c r="D25" s="514"/>
      <c r="E25" s="128"/>
      <c r="F25" s="128"/>
      <c r="G25" s="128"/>
      <c r="H25" s="128"/>
      <c r="I25" s="128"/>
      <c r="J25" s="128"/>
      <c r="K25" s="128"/>
      <c r="L25" s="129"/>
    </row>
    <row r="26" spans="1:58" s="130" customFormat="1" ht="16.5" customHeight="1" x14ac:dyDescent="0.15">
      <c r="A26" s="1624"/>
      <c r="B26" s="590"/>
      <c r="C26" s="133"/>
      <c r="D26" s="133"/>
      <c r="E26" s="128"/>
      <c r="F26" s="128"/>
      <c r="G26" s="128"/>
      <c r="H26" s="128"/>
      <c r="I26" s="128"/>
      <c r="J26" s="128"/>
      <c r="K26" s="128"/>
      <c r="L26" s="129"/>
    </row>
    <row r="27" spans="1:58" s="340" customFormat="1" ht="16.5" customHeight="1" x14ac:dyDescent="0.15">
      <c r="A27" s="726" t="s">
        <v>398</v>
      </c>
      <c r="B27" s="920" t="s">
        <v>592</v>
      </c>
      <c r="C27" s="337"/>
      <c r="D27" s="337"/>
      <c r="E27" s="338"/>
      <c r="F27" s="338"/>
      <c r="G27" s="338"/>
      <c r="H27" s="338"/>
      <c r="I27" s="338"/>
      <c r="J27" s="338"/>
      <c r="K27" s="338"/>
      <c r="L27" s="339"/>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row>
    <row r="28" spans="1:58" s="130" customFormat="1" ht="16.5" customHeight="1" x14ac:dyDescent="0.15">
      <c r="A28" s="1622" t="s">
        <v>612</v>
      </c>
      <c r="B28" s="1628" t="s">
        <v>596</v>
      </c>
      <c r="C28" s="514"/>
      <c r="D28" s="514"/>
      <c r="E28" s="128"/>
      <c r="F28" s="128"/>
      <c r="G28" s="128" t="s">
        <v>0</v>
      </c>
      <c r="H28" s="128"/>
      <c r="I28" s="128"/>
      <c r="J28" s="128"/>
      <c r="K28" s="128"/>
      <c r="L28" s="129"/>
    </row>
    <row r="29" spans="1:58" s="130" customFormat="1" ht="16.5" customHeight="1" x14ac:dyDescent="0.15">
      <c r="A29" s="1623"/>
      <c r="B29" s="1628"/>
      <c r="C29" s="514"/>
      <c r="D29" s="514"/>
      <c r="E29" s="128"/>
      <c r="F29" s="128"/>
      <c r="G29" s="128"/>
      <c r="H29" s="128"/>
      <c r="I29" s="128"/>
      <c r="J29" s="128"/>
      <c r="K29" s="128"/>
      <c r="L29" s="129"/>
    </row>
    <row r="30" spans="1:58" s="130" customFormat="1" ht="16.5" customHeight="1" x14ac:dyDescent="0.15">
      <c r="A30" s="1623"/>
      <c r="B30" s="921" t="s">
        <v>594</v>
      </c>
      <c r="C30" s="514"/>
      <c r="D30" s="514"/>
      <c r="E30" s="128"/>
      <c r="F30" s="128"/>
      <c r="G30" s="128"/>
      <c r="H30" s="128"/>
      <c r="I30" s="128"/>
      <c r="J30" s="128"/>
      <c r="K30" s="128"/>
      <c r="L30" s="129"/>
    </row>
    <row r="31" spans="1:58" s="134" customFormat="1" ht="16.5" customHeight="1" x14ac:dyDescent="0.15">
      <c r="A31" s="1623"/>
      <c r="B31" s="1628" t="s">
        <v>597</v>
      </c>
      <c r="C31" s="514"/>
      <c r="D31" s="514"/>
      <c r="E31" s="128"/>
      <c r="F31" s="128"/>
      <c r="G31" s="128"/>
      <c r="H31" s="128"/>
      <c r="I31" s="128"/>
      <c r="J31" s="128"/>
      <c r="K31" s="128"/>
      <c r="L31" s="129"/>
    </row>
    <row r="32" spans="1:58" s="130" customFormat="1" ht="16.5" customHeight="1" x14ac:dyDescent="0.15">
      <c r="A32" s="1623"/>
      <c r="B32" s="1628"/>
      <c r="C32" s="514"/>
      <c r="D32" s="514"/>
      <c r="E32" s="128"/>
      <c r="F32" s="128"/>
      <c r="G32" s="128"/>
      <c r="H32" s="128"/>
      <c r="I32" s="128"/>
      <c r="J32" s="128"/>
      <c r="K32" s="128"/>
      <c r="L32" s="129"/>
    </row>
    <row r="33" spans="1:58" s="130" customFormat="1" ht="16.5" customHeight="1" x14ac:dyDescent="0.15">
      <c r="A33" s="1623"/>
      <c r="C33" s="514"/>
      <c r="D33" s="514"/>
      <c r="E33" s="128"/>
      <c r="F33" s="128"/>
      <c r="G33" s="128"/>
      <c r="H33" s="128"/>
      <c r="I33" s="128"/>
      <c r="J33" s="128"/>
      <c r="K33" s="128"/>
      <c r="L33" s="129"/>
    </row>
    <row r="34" spans="1:58" s="130" customFormat="1" ht="16.5" customHeight="1" x14ac:dyDescent="0.15">
      <c r="A34" s="1623"/>
      <c r="B34" s="589"/>
      <c r="C34" s="514"/>
      <c r="D34" s="514"/>
      <c r="E34" s="128"/>
      <c r="F34" s="128"/>
      <c r="G34" s="128"/>
      <c r="H34" s="128"/>
      <c r="I34" s="128"/>
      <c r="J34" s="128"/>
      <c r="K34" s="128"/>
      <c r="L34" s="129"/>
    </row>
    <row r="35" spans="1:58" s="130" customFormat="1" ht="16.5" customHeight="1" x14ac:dyDescent="0.15">
      <c r="A35" s="1623"/>
      <c r="B35" s="589"/>
      <c r="C35" s="514"/>
      <c r="D35" s="514"/>
      <c r="E35" s="128"/>
      <c r="F35" s="128"/>
      <c r="G35" s="128"/>
      <c r="H35" s="128"/>
      <c r="I35" s="128"/>
      <c r="J35" s="128"/>
      <c r="K35" s="128"/>
      <c r="L35" s="129"/>
    </row>
    <row r="36" spans="1:58" s="130" customFormat="1" ht="16.5" customHeight="1" x14ac:dyDescent="0.15">
      <c r="A36" s="1624"/>
      <c r="B36" s="590"/>
      <c r="C36" s="135"/>
      <c r="D36" s="135"/>
      <c r="E36" s="128"/>
      <c r="F36" s="128"/>
      <c r="G36" s="128"/>
      <c r="H36" s="128"/>
      <c r="I36" s="128"/>
      <c r="J36" s="128"/>
      <c r="K36" s="128"/>
      <c r="L36" s="129"/>
    </row>
    <row r="37" spans="1:58" s="340" customFormat="1" ht="16.5" customHeight="1" x14ac:dyDescent="0.15">
      <c r="A37" s="726" t="s">
        <v>589</v>
      </c>
      <c r="B37" s="918" t="s">
        <v>592</v>
      </c>
      <c r="C37" s="337"/>
      <c r="D37" s="337"/>
      <c r="E37" s="338"/>
      <c r="F37" s="338"/>
      <c r="G37" s="338"/>
      <c r="H37" s="338"/>
      <c r="I37" s="338"/>
      <c r="J37" s="338"/>
      <c r="K37" s="338"/>
      <c r="L37" s="339"/>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row>
    <row r="38" spans="1:58" s="130" customFormat="1" ht="16.5" customHeight="1" x14ac:dyDescent="0.15">
      <c r="A38" s="1622" t="s">
        <v>103</v>
      </c>
      <c r="B38" s="336" t="s">
        <v>468</v>
      </c>
      <c r="C38" s="514"/>
      <c r="D38" s="514"/>
      <c r="E38" s="128"/>
      <c r="F38" s="128"/>
      <c r="G38" s="128"/>
      <c r="H38" s="128"/>
      <c r="I38" s="128"/>
      <c r="J38" s="128"/>
      <c r="K38" s="128"/>
      <c r="L38" s="129"/>
    </row>
    <row r="39" spans="1:58" s="130" customFormat="1" ht="16.5" customHeight="1" x14ac:dyDescent="0.15">
      <c r="A39" s="1623"/>
      <c r="B39" s="918" t="s">
        <v>594</v>
      </c>
      <c r="C39" s="514"/>
      <c r="D39" s="514"/>
      <c r="E39" s="128"/>
      <c r="F39" s="128"/>
      <c r="G39" s="128"/>
      <c r="H39" s="128"/>
      <c r="I39" s="128"/>
      <c r="J39" s="128"/>
      <c r="K39" s="128"/>
      <c r="L39" s="129"/>
    </row>
    <row r="40" spans="1:58" s="130" customFormat="1" ht="16.5" customHeight="1" x14ac:dyDescent="0.15">
      <c r="A40" s="1623"/>
      <c r="B40" s="919" t="s">
        <v>598</v>
      </c>
      <c r="C40" s="514"/>
      <c r="D40" s="514"/>
      <c r="E40" s="128"/>
      <c r="F40" s="128"/>
      <c r="G40" s="128"/>
      <c r="H40" s="128"/>
      <c r="I40" s="128"/>
      <c r="J40" s="128"/>
      <c r="K40" s="128"/>
      <c r="L40" s="129"/>
    </row>
    <row r="41" spans="1:58" s="130" customFormat="1" ht="16.5" customHeight="1" x14ac:dyDescent="0.15">
      <c r="A41" s="1623"/>
      <c r="B41" s="591"/>
      <c r="C41" s="514"/>
      <c r="D41" s="514"/>
      <c r="E41" s="131"/>
      <c r="F41" s="131"/>
      <c r="G41" s="131"/>
      <c r="H41" s="131"/>
      <c r="I41" s="131"/>
      <c r="J41" s="131"/>
      <c r="K41" s="131"/>
      <c r="L41" s="132"/>
    </row>
    <row r="42" spans="1:58" s="130" customFormat="1" ht="16.5" customHeight="1" x14ac:dyDescent="0.15">
      <c r="A42" s="1623"/>
      <c r="B42" s="591"/>
      <c r="C42" s="514"/>
      <c r="D42" s="514"/>
      <c r="E42" s="131"/>
      <c r="F42" s="131"/>
      <c r="G42" s="131"/>
      <c r="H42" s="131"/>
      <c r="I42" s="131"/>
      <c r="J42" s="131"/>
      <c r="K42" s="131"/>
      <c r="L42" s="132"/>
    </row>
    <row r="43" spans="1:58" s="130" customFormat="1" ht="16.5" customHeight="1" x14ac:dyDescent="0.15">
      <c r="A43" s="1623"/>
      <c r="B43" s="591"/>
      <c r="C43" s="514"/>
      <c r="D43" s="514"/>
      <c r="E43" s="131"/>
      <c r="F43" s="131"/>
      <c r="G43" s="131"/>
      <c r="H43" s="131"/>
      <c r="I43" s="131"/>
      <c r="J43" s="131"/>
      <c r="K43" s="131"/>
      <c r="L43" s="132"/>
    </row>
    <row r="44" spans="1:58" s="130" customFormat="1" ht="16.5" customHeight="1" x14ac:dyDescent="0.15">
      <c r="A44" s="1623"/>
      <c r="B44" s="591"/>
      <c r="C44" s="514"/>
      <c r="D44" s="514"/>
      <c r="E44" s="131"/>
      <c r="F44" s="131"/>
      <c r="G44" s="131"/>
      <c r="H44" s="131"/>
      <c r="I44" s="131"/>
      <c r="J44" s="131"/>
      <c r="K44" s="131"/>
      <c r="L44" s="132"/>
    </row>
    <row r="45" spans="1:58" s="130" customFormat="1" ht="16.5" customHeight="1" x14ac:dyDescent="0.15">
      <c r="A45" s="1623"/>
      <c r="B45" s="591"/>
      <c r="C45" s="514"/>
      <c r="D45" s="514"/>
      <c r="E45" s="131"/>
      <c r="F45" s="131"/>
      <c r="G45" s="131"/>
      <c r="H45" s="131"/>
      <c r="I45" s="131"/>
      <c r="J45" s="131"/>
      <c r="K45" s="131"/>
      <c r="L45" s="132"/>
    </row>
    <row r="46" spans="1:58" s="130" customFormat="1" ht="16.5" customHeight="1" x14ac:dyDescent="0.15">
      <c r="A46" s="1624"/>
      <c r="B46" s="592"/>
      <c r="C46" s="135"/>
      <c r="D46" s="135"/>
      <c r="E46" s="131"/>
      <c r="F46" s="131"/>
      <c r="G46" s="131"/>
      <c r="H46" s="131"/>
      <c r="I46" s="131"/>
      <c r="J46" s="131"/>
      <c r="K46" s="131"/>
      <c r="L46" s="132"/>
    </row>
    <row r="47" spans="1:58" s="340" customFormat="1" ht="17.25" customHeight="1" x14ac:dyDescent="0.15">
      <c r="A47" s="726" t="s">
        <v>590</v>
      </c>
      <c r="B47" s="918" t="s">
        <v>592</v>
      </c>
      <c r="C47" s="337"/>
      <c r="D47" s="337"/>
      <c r="E47" s="341"/>
      <c r="F47" s="341"/>
      <c r="G47" s="341"/>
      <c r="H47" s="341"/>
      <c r="I47" s="341"/>
      <c r="J47" s="341"/>
      <c r="K47" s="341"/>
      <c r="L47" s="342"/>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row>
    <row r="48" spans="1:58" s="130" customFormat="1" ht="16.5" customHeight="1" x14ac:dyDescent="0.15">
      <c r="A48" s="1625" t="s">
        <v>102</v>
      </c>
      <c r="B48" s="336" t="s">
        <v>599</v>
      </c>
      <c r="C48" s="514"/>
      <c r="D48" s="514"/>
      <c r="E48" s="131"/>
      <c r="F48" s="131"/>
      <c r="G48" s="131"/>
      <c r="H48" s="131"/>
      <c r="I48" s="131"/>
      <c r="J48" s="131"/>
      <c r="K48" s="131"/>
      <c r="L48" s="132"/>
    </row>
    <row r="49" spans="1:12" s="130" customFormat="1" ht="16.5" customHeight="1" x14ac:dyDescent="0.15">
      <c r="A49" s="1626"/>
      <c r="B49" s="918" t="s">
        <v>594</v>
      </c>
      <c r="C49" s="514"/>
      <c r="D49" s="514"/>
      <c r="E49" s="131"/>
      <c r="F49" s="131"/>
      <c r="G49" s="131"/>
      <c r="H49" s="131"/>
      <c r="I49" s="131"/>
      <c r="J49" s="131"/>
      <c r="K49" s="131"/>
      <c r="L49" s="132"/>
    </row>
    <row r="50" spans="1:12" s="130" customFormat="1" ht="16.5" customHeight="1" x14ac:dyDescent="0.15">
      <c r="A50" s="1626"/>
      <c r="B50" s="336" t="s">
        <v>600</v>
      </c>
      <c r="C50" s="514"/>
      <c r="D50" s="514"/>
      <c r="E50" s="131"/>
      <c r="F50" s="131"/>
      <c r="G50" s="131"/>
      <c r="H50" s="131"/>
      <c r="I50" s="131"/>
      <c r="J50" s="131"/>
      <c r="K50" s="131"/>
      <c r="L50" s="132"/>
    </row>
    <row r="51" spans="1:12" s="130" customFormat="1" ht="16.5" customHeight="1" x14ac:dyDescent="0.15">
      <c r="A51" s="1626"/>
      <c r="B51" s="922"/>
      <c r="C51" s="514"/>
      <c r="D51" s="514"/>
      <c r="E51" s="131"/>
      <c r="F51" s="131"/>
      <c r="G51" s="131"/>
      <c r="H51" s="131"/>
      <c r="I51" s="131"/>
      <c r="J51" s="131"/>
      <c r="K51" s="131"/>
      <c r="L51" s="132"/>
    </row>
    <row r="52" spans="1:12" s="130" customFormat="1" ht="16.5" customHeight="1" x14ac:dyDescent="0.15">
      <c r="A52" s="1626"/>
      <c r="B52" s="922"/>
      <c r="C52" s="514"/>
      <c r="D52" s="514"/>
      <c r="E52" s="131"/>
      <c r="F52" s="131"/>
      <c r="G52" s="131"/>
      <c r="H52" s="131"/>
      <c r="I52" s="131"/>
      <c r="J52" s="131"/>
      <c r="K52" s="131"/>
      <c r="L52" s="132"/>
    </row>
    <row r="53" spans="1:12" s="130" customFormat="1" ht="16.5" customHeight="1" x14ac:dyDescent="0.15">
      <c r="A53" s="1626"/>
      <c r="B53" s="593"/>
      <c r="C53" s="514"/>
      <c r="D53" s="514"/>
      <c r="E53" s="131"/>
      <c r="F53" s="131"/>
      <c r="G53" s="131"/>
      <c r="H53" s="131"/>
      <c r="I53" s="131"/>
      <c r="J53" s="131"/>
      <c r="K53" s="131"/>
      <c r="L53" s="132"/>
    </row>
    <row r="54" spans="1:12" s="130" customFormat="1" ht="16.5" customHeight="1" x14ac:dyDescent="0.15">
      <c r="A54" s="1626"/>
      <c r="B54" s="593"/>
      <c r="C54" s="514"/>
      <c r="D54" s="514"/>
      <c r="E54" s="131"/>
      <c r="F54" s="131"/>
      <c r="G54" s="131"/>
      <c r="H54" s="131"/>
      <c r="I54" s="131"/>
      <c r="J54" s="131"/>
      <c r="K54" s="131"/>
      <c r="L54" s="132"/>
    </row>
    <row r="55" spans="1:12" s="130" customFormat="1" ht="16.5" customHeight="1" x14ac:dyDescent="0.15">
      <c r="A55" s="1626"/>
      <c r="B55" s="593"/>
      <c r="C55" s="514"/>
      <c r="D55" s="514"/>
      <c r="E55" s="131"/>
      <c r="F55" s="131"/>
      <c r="G55" s="131"/>
      <c r="H55" s="131"/>
      <c r="I55" s="131"/>
      <c r="J55" s="131"/>
      <c r="K55" s="131"/>
      <c r="L55" s="132"/>
    </row>
    <row r="56" spans="1:12" s="130" customFormat="1" ht="16.5" customHeight="1" thickBot="1" x14ac:dyDescent="0.2">
      <c r="A56" s="1627"/>
      <c r="B56" s="594"/>
      <c r="C56" s="136"/>
      <c r="D56" s="136"/>
      <c r="E56" s="137"/>
      <c r="F56" s="137"/>
      <c r="G56" s="137"/>
      <c r="H56" s="137"/>
      <c r="I56" s="137"/>
      <c r="J56" s="137"/>
      <c r="K56" s="137"/>
      <c r="L56" s="138"/>
    </row>
    <row r="57" spans="1:12" s="130" customFormat="1" ht="16.5" customHeight="1" x14ac:dyDescent="0.15">
      <c r="A57" s="1096"/>
      <c r="B57" s="293" t="s">
        <v>622</v>
      </c>
      <c r="C57" s="1097"/>
      <c r="D57" s="1097"/>
      <c r="E57" s="1098"/>
      <c r="F57" s="1098"/>
      <c r="G57" s="1098"/>
      <c r="H57" s="1098"/>
      <c r="I57" s="1098"/>
      <c r="J57" s="1098"/>
      <c r="K57" s="1098"/>
      <c r="L57" s="1098"/>
    </row>
    <row r="58" spans="1:12" ht="16.5" customHeight="1" x14ac:dyDescent="0.2">
      <c r="A58" s="139"/>
      <c r="B58" s="293" t="s">
        <v>623</v>
      </c>
      <c r="C58" s="116"/>
      <c r="D58" s="116"/>
      <c r="E58" s="140"/>
      <c r="F58" s="140"/>
      <c r="G58" s="140"/>
      <c r="H58" s="140"/>
      <c r="I58" s="140"/>
      <c r="J58" s="140"/>
      <c r="K58" s="140"/>
      <c r="L58" s="140"/>
    </row>
    <row r="59" spans="1:12" ht="44.1" customHeight="1" x14ac:dyDescent="0.2">
      <c r="A59" s="1613" t="s">
        <v>111</v>
      </c>
      <c r="B59" s="1614"/>
      <c r="C59" s="1614"/>
      <c r="D59" s="1614"/>
      <c r="E59" s="1614"/>
      <c r="F59" s="1614"/>
      <c r="G59" s="1614"/>
      <c r="H59" s="1614"/>
      <c r="I59" s="1614"/>
      <c r="J59" s="1614"/>
      <c r="K59" s="1614"/>
      <c r="L59" s="1614"/>
    </row>
    <row r="60" spans="1:12" ht="16.5" customHeight="1" x14ac:dyDescent="0.2">
      <c r="A60" s="360" t="s">
        <v>0</v>
      </c>
      <c r="B60" s="361"/>
      <c r="C60" s="362"/>
      <c r="D60" s="362"/>
      <c r="E60" s="362"/>
      <c r="F60" s="362"/>
      <c r="G60" s="362"/>
      <c r="H60" s="362"/>
      <c r="I60" s="362"/>
      <c r="J60" s="362"/>
      <c r="K60" s="362"/>
      <c r="L60" s="362"/>
    </row>
    <row r="61" spans="1:12" ht="15.6" customHeight="1" x14ac:dyDescent="0.2">
      <c r="A61" s="363"/>
      <c r="B61" s="363"/>
      <c r="C61" s="364"/>
      <c r="D61" s="364"/>
      <c r="E61" s="364"/>
      <c r="F61" s="364"/>
      <c r="G61" s="364"/>
      <c r="H61" s="364"/>
      <c r="I61" s="364"/>
      <c r="J61" s="364"/>
      <c r="K61" s="364"/>
      <c r="L61" s="364"/>
    </row>
    <row r="62" spans="1:12" ht="14.45" customHeight="1" x14ac:dyDescent="0.2">
      <c r="A62" s="363"/>
      <c r="B62" s="363"/>
      <c r="C62" s="364"/>
      <c r="D62" s="364"/>
      <c r="E62" s="364"/>
      <c r="F62" s="364"/>
      <c r="G62" s="364"/>
      <c r="H62" s="364"/>
      <c r="I62" s="364"/>
      <c r="J62" s="364"/>
      <c r="K62" s="364"/>
      <c r="L62" s="364"/>
    </row>
    <row r="63" spans="1:12" ht="14.45" customHeight="1" x14ac:dyDescent="0.2">
      <c r="A63" s="363"/>
      <c r="B63" s="363"/>
      <c r="C63" s="364"/>
      <c r="D63" s="364"/>
      <c r="E63" s="364"/>
      <c r="F63" s="364"/>
      <c r="G63" s="364"/>
      <c r="H63" s="364"/>
      <c r="I63" s="364"/>
      <c r="J63" s="364"/>
      <c r="K63" s="364"/>
      <c r="L63" s="364"/>
    </row>
    <row r="64" spans="1:12" ht="12.75" customHeight="1" x14ac:dyDescent="0.2">
      <c r="A64" s="363"/>
      <c r="B64" s="363"/>
      <c r="C64" s="364"/>
      <c r="D64" s="364"/>
      <c r="E64" s="364"/>
      <c r="F64" s="364"/>
      <c r="G64" s="364"/>
      <c r="H64" s="364"/>
      <c r="I64" s="364"/>
      <c r="J64" s="364"/>
      <c r="K64" s="364"/>
      <c r="L64" s="364"/>
    </row>
    <row r="65" spans="1:12" ht="12.75" customHeight="1" x14ac:dyDescent="0.2">
      <c r="A65" s="363"/>
      <c r="B65" s="363"/>
      <c r="C65" s="364"/>
      <c r="D65" s="364"/>
      <c r="E65" s="364"/>
      <c r="F65" s="364"/>
      <c r="G65" s="364"/>
      <c r="H65" s="364"/>
      <c r="I65" s="364"/>
      <c r="J65" s="364"/>
      <c r="K65" s="364"/>
      <c r="L65" s="364"/>
    </row>
    <row r="66" spans="1:12" ht="12.75" customHeight="1" x14ac:dyDescent="0.2">
      <c r="A66" s="363"/>
      <c r="B66" s="363"/>
      <c r="C66" s="364"/>
      <c r="D66" s="364"/>
      <c r="E66" s="364"/>
      <c r="F66" s="364"/>
      <c r="G66" s="364"/>
      <c r="H66" s="364"/>
      <c r="I66" s="364"/>
      <c r="J66" s="364"/>
      <c r="K66" s="364"/>
      <c r="L66" s="364"/>
    </row>
    <row r="67" spans="1:12" ht="12.75" customHeight="1" x14ac:dyDescent="0.2">
      <c r="A67" s="363"/>
      <c r="B67" s="363"/>
      <c r="C67" s="364"/>
      <c r="D67" s="364"/>
      <c r="E67" s="364"/>
      <c r="F67" s="364"/>
      <c r="G67" s="364"/>
      <c r="H67" s="364"/>
      <c r="I67" s="364"/>
      <c r="J67" s="364"/>
      <c r="K67" s="364"/>
      <c r="L67" s="364"/>
    </row>
    <row r="68" spans="1:12" ht="12.75" customHeight="1" x14ac:dyDescent="0.2">
      <c r="A68" s="363"/>
      <c r="B68" s="363"/>
      <c r="C68" s="364"/>
      <c r="D68" s="364"/>
      <c r="E68" s="364"/>
      <c r="F68" s="364"/>
      <c r="G68" s="364"/>
      <c r="H68" s="364"/>
      <c r="I68" s="364"/>
      <c r="J68" s="364"/>
      <c r="K68" s="364"/>
      <c r="L68" s="364"/>
    </row>
    <row r="69" spans="1:12" ht="12.75" customHeight="1" x14ac:dyDescent="0.2">
      <c r="A69" s="363"/>
      <c r="B69" s="363"/>
      <c r="C69" s="364"/>
      <c r="D69" s="364"/>
      <c r="E69" s="364"/>
      <c r="F69" s="364"/>
      <c r="G69" s="364"/>
      <c r="H69" s="364"/>
      <c r="I69" s="364"/>
      <c r="J69" s="364"/>
      <c r="K69" s="364"/>
      <c r="L69" s="364"/>
    </row>
    <row r="70" spans="1:12" ht="12.75" customHeight="1" x14ac:dyDescent="0.2">
      <c r="A70" s="363"/>
      <c r="B70" s="363"/>
      <c r="C70" s="364"/>
      <c r="D70" s="364"/>
      <c r="E70" s="364"/>
      <c r="F70" s="364"/>
      <c r="G70" s="364"/>
      <c r="H70" s="364"/>
      <c r="I70" s="364"/>
      <c r="J70" s="364"/>
      <c r="K70" s="364"/>
      <c r="L70" s="364"/>
    </row>
    <row r="71" spans="1:12" ht="12.75" customHeight="1" x14ac:dyDescent="0.2">
      <c r="A71" s="363"/>
      <c r="B71" s="363"/>
      <c r="C71" s="364"/>
      <c r="D71" s="364"/>
      <c r="E71" s="364"/>
      <c r="F71" s="364"/>
      <c r="G71" s="364"/>
      <c r="H71" s="364"/>
      <c r="I71" s="364"/>
      <c r="J71" s="364"/>
      <c r="K71" s="364"/>
      <c r="L71" s="364"/>
    </row>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sheetData>
  <sheetProtection sheet="1" objects="1" scenarios="1"/>
  <mergeCells count="25">
    <mergeCell ref="G3:I3"/>
    <mergeCell ref="K2:L2"/>
    <mergeCell ref="G12:L12"/>
    <mergeCell ref="C8:F8"/>
    <mergeCell ref="G6:L6"/>
    <mergeCell ref="G7:L7"/>
    <mergeCell ref="G4:L4"/>
    <mergeCell ref="H9:L9"/>
    <mergeCell ref="G5:H5"/>
    <mergeCell ref="K8:L8"/>
    <mergeCell ref="E11:F11"/>
    <mergeCell ref="C6:F7"/>
    <mergeCell ref="A59:L59"/>
    <mergeCell ref="I13:L13"/>
    <mergeCell ref="G14:H14"/>
    <mergeCell ref="K14:L14"/>
    <mergeCell ref="E13:H13"/>
    <mergeCell ref="A38:A46"/>
    <mergeCell ref="A48:A56"/>
    <mergeCell ref="E14:F14"/>
    <mergeCell ref="I14:J14"/>
    <mergeCell ref="A18:A26"/>
    <mergeCell ref="A28:A36"/>
    <mergeCell ref="B28:B29"/>
    <mergeCell ref="B31:B32"/>
  </mergeCells>
  <phoneticPr fontId="0" type="noConversion"/>
  <printOptions horizontalCentered="1"/>
  <pageMargins left="0" right="0" top="0" bottom="0" header="0" footer="0"/>
  <pageSetup paperSize="9" scale="6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60"/>
  <sheetViews>
    <sheetView showGridLines="0" zoomScale="85" zoomScaleNormal="85" workbookViewId="0">
      <selection activeCell="B27" sqref="B27:N27"/>
    </sheetView>
  </sheetViews>
  <sheetFormatPr defaultColWidth="9.625" defaultRowHeight="12.75" x14ac:dyDescent="0.2"/>
  <cols>
    <col min="1" max="1" width="3.25" style="405" customWidth="1"/>
    <col min="2" max="2" width="21.375" style="436" customWidth="1"/>
    <col min="3" max="3" width="10.375" style="408" customWidth="1"/>
    <col min="4" max="4" width="14.375" style="408" customWidth="1"/>
    <col min="5" max="5" width="19.375" style="408" customWidth="1"/>
    <col min="6" max="6" width="10.375" style="408" customWidth="1"/>
    <col min="7" max="7" width="14.375" style="408" customWidth="1"/>
    <col min="8" max="8" width="19.375" style="408" customWidth="1"/>
    <col min="9" max="9" width="10.375" style="408" customWidth="1"/>
    <col min="10" max="10" width="14.375" style="408" customWidth="1"/>
    <col min="11" max="11" width="19.375" style="408" customWidth="1"/>
    <col min="12" max="12" width="10.375" style="408" customWidth="1"/>
    <col min="13" max="13" width="14.375" style="408" customWidth="1"/>
    <col min="14" max="14" width="19.375" style="408" customWidth="1"/>
    <col min="15" max="16384" width="9.625" style="408"/>
  </cols>
  <sheetData>
    <row r="1" spans="1:16" ht="12.75" customHeight="1" thickBot="1" x14ac:dyDescent="0.25">
      <c r="B1" s="406"/>
      <c r="C1" s="407"/>
      <c r="D1" s="407"/>
      <c r="E1" s="407"/>
      <c r="F1" s="407"/>
      <c r="G1" s="407"/>
      <c r="H1" s="407"/>
      <c r="I1" s="407"/>
      <c r="J1" s="407"/>
      <c r="K1" s="407"/>
      <c r="L1" s="407"/>
      <c r="M1" s="407"/>
      <c r="N1" s="407"/>
    </row>
    <row r="2" spans="1:16" ht="14.45" customHeight="1" x14ac:dyDescent="0.25">
      <c r="A2" s="409"/>
      <c r="B2" s="410" t="s">
        <v>0</v>
      </c>
      <c r="C2" s="411"/>
      <c r="D2" s="411"/>
      <c r="E2" s="411"/>
      <c r="F2" s="411"/>
      <c r="G2" s="411"/>
      <c r="H2" s="411"/>
      <c r="I2" s="395" t="s">
        <v>32</v>
      </c>
      <c r="J2" s="1657"/>
      <c r="K2" s="1657"/>
      <c r="L2" s="509" t="s">
        <v>9</v>
      </c>
      <c r="M2" s="1657"/>
      <c r="N2" s="1658"/>
    </row>
    <row r="3" spans="1:16" ht="14.45" customHeight="1" x14ac:dyDescent="0.2">
      <c r="A3" s="412"/>
      <c r="B3" s="413" t="s">
        <v>0</v>
      </c>
      <c r="C3" s="414"/>
      <c r="D3" s="414"/>
      <c r="E3" s="414"/>
      <c r="F3" s="414"/>
      <c r="G3" s="414"/>
      <c r="H3" s="415"/>
      <c r="I3" s="396" t="s">
        <v>14</v>
      </c>
      <c r="J3" s="397"/>
      <c r="K3" s="398"/>
      <c r="L3" s="1659"/>
      <c r="M3" s="1660"/>
      <c r="N3" s="1661"/>
    </row>
    <row r="4" spans="1:16" ht="14.45" customHeight="1" x14ac:dyDescent="0.45">
      <c r="A4" s="412"/>
      <c r="B4" s="413" t="s">
        <v>0</v>
      </c>
      <c r="C4" s="416"/>
      <c r="D4" s="416"/>
      <c r="E4" s="417"/>
      <c r="F4" s="417"/>
      <c r="G4" s="417"/>
      <c r="H4" s="416"/>
      <c r="I4" s="1662" t="s">
        <v>0</v>
      </c>
      <c r="J4" s="1663"/>
      <c r="K4" s="1664"/>
      <c r="L4" s="1665"/>
      <c r="M4" s="1666"/>
      <c r="N4" s="1667"/>
    </row>
    <row r="5" spans="1:16" ht="14.45" customHeight="1" x14ac:dyDescent="0.45">
      <c r="A5" s="412"/>
      <c r="B5" s="413"/>
      <c r="C5" s="417"/>
      <c r="D5" s="417"/>
      <c r="E5" s="925"/>
      <c r="F5" s="925"/>
      <c r="G5" s="925"/>
      <c r="H5" s="926"/>
      <c r="I5" s="402" t="s">
        <v>10</v>
      </c>
      <c r="J5" s="398"/>
      <c r="K5" s="400"/>
      <c r="L5" s="400"/>
      <c r="M5" s="400"/>
      <c r="N5" s="401"/>
    </row>
    <row r="6" spans="1:16" ht="14.45" customHeight="1" x14ac:dyDescent="0.45">
      <c r="A6" s="412"/>
      <c r="B6" s="413"/>
      <c r="C6" s="417"/>
      <c r="D6" s="417"/>
      <c r="E6" s="1684" t="s">
        <v>601</v>
      </c>
      <c r="F6" s="1684"/>
      <c r="G6" s="1684"/>
      <c r="H6" s="1685"/>
      <c r="I6" s="1668"/>
      <c r="J6" s="1663"/>
      <c r="K6" s="1665"/>
      <c r="L6" s="1663"/>
      <c r="M6" s="1665"/>
      <c r="N6" s="1667"/>
    </row>
    <row r="7" spans="1:16" ht="14.45" customHeight="1" x14ac:dyDescent="0.2">
      <c r="A7" s="412"/>
      <c r="B7" s="418"/>
      <c r="C7" s="419"/>
      <c r="D7" s="419"/>
      <c r="E7" s="1684"/>
      <c r="F7" s="1684"/>
      <c r="G7" s="1684"/>
      <c r="H7" s="1685"/>
      <c r="I7" s="1662" t="s">
        <v>0</v>
      </c>
      <c r="J7" s="1663"/>
      <c r="K7" s="1663"/>
      <c r="L7" s="1663"/>
      <c r="M7" s="1663"/>
      <c r="N7" s="1667"/>
    </row>
    <row r="8" spans="1:16" ht="14.45" customHeight="1" x14ac:dyDescent="0.25">
      <c r="A8" s="412"/>
      <c r="B8" s="418"/>
      <c r="C8" s="419"/>
      <c r="D8" s="419"/>
      <c r="E8" s="1675" t="s">
        <v>68</v>
      </c>
      <c r="F8" s="1675"/>
      <c r="G8" s="1675"/>
      <c r="H8" s="1676"/>
      <c r="I8" s="403" t="s">
        <v>69</v>
      </c>
      <c r="J8" s="399"/>
      <c r="K8" s="399"/>
      <c r="L8" s="508" t="s">
        <v>12</v>
      </c>
      <c r="M8" s="1677"/>
      <c r="N8" s="1678"/>
    </row>
    <row r="9" spans="1:16" ht="14.45" customHeight="1" x14ac:dyDescent="0.2">
      <c r="A9" s="412"/>
      <c r="B9" s="418" t="s">
        <v>89</v>
      </c>
      <c r="C9" s="420"/>
      <c r="D9" s="420"/>
      <c r="E9" s="1679" t="s">
        <v>70</v>
      </c>
      <c r="F9" s="1679"/>
      <c r="G9" s="1679"/>
      <c r="H9" s="1680"/>
      <c r="I9" s="404" t="s">
        <v>13</v>
      </c>
      <c r="J9" s="1681"/>
      <c r="K9" s="1681"/>
      <c r="L9" s="1682"/>
      <c r="M9" s="1681"/>
      <c r="N9" s="1683"/>
    </row>
    <row r="10" spans="1:16" ht="12.75" customHeight="1" x14ac:dyDescent="0.2">
      <c r="A10" s="421"/>
      <c r="B10" s="422"/>
      <c r="C10" s="423"/>
      <c r="D10" s="423"/>
      <c r="E10" s="424"/>
      <c r="F10" s="424"/>
      <c r="G10" s="424"/>
      <c r="H10" s="424"/>
      <c r="I10" s="425"/>
      <c r="J10" s="425"/>
      <c r="K10" s="426" t="s">
        <v>0</v>
      </c>
      <c r="L10" s="427"/>
      <c r="M10" s="425"/>
      <c r="N10" s="428"/>
    </row>
    <row r="11" spans="1:16" ht="33.6" customHeight="1" x14ac:dyDescent="0.2">
      <c r="A11" s="1686">
        <v>1</v>
      </c>
      <c r="B11" s="1690" t="s">
        <v>602</v>
      </c>
      <c r="C11" s="1691"/>
      <c r="D11" s="1691"/>
      <c r="E11" s="1691"/>
      <c r="F11" s="1691"/>
      <c r="G11" s="1691"/>
      <c r="H11" s="1691"/>
      <c r="I11" s="1691"/>
      <c r="J11" s="1691"/>
      <c r="K11" s="1691"/>
      <c r="L11" s="1691"/>
      <c r="M11" s="1691"/>
      <c r="N11" s="1692"/>
    </row>
    <row r="12" spans="1:16" ht="15" customHeight="1" x14ac:dyDescent="0.25">
      <c r="A12" s="1687"/>
      <c r="B12" s="1674" t="s">
        <v>90</v>
      </c>
      <c r="C12" s="1708" t="s">
        <v>91</v>
      </c>
      <c r="D12" s="429" t="s">
        <v>92</v>
      </c>
      <c r="E12" s="430"/>
      <c r="F12" s="1669" t="s">
        <v>93</v>
      </c>
      <c r="G12" s="429" t="s">
        <v>92</v>
      </c>
      <c r="H12" s="430"/>
      <c r="I12" s="1669" t="s">
        <v>94</v>
      </c>
      <c r="J12" s="429" t="s">
        <v>92</v>
      </c>
      <c r="K12" s="430"/>
      <c r="L12" s="1669" t="s">
        <v>63</v>
      </c>
      <c r="M12" s="429" t="s">
        <v>92</v>
      </c>
      <c r="N12" s="431"/>
      <c r="O12" s="1671"/>
      <c r="P12" s="1672"/>
    </row>
    <row r="13" spans="1:16" ht="15" customHeight="1" x14ac:dyDescent="0.25">
      <c r="A13" s="1687"/>
      <c r="B13" s="1673"/>
      <c r="C13" s="1670"/>
      <c r="D13" s="432" t="s">
        <v>95</v>
      </c>
      <c r="E13" s="433"/>
      <c r="F13" s="1670"/>
      <c r="G13" s="432" t="s">
        <v>95</v>
      </c>
      <c r="H13" s="433"/>
      <c r="I13" s="1670"/>
      <c r="J13" s="432" t="s">
        <v>95</v>
      </c>
      <c r="K13" s="433"/>
      <c r="L13" s="1670"/>
      <c r="M13" s="432" t="s">
        <v>95</v>
      </c>
      <c r="N13" s="434"/>
    </row>
    <row r="14" spans="1:16" ht="15" customHeight="1" x14ac:dyDescent="0.25">
      <c r="A14" s="1688"/>
      <c r="B14" s="1673" t="s">
        <v>96</v>
      </c>
      <c r="C14" s="1727"/>
      <c r="D14" s="1728"/>
      <c r="E14" s="1728"/>
      <c r="F14" s="1728"/>
      <c r="G14" s="1728"/>
      <c r="H14" s="1728"/>
      <c r="I14" s="1728"/>
      <c r="J14" s="1728"/>
      <c r="K14" s="1728"/>
      <c r="L14" s="1728"/>
      <c r="M14" s="1728"/>
      <c r="N14" s="1729"/>
    </row>
    <row r="15" spans="1:16" ht="15" customHeight="1" x14ac:dyDescent="0.25">
      <c r="A15" s="1689"/>
      <c r="B15" s="1674"/>
      <c r="C15" s="1727"/>
      <c r="D15" s="1728"/>
      <c r="E15" s="1728"/>
      <c r="F15" s="1728"/>
      <c r="G15" s="1728"/>
      <c r="H15" s="1728"/>
      <c r="I15" s="1728"/>
      <c r="J15" s="1728"/>
      <c r="K15" s="1728"/>
      <c r="L15" s="1728"/>
      <c r="M15" s="1728"/>
      <c r="N15" s="1729"/>
    </row>
    <row r="16" spans="1:16" ht="35.450000000000003" customHeight="1" x14ac:dyDescent="0.2">
      <c r="A16" s="1686">
        <v>2</v>
      </c>
      <c r="B16" s="1703" t="s">
        <v>71</v>
      </c>
      <c r="C16" s="1704"/>
      <c r="D16" s="1704"/>
      <c r="E16" s="1695"/>
      <c r="F16" s="1695"/>
      <c r="G16" s="1695"/>
      <c r="H16" s="1695"/>
      <c r="I16" s="1695"/>
      <c r="J16" s="1695"/>
      <c r="K16" s="1695"/>
      <c r="L16" s="1695"/>
      <c r="M16" s="1695"/>
      <c r="N16" s="1696"/>
    </row>
    <row r="17" spans="1:14" ht="15" customHeight="1" x14ac:dyDescent="0.25">
      <c r="A17" s="1687"/>
      <c r="B17" s="1705"/>
      <c r="C17" s="1698"/>
      <c r="D17" s="1698"/>
      <c r="E17" s="1698"/>
      <c r="F17" s="1698"/>
      <c r="G17" s="1698"/>
      <c r="H17" s="1698"/>
      <c r="I17" s="1698"/>
      <c r="J17" s="1698"/>
      <c r="K17" s="1698"/>
      <c r="L17" s="1698"/>
      <c r="M17" s="1698"/>
      <c r="N17" s="1699"/>
    </row>
    <row r="18" spans="1:14" ht="15" customHeight="1" x14ac:dyDescent="0.25">
      <c r="A18" s="1687"/>
      <c r="B18" s="1706" t="s">
        <v>0</v>
      </c>
      <c r="C18" s="1698"/>
      <c r="D18" s="1698"/>
      <c r="E18" s="1698"/>
      <c r="F18" s="1698"/>
      <c r="G18" s="1698"/>
      <c r="H18" s="1698"/>
      <c r="I18" s="1698"/>
      <c r="J18" s="1698"/>
      <c r="K18" s="1698"/>
      <c r="L18" s="1698"/>
      <c r="M18" s="1698"/>
      <c r="N18" s="1699"/>
    </row>
    <row r="19" spans="1:14" ht="15" customHeight="1" x14ac:dyDescent="0.25">
      <c r="A19" s="1687"/>
      <c r="B19" s="1706"/>
      <c r="C19" s="1698"/>
      <c r="D19" s="1698"/>
      <c r="E19" s="1698"/>
      <c r="F19" s="1698"/>
      <c r="G19" s="1698"/>
      <c r="H19" s="1698"/>
      <c r="I19" s="1698"/>
      <c r="J19" s="1698"/>
      <c r="K19" s="1698"/>
      <c r="L19" s="1698"/>
      <c r="M19" s="1698"/>
      <c r="N19" s="1699"/>
    </row>
    <row r="20" spans="1:14" ht="15" customHeight="1" x14ac:dyDescent="0.25">
      <c r="A20" s="1693"/>
      <c r="B20" s="1707"/>
      <c r="C20" s="1701"/>
      <c r="D20" s="1701"/>
      <c r="E20" s="1701"/>
      <c r="F20" s="1701"/>
      <c r="G20" s="1701"/>
      <c r="H20" s="1701"/>
      <c r="I20" s="1701"/>
      <c r="J20" s="1701"/>
      <c r="K20" s="1701"/>
      <c r="L20" s="1701"/>
      <c r="M20" s="1701"/>
      <c r="N20" s="1702"/>
    </row>
    <row r="21" spans="1:14" ht="20.100000000000001" customHeight="1" x14ac:dyDescent="0.2">
      <c r="A21" s="1686">
        <v>3</v>
      </c>
      <c r="B21" s="1694" t="s">
        <v>72</v>
      </c>
      <c r="C21" s="1695"/>
      <c r="D21" s="1695"/>
      <c r="E21" s="1695"/>
      <c r="F21" s="1695"/>
      <c r="G21" s="1695"/>
      <c r="H21" s="1695"/>
      <c r="I21" s="1695"/>
      <c r="J21" s="1695"/>
      <c r="K21" s="1695"/>
      <c r="L21" s="1695"/>
      <c r="M21" s="1695"/>
      <c r="N21" s="1696"/>
    </row>
    <row r="22" spans="1:14" ht="15" customHeight="1" x14ac:dyDescent="0.25">
      <c r="A22" s="1687"/>
      <c r="B22" s="1697"/>
      <c r="C22" s="1698"/>
      <c r="D22" s="1698"/>
      <c r="E22" s="1698"/>
      <c r="F22" s="1698"/>
      <c r="G22" s="1698"/>
      <c r="H22" s="1698"/>
      <c r="I22" s="1698"/>
      <c r="J22" s="1698"/>
      <c r="K22" s="1698"/>
      <c r="L22" s="1698"/>
      <c r="M22" s="1698"/>
      <c r="N22" s="1699"/>
    </row>
    <row r="23" spans="1:14" ht="15" customHeight="1" x14ac:dyDescent="0.25">
      <c r="A23" s="1687"/>
      <c r="B23" s="435"/>
      <c r="C23" s="433"/>
      <c r="D23" s="433"/>
      <c r="E23" s="433"/>
      <c r="F23" s="433"/>
      <c r="G23" s="433"/>
      <c r="H23" s="433"/>
      <c r="I23" s="433"/>
      <c r="J23" s="433"/>
      <c r="K23" s="433"/>
      <c r="L23" s="433"/>
      <c r="M23" s="433"/>
      <c r="N23" s="434"/>
    </row>
    <row r="24" spans="1:14" ht="15" customHeight="1" x14ac:dyDescent="0.25">
      <c r="A24" s="1687"/>
      <c r="B24" s="1697"/>
      <c r="C24" s="1698"/>
      <c r="D24" s="1698"/>
      <c r="E24" s="1698"/>
      <c r="F24" s="1698"/>
      <c r="G24" s="1698"/>
      <c r="H24" s="1698"/>
      <c r="I24" s="1698"/>
      <c r="J24" s="1698"/>
      <c r="K24" s="1698"/>
      <c r="L24" s="1698"/>
      <c r="M24" s="1698"/>
      <c r="N24" s="1699"/>
    </row>
    <row r="25" spans="1:14" ht="15" customHeight="1" x14ac:dyDescent="0.25">
      <c r="A25" s="1693"/>
      <c r="B25" s="1700"/>
      <c r="C25" s="1701"/>
      <c r="D25" s="1701"/>
      <c r="E25" s="1701"/>
      <c r="F25" s="1701"/>
      <c r="G25" s="1701"/>
      <c r="H25" s="1701"/>
      <c r="I25" s="1701"/>
      <c r="J25" s="1701"/>
      <c r="K25" s="1701"/>
      <c r="L25" s="1701"/>
      <c r="M25" s="1701"/>
      <c r="N25" s="1702"/>
    </row>
    <row r="26" spans="1:14" ht="16.350000000000001" customHeight="1" x14ac:dyDescent="0.2">
      <c r="A26" s="1686">
        <v>4</v>
      </c>
      <c r="B26" s="1694" t="s">
        <v>97</v>
      </c>
      <c r="C26" s="1695"/>
      <c r="D26" s="1695"/>
      <c r="E26" s="1695"/>
      <c r="F26" s="1695"/>
      <c r="G26" s="1695"/>
      <c r="H26" s="1695"/>
      <c r="I26" s="1695"/>
      <c r="J26" s="1695"/>
      <c r="K26" s="1695"/>
      <c r="L26" s="1695"/>
      <c r="M26" s="1695"/>
      <c r="N26" s="1696"/>
    </row>
    <row r="27" spans="1:14" ht="15" customHeight="1" x14ac:dyDescent="0.25">
      <c r="A27" s="1687"/>
      <c r="B27" s="1716"/>
      <c r="C27" s="1717"/>
      <c r="D27" s="1717"/>
      <c r="E27" s="1717"/>
      <c r="F27" s="1717"/>
      <c r="G27" s="1717"/>
      <c r="H27" s="1717"/>
      <c r="I27" s="1717"/>
      <c r="J27" s="1717"/>
      <c r="K27" s="1717"/>
      <c r="L27" s="1717"/>
      <c r="M27" s="1717"/>
      <c r="N27" s="1718"/>
    </row>
    <row r="28" spans="1:14" ht="15" customHeight="1" x14ac:dyDescent="0.25">
      <c r="A28" s="1687"/>
      <c r="B28" s="1697"/>
      <c r="C28" s="1717"/>
      <c r="D28" s="1717"/>
      <c r="E28" s="1717"/>
      <c r="F28" s="1717"/>
      <c r="G28" s="1717"/>
      <c r="H28" s="1717"/>
      <c r="I28" s="1717"/>
      <c r="J28" s="1717"/>
      <c r="K28" s="1717"/>
      <c r="L28" s="1717"/>
      <c r="M28" s="1717"/>
      <c r="N28" s="1718"/>
    </row>
    <row r="29" spans="1:14" ht="15" customHeight="1" x14ac:dyDescent="0.25">
      <c r="A29" s="1687"/>
      <c r="B29" s="1697"/>
      <c r="C29" s="1698"/>
      <c r="D29" s="1698"/>
      <c r="E29" s="1698"/>
      <c r="F29" s="1698"/>
      <c r="G29" s="1698"/>
      <c r="H29" s="1698"/>
      <c r="I29" s="1698"/>
      <c r="J29" s="1698"/>
      <c r="K29" s="1698"/>
      <c r="L29" s="1698"/>
      <c r="M29" s="1698"/>
      <c r="N29" s="1699"/>
    </row>
    <row r="30" spans="1:14" s="407" customFormat="1" ht="15" customHeight="1" x14ac:dyDescent="0.25">
      <c r="A30" s="1693"/>
      <c r="B30" s="1700"/>
      <c r="C30" s="1701"/>
      <c r="D30" s="1701"/>
      <c r="E30" s="1701"/>
      <c r="F30" s="1701"/>
      <c r="G30" s="1701"/>
      <c r="H30" s="1701"/>
      <c r="I30" s="1701"/>
      <c r="J30" s="1701"/>
      <c r="K30" s="1701"/>
      <c r="L30" s="1701"/>
      <c r="M30" s="1701"/>
      <c r="N30" s="1702"/>
    </row>
    <row r="31" spans="1:14" ht="33" customHeight="1" x14ac:dyDescent="0.2">
      <c r="A31" s="1686">
        <v>5</v>
      </c>
      <c r="B31" s="1694" t="s">
        <v>98</v>
      </c>
      <c r="C31" s="1695"/>
      <c r="D31" s="1695"/>
      <c r="E31" s="1695"/>
      <c r="F31" s="1695"/>
      <c r="G31" s="1695"/>
      <c r="H31" s="1695"/>
      <c r="I31" s="1695"/>
      <c r="J31" s="1695"/>
      <c r="K31" s="1695"/>
      <c r="L31" s="1695"/>
      <c r="M31" s="1695"/>
      <c r="N31" s="1696"/>
    </row>
    <row r="32" spans="1:14" ht="15" customHeight="1" x14ac:dyDescent="0.25">
      <c r="A32" s="1687"/>
      <c r="B32" s="1709"/>
      <c r="C32" s="1710"/>
      <c r="D32" s="1710"/>
      <c r="E32" s="1710"/>
      <c r="F32" s="1710"/>
      <c r="G32" s="1710"/>
      <c r="H32" s="1710"/>
      <c r="I32" s="1710"/>
      <c r="J32" s="1710"/>
      <c r="K32" s="1710"/>
      <c r="L32" s="1710"/>
      <c r="M32" s="1710"/>
      <c r="N32" s="1711"/>
    </row>
    <row r="33" spans="1:14" ht="15" customHeight="1" x14ac:dyDescent="0.25">
      <c r="A33" s="1687"/>
      <c r="B33" s="1712"/>
      <c r="C33" s="1710"/>
      <c r="D33" s="1710"/>
      <c r="E33" s="1710"/>
      <c r="F33" s="1710"/>
      <c r="G33" s="1710"/>
      <c r="H33" s="1710"/>
      <c r="I33" s="1710"/>
      <c r="J33" s="1710"/>
      <c r="K33" s="1710"/>
      <c r="L33" s="1710"/>
      <c r="M33" s="1710"/>
      <c r="N33" s="1711"/>
    </row>
    <row r="34" spans="1:14" ht="15" customHeight="1" x14ac:dyDescent="0.25">
      <c r="A34" s="1687"/>
      <c r="B34" s="1712"/>
      <c r="C34" s="1710"/>
      <c r="D34" s="1710"/>
      <c r="E34" s="1710"/>
      <c r="F34" s="1710"/>
      <c r="G34" s="1710"/>
      <c r="H34" s="1710"/>
      <c r="I34" s="1710"/>
      <c r="J34" s="1710"/>
      <c r="K34" s="1710"/>
      <c r="L34" s="1710"/>
      <c r="M34" s="1710"/>
      <c r="N34" s="1711"/>
    </row>
    <row r="35" spans="1:14" ht="15" customHeight="1" x14ac:dyDescent="0.25">
      <c r="A35" s="1693"/>
      <c r="B35" s="1713"/>
      <c r="C35" s="1714"/>
      <c r="D35" s="1714"/>
      <c r="E35" s="1714"/>
      <c r="F35" s="1714"/>
      <c r="G35" s="1714"/>
      <c r="H35" s="1714"/>
      <c r="I35" s="1714"/>
      <c r="J35" s="1714"/>
      <c r="K35" s="1714"/>
      <c r="L35" s="1714"/>
      <c r="M35" s="1714"/>
      <c r="N35" s="1715"/>
    </row>
    <row r="36" spans="1:14" ht="20.100000000000001" customHeight="1" x14ac:dyDescent="0.2">
      <c r="A36" s="1686">
        <v>6</v>
      </c>
      <c r="B36" s="1694" t="s">
        <v>73</v>
      </c>
      <c r="C36" s="1695"/>
      <c r="D36" s="1695"/>
      <c r="E36" s="1695"/>
      <c r="F36" s="1695"/>
      <c r="G36" s="1695"/>
      <c r="H36" s="1695"/>
      <c r="I36" s="1695"/>
      <c r="J36" s="1695"/>
      <c r="K36" s="1695"/>
      <c r="L36" s="1695"/>
      <c r="M36" s="1695"/>
      <c r="N36" s="1696"/>
    </row>
    <row r="37" spans="1:14" ht="15" customHeight="1" x14ac:dyDescent="0.25">
      <c r="A37" s="1687"/>
      <c r="B37" s="1720"/>
      <c r="C37" s="1710"/>
      <c r="D37" s="1710"/>
      <c r="E37" s="1710"/>
      <c r="F37" s="1710"/>
      <c r="G37" s="1710"/>
      <c r="H37" s="1710"/>
      <c r="I37" s="1710"/>
      <c r="J37" s="1710"/>
      <c r="K37" s="1710"/>
      <c r="L37" s="1710"/>
      <c r="M37" s="1710"/>
      <c r="N37" s="1711"/>
    </row>
    <row r="38" spans="1:14" ht="15" customHeight="1" x14ac:dyDescent="0.25">
      <c r="A38" s="1687"/>
      <c r="B38" s="1712"/>
      <c r="C38" s="1710"/>
      <c r="D38" s="1710"/>
      <c r="E38" s="1710"/>
      <c r="F38" s="1710"/>
      <c r="G38" s="1710"/>
      <c r="H38" s="1710"/>
      <c r="I38" s="1710"/>
      <c r="J38" s="1710"/>
      <c r="K38" s="1710"/>
      <c r="L38" s="1710"/>
      <c r="M38" s="1710"/>
      <c r="N38" s="1711"/>
    </row>
    <row r="39" spans="1:14" ht="15" customHeight="1" x14ac:dyDescent="0.25">
      <c r="A39" s="1687"/>
      <c r="B39" s="1712"/>
      <c r="C39" s="1710"/>
      <c r="D39" s="1710"/>
      <c r="E39" s="1710"/>
      <c r="F39" s="1710"/>
      <c r="G39" s="1710"/>
      <c r="H39" s="1710"/>
      <c r="I39" s="1710"/>
      <c r="J39" s="1710"/>
      <c r="K39" s="1710"/>
      <c r="L39" s="1710"/>
      <c r="M39" s="1710"/>
      <c r="N39" s="1711"/>
    </row>
    <row r="40" spans="1:14" ht="15" customHeight="1" x14ac:dyDescent="0.25">
      <c r="A40" s="1693"/>
      <c r="B40" s="1713"/>
      <c r="C40" s="1714"/>
      <c r="D40" s="1714"/>
      <c r="E40" s="1714"/>
      <c r="F40" s="1714"/>
      <c r="G40" s="1714"/>
      <c r="H40" s="1714"/>
      <c r="I40" s="1714"/>
      <c r="J40" s="1714"/>
      <c r="K40" s="1714"/>
      <c r="L40" s="1714"/>
      <c r="M40" s="1714"/>
      <c r="N40" s="1715"/>
    </row>
    <row r="41" spans="1:14" ht="20.100000000000001" customHeight="1" x14ac:dyDescent="0.2">
      <c r="A41" s="1686">
        <v>7</v>
      </c>
      <c r="B41" s="1730" t="s">
        <v>158</v>
      </c>
      <c r="C41" s="1731"/>
      <c r="D41" s="1731"/>
      <c r="E41" s="1731"/>
      <c r="F41" s="1731"/>
      <c r="G41" s="1731"/>
      <c r="H41" s="1731"/>
      <c r="I41" s="1731"/>
      <c r="J41" s="1731"/>
      <c r="K41" s="1731"/>
      <c r="L41" s="1731"/>
      <c r="M41" s="1731"/>
      <c r="N41" s="1732"/>
    </row>
    <row r="42" spans="1:14" ht="15" customHeight="1" x14ac:dyDescent="0.25">
      <c r="A42" s="1687"/>
      <c r="B42" s="1724"/>
      <c r="C42" s="1725"/>
      <c r="D42" s="1725"/>
      <c r="E42" s="1725"/>
      <c r="F42" s="1725"/>
      <c r="G42" s="1725"/>
      <c r="H42" s="1725"/>
      <c r="I42" s="1725"/>
      <c r="J42" s="1725"/>
      <c r="K42" s="1725"/>
      <c r="L42" s="1725"/>
      <c r="M42" s="1725"/>
      <c r="N42" s="1726"/>
    </row>
    <row r="43" spans="1:14" ht="15" customHeight="1" x14ac:dyDescent="0.25">
      <c r="A43" s="1687"/>
      <c r="B43" s="1724"/>
      <c r="C43" s="1725"/>
      <c r="D43" s="1725"/>
      <c r="E43" s="1725"/>
      <c r="F43" s="1725"/>
      <c r="G43" s="1725"/>
      <c r="H43" s="1725"/>
      <c r="I43" s="1725"/>
      <c r="J43" s="1725"/>
      <c r="K43" s="1725"/>
      <c r="L43" s="1725"/>
      <c r="M43" s="1725"/>
      <c r="N43" s="1726"/>
    </row>
    <row r="44" spans="1:14" ht="15" customHeight="1" x14ac:dyDescent="0.25">
      <c r="A44" s="1687"/>
      <c r="B44" s="1724"/>
      <c r="C44" s="1725"/>
      <c r="D44" s="1725"/>
      <c r="E44" s="1725"/>
      <c r="F44" s="1725"/>
      <c r="G44" s="1725"/>
      <c r="H44" s="1725"/>
      <c r="I44" s="1725"/>
      <c r="J44" s="1725"/>
      <c r="K44" s="1725"/>
      <c r="L44" s="1725"/>
      <c r="M44" s="1725"/>
      <c r="N44" s="1726"/>
    </row>
    <row r="45" spans="1:14" ht="15" customHeight="1" x14ac:dyDescent="0.25">
      <c r="A45" s="1693"/>
      <c r="B45" s="1724"/>
      <c r="C45" s="1725"/>
      <c r="D45" s="1725"/>
      <c r="E45" s="1725"/>
      <c r="F45" s="1725"/>
      <c r="G45" s="1725"/>
      <c r="H45" s="1725"/>
      <c r="I45" s="1725"/>
      <c r="J45" s="1725"/>
      <c r="K45" s="1725"/>
      <c r="L45" s="1725"/>
      <c r="M45" s="1725"/>
      <c r="N45" s="1726"/>
    </row>
    <row r="46" spans="1:14" ht="19.5" customHeight="1" x14ac:dyDescent="0.2">
      <c r="A46" s="1686">
        <v>8</v>
      </c>
      <c r="B46" s="1694" t="s">
        <v>100</v>
      </c>
      <c r="C46" s="1695"/>
      <c r="D46" s="1695"/>
      <c r="E46" s="1695"/>
      <c r="F46" s="1695"/>
      <c r="G46" s="1695"/>
      <c r="H46" s="1695"/>
      <c r="I46" s="1695"/>
      <c r="J46" s="1695"/>
      <c r="K46" s="1695"/>
      <c r="L46" s="1695"/>
      <c r="M46" s="1695"/>
      <c r="N46" s="1696"/>
    </row>
    <row r="47" spans="1:14" ht="15" customHeight="1" x14ac:dyDescent="0.25">
      <c r="A47" s="1687"/>
      <c r="B47" s="1720"/>
      <c r="C47" s="1710"/>
      <c r="D47" s="1710"/>
      <c r="E47" s="1710"/>
      <c r="F47" s="1710"/>
      <c r="G47" s="1710"/>
      <c r="H47" s="1710"/>
      <c r="I47" s="1710"/>
      <c r="J47" s="1710"/>
      <c r="K47" s="1710"/>
      <c r="L47" s="1710"/>
      <c r="M47" s="1710"/>
      <c r="N47" s="1711"/>
    </row>
    <row r="48" spans="1:14" ht="15" customHeight="1" x14ac:dyDescent="0.25">
      <c r="A48" s="1687"/>
      <c r="B48" s="1712"/>
      <c r="C48" s="1710"/>
      <c r="D48" s="1710"/>
      <c r="E48" s="1710"/>
      <c r="F48" s="1710"/>
      <c r="G48" s="1710"/>
      <c r="H48" s="1710"/>
      <c r="I48" s="1710"/>
      <c r="J48" s="1710"/>
      <c r="K48" s="1710"/>
      <c r="L48" s="1710"/>
      <c r="M48" s="1710"/>
      <c r="N48" s="1711"/>
    </row>
    <row r="49" spans="1:14" ht="15" customHeight="1" x14ac:dyDescent="0.25">
      <c r="A49" s="1687"/>
      <c r="B49" s="1712"/>
      <c r="C49" s="1710"/>
      <c r="D49" s="1710"/>
      <c r="E49" s="1710"/>
      <c r="F49" s="1710"/>
      <c r="G49" s="1710"/>
      <c r="H49" s="1710"/>
      <c r="I49" s="1710"/>
      <c r="J49" s="1710"/>
      <c r="K49" s="1710"/>
      <c r="L49" s="1710"/>
      <c r="M49" s="1710"/>
      <c r="N49" s="1711"/>
    </row>
    <row r="50" spans="1:14" ht="15" customHeight="1" thickBot="1" x14ac:dyDescent="0.3">
      <c r="A50" s="1719"/>
      <c r="B50" s="1721"/>
      <c r="C50" s="1722"/>
      <c r="D50" s="1722"/>
      <c r="E50" s="1722"/>
      <c r="F50" s="1722"/>
      <c r="G50" s="1722"/>
      <c r="H50" s="1722"/>
      <c r="I50" s="1722"/>
      <c r="J50" s="1722"/>
      <c r="K50" s="1722"/>
      <c r="L50" s="1722"/>
      <c r="M50" s="1722"/>
      <c r="N50" s="1723"/>
    </row>
    <row r="51" spans="1:14" ht="12.75" customHeight="1" x14ac:dyDescent="0.2">
      <c r="A51" s="364"/>
      <c r="B51" s="364"/>
      <c r="C51" s="364"/>
      <c r="D51" s="364"/>
      <c r="E51" s="364"/>
      <c r="F51" s="364"/>
      <c r="G51" s="364"/>
      <c r="H51" s="364"/>
      <c r="I51" s="364"/>
      <c r="J51" s="364"/>
      <c r="K51" s="364"/>
      <c r="L51" s="364"/>
      <c r="M51" s="364"/>
      <c r="N51" s="364"/>
    </row>
    <row r="52" spans="1:14" x14ac:dyDescent="0.2">
      <c r="A52" s="364"/>
      <c r="B52" s="364"/>
      <c r="C52" s="364"/>
      <c r="D52" s="364"/>
      <c r="E52" s="364"/>
      <c r="F52" s="364"/>
      <c r="G52" s="364"/>
      <c r="H52" s="364"/>
      <c r="I52" s="364"/>
      <c r="J52" s="364"/>
      <c r="K52" s="364"/>
      <c r="L52" s="364"/>
      <c r="M52" s="364"/>
      <c r="N52" s="364"/>
    </row>
    <row r="53" spans="1:14" x14ac:dyDescent="0.2">
      <c r="A53" s="364"/>
      <c r="B53" s="364"/>
      <c r="C53" s="364"/>
      <c r="D53" s="364"/>
      <c r="E53" s="364"/>
      <c r="F53" s="364"/>
      <c r="G53" s="364"/>
      <c r="H53" s="364"/>
      <c r="I53" s="364"/>
      <c r="J53" s="364"/>
      <c r="K53" s="364"/>
      <c r="L53" s="364"/>
      <c r="M53" s="364"/>
      <c r="N53" s="364"/>
    </row>
    <row r="54" spans="1:14" x14ac:dyDescent="0.2">
      <c r="A54" s="364"/>
      <c r="B54" s="364"/>
      <c r="C54" s="364"/>
      <c r="D54" s="364"/>
      <c r="E54" s="364"/>
      <c r="F54" s="364"/>
      <c r="G54" s="364"/>
      <c r="H54" s="364"/>
      <c r="I54" s="364"/>
      <c r="J54" s="364"/>
      <c r="K54" s="364"/>
      <c r="L54" s="364"/>
      <c r="M54" s="364"/>
      <c r="N54" s="364"/>
    </row>
    <row r="55" spans="1:14" x14ac:dyDescent="0.2">
      <c r="A55" s="364"/>
      <c r="B55" s="364"/>
      <c r="C55" s="364"/>
      <c r="D55" s="364"/>
      <c r="E55" s="364"/>
      <c r="F55" s="364"/>
      <c r="G55" s="364"/>
      <c r="H55" s="364"/>
      <c r="I55" s="364"/>
      <c r="J55" s="364"/>
      <c r="K55" s="364"/>
      <c r="L55" s="364"/>
      <c r="M55" s="364"/>
      <c r="N55" s="364"/>
    </row>
    <row r="56" spans="1:14" x14ac:dyDescent="0.2">
      <c r="A56" s="364"/>
      <c r="B56" s="364"/>
      <c r="C56" s="364"/>
      <c r="D56" s="364"/>
      <c r="E56" s="364"/>
      <c r="F56" s="364"/>
      <c r="G56" s="364"/>
      <c r="H56" s="364"/>
      <c r="I56" s="364"/>
      <c r="J56" s="364"/>
      <c r="K56" s="364"/>
      <c r="L56" s="364"/>
      <c r="M56" s="364"/>
      <c r="N56" s="364"/>
    </row>
    <row r="57" spans="1:14" x14ac:dyDescent="0.2">
      <c r="A57" s="364"/>
      <c r="B57" s="364"/>
      <c r="C57" s="364"/>
      <c r="D57" s="364"/>
      <c r="E57" s="364"/>
      <c r="F57" s="364"/>
      <c r="G57" s="364"/>
      <c r="H57" s="364"/>
      <c r="I57" s="364"/>
      <c r="J57" s="364"/>
      <c r="K57" s="364"/>
      <c r="L57" s="364"/>
      <c r="M57" s="364"/>
      <c r="N57" s="364"/>
    </row>
    <row r="58" spans="1:14" x14ac:dyDescent="0.2">
      <c r="A58" s="364"/>
      <c r="B58" s="364"/>
      <c r="C58" s="364"/>
      <c r="D58" s="364"/>
      <c r="E58" s="364"/>
      <c r="F58" s="364"/>
      <c r="G58" s="364"/>
      <c r="H58" s="364"/>
      <c r="I58" s="364"/>
      <c r="J58" s="364"/>
      <c r="K58" s="364"/>
      <c r="L58" s="364"/>
      <c r="M58" s="364"/>
      <c r="N58" s="364"/>
    </row>
    <row r="59" spans="1:14" x14ac:dyDescent="0.2">
      <c r="A59" s="364"/>
      <c r="B59" s="364"/>
      <c r="C59" s="364"/>
      <c r="D59" s="364"/>
      <c r="E59" s="364"/>
      <c r="F59" s="364"/>
      <c r="G59" s="364"/>
      <c r="H59" s="364"/>
      <c r="I59" s="364"/>
      <c r="J59" s="364"/>
      <c r="K59" s="364"/>
      <c r="L59" s="364"/>
      <c r="M59" s="364"/>
      <c r="N59" s="364"/>
    </row>
    <row r="60" spans="1:14" x14ac:dyDescent="0.2">
      <c r="A60" s="364"/>
      <c r="B60" s="364"/>
      <c r="C60" s="364"/>
      <c r="D60" s="364"/>
      <c r="E60" s="364"/>
      <c r="F60" s="364"/>
      <c r="G60" s="364"/>
      <c r="H60" s="364"/>
      <c r="I60" s="364"/>
      <c r="J60" s="364"/>
      <c r="K60" s="364"/>
      <c r="L60" s="364"/>
      <c r="M60" s="364"/>
      <c r="N60" s="364"/>
    </row>
  </sheetData>
  <sheetProtection sheet="1" objects="1" scenarios="1"/>
  <mergeCells count="63">
    <mergeCell ref="B44:N44"/>
    <mergeCell ref="B45:N45"/>
    <mergeCell ref="C14:N14"/>
    <mergeCell ref="C15:N15"/>
    <mergeCell ref="A41:A45"/>
    <mergeCell ref="B41:N41"/>
    <mergeCell ref="B42:N42"/>
    <mergeCell ref="B43:N43"/>
    <mergeCell ref="A36:A40"/>
    <mergeCell ref="B36:N36"/>
    <mergeCell ref="B37:N37"/>
    <mergeCell ref="B38:N38"/>
    <mergeCell ref="B39:N39"/>
    <mergeCell ref="B40:N40"/>
    <mergeCell ref="A31:A35"/>
    <mergeCell ref="B31:N31"/>
    <mergeCell ref="A46:A50"/>
    <mergeCell ref="B46:N46"/>
    <mergeCell ref="B47:N47"/>
    <mergeCell ref="B48:N48"/>
    <mergeCell ref="B49:N49"/>
    <mergeCell ref="B50:N50"/>
    <mergeCell ref="B32:N32"/>
    <mergeCell ref="B33:N33"/>
    <mergeCell ref="B34:N34"/>
    <mergeCell ref="B35:N35"/>
    <mergeCell ref="A26:A30"/>
    <mergeCell ref="B26:N26"/>
    <mergeCell ref="B27:N27"/>
    <mergeCell ref="B28:N28"/>
    <mergeCell ref="B29:N29"/>
    <mergeCell ref="B30:N30"/>
    <mergeCell ref="A11:A15"/>
    <mergeCell ref="B11:N11"/>
    <mergeCell ref="A21:A25"/>
    <mergeCell ref="B21:N21"/>
    <mergeCell ref="B22:N22"/>
    <mergeCell ref="B24:N24"/>
    <mergeCell ref="B25:N25"/>
    <mergeCell ref="A16:A20"/>
    <mergeCell ref="B16:N16"/>
    <mergeCell ref="B17:N17"/>
    <mergeCell ref="B18:N18"/>
    <mergeCell ref="B19:N19"/>
    <mergeCell ref="B20:N20"/>
    <mergeCell ref="B12:B13"/>
    <mergeCell ref="C12:C13"/>
    <mergeCell ref="F12:F13"/>
    <mergeCell ref="I12:I13"/>
    <mergeCell ref="O12:P12"/>
    <mergeCell ref="B14:B15"/>
    <mergeCell ref="I7:N7"/>
    <mergeCell ref="L12:L13"/>
    <mergeCell ref="E8:H8"/>
    <mergeCell ref="M8:N8"/>
    <mergeCell ref="E9:H9"/>
    <mergeCell ref="J9:N9"/>
    <mergeCell ref="E6:H7"/>
    <mergeCell ref="J2:K2"/>
    <mergeCell ref="M2:N2"/>
    <mergeCell ref="L3:N3"/>
    <mergeCell ref="I4:N4"/>
    <mergeCell ref="I6:N6"/>
  </mergeCells>
  <phoneticPr fontId="0" type="noConversion"/>
  <printOptions horizontalCentered="1" verticalCentered="1"/>
  <pageMargins left="0" right="0" top="0.64" bottom="0.31" header="0.51181102362204722" footer="0"/>
  <pageSetup paperSize="9" scale="66" orientation="landscape" r:id="rId1"/>
  <headerFooter alignWithMargins="0"/>
  <rowBreaks count="1" manualBreakCount="1">
    <brk id="25" max="13"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135"/>
  <sheetViews>
    <sheetView workbookViewId="0">
      <selection activeCell="C18" sqref="C18"/>
    </sheetView>
  </sheetViews>
  <sheetFormatPr defaultRowHeight="15.75" x14ac:dyDescent="0.25"/>
  <cols>
    <col min="1" max="1" width="11.25" style="1112" customWidth="1"/>
    <col min="2" max="2" width="9.125" style="1112" customWidth="1"/>
    <col min="3" max="3" width="43.625" style="1112" customWidth="1"/>
    <col min="4" max="4" width="9.625" style="1112" customWidth="1"/>
    <col min="5" max="5" width="11.25" style="1112" customWidth="1"/>
    <col min="6" max="6" width="19.5" style="1112" customWidth="1"/>
    <col min="7" max="7" width="14.75" style="1112" customWidth="1"/>
    <col min="8" max="8" width="20.75" style="1112" customWidth="1"/>
    <col min="9" max="9" width="129.875" style="1112" customWidth="1"/>
    <col min="257" max="257" width="9.625" customWidth="1"/>
    <col min="258" max="258" width="9.125" customWidth="1"/>
    <col min="259" max="259" width="43.625" customWidth="1"/>
    <col min="260" max="260" width="9.625" customWidth="1"/>
    <col min="261" max="261" width="11.25" customWidth="1"/>
    <col min="262" max="262" width="19.5" customWidth="1"/>
    <col min="263" max="263" width="14.75" customWidth="1"/>
    <col min="264" max="264" width="20.75" customWidth="1"/>
    <col min="265" max="265" width="129.875" customWidth="1"/>
    <col min="513" max="513" width="9.625" customWidth="1"/>
    <col min="514" max="514" width="9.125" customWidth="1"/>
    <col min="515" max="515" width="43.625" customWidth="1"/>
    <col min="516" max="516" width="9.625" customWidth="1"/>
    <col min="517" max="517" width="11.25" customWidth="1"/>
    <col min="518" max="518" width="19.5" customWidth="1"/>
    <col min="519" max="519" width="14.75" customWidth="1"/>
    <col min="520" max="520" width="20.75" customWidth="1"/>
    <col min="521" max="521" width="129.875" customWidth="1"/>
    <col min="769" max="769" width="9.625" customWidth="1"/>
    <col min="770" max="770" width="9.125" customWidth="1"/>
    <col min="771" max="771" width="43.625" customWidth="1"/>
    <col min="772" max="772" width="9.625" customWidth="1"/>
    <col min="773" max="773" width="11.25" customWidth="1"/>
    <col min="774" max="774" width="19.5" customWidth="1"/>
    <col min="775" max="775" width="14.75" customWidth="1"/>
    <col min="776" max="776" width="20.75" customWidth="1"/>
    <col min="777" max="777" width="129.875" customWidth="1"/>
    <col min="1025" max="1025" width="9.625" customWidth="1"/>
    <col min="1026" max="1026" width="9.125" customWidth="1"/>
    <col min="1027" max="1027" width="43.625" customWidth="1"/>
    <col min="1028" max="1028" width="9.625" customWidth="1"/>
    <col min="1029" max="1029" width="11.25" customWidth="1"/>
    <col min="1030" max="1030" width="19.5" customWidth="1"/>
    <col min="1031" max="1031" width="14.75" customWidth="1"/>
    <col min="1032" max="1032" width="20.75" customWidth="1"/>
    <col min="1033" max="1033" width="129.875" customWidth="1"/>
    <col min="1281" max="1281" width="9.625" customWidth="1"/>
    <col min="1282" max="1282" width="9.125" customWidth="1"/>
    <col min="1283" max="1283" width="43.625" customWidth="1"/>
    <col min="1284" max="1284" width="9.625" customWidth="1"/>
    <col min="1285" max="1285" width="11.25" customWidth="1"/>
    <col min="1286" max="1286" width="19.5" customWidth="1"/>
    <col min="1287" max="1287" width="14.75" customWidth="1"/>
    <col min="1288" max="1288" width="20.75" customWidth="1"/>
    <col min="1289" max="1289" width="129.875" customWidth="1"/>
    <col min="1537" max="1537" width="9.625" customWidth="1"/>
    <col min="1538" max="1538" width="9.125" customWidth="1"/>
    <col min="1539" max="1539" width="43.625" customWidth="1"/>
    <col min="1540" max="1540" width="9.625" customWidth="1"/>
    <col min="1541" max="1541" width="11.25" customWidth="1"/>
    <col min="1542" max="1542" width="19.5" customWidth="1"/>
    <col min="1543" max="1543" width="14.75" customWidth="1"/>
    <col min="1544" max="1544" width="20.75" customWidth="1"/>
    <col min="1545" max="1545" width="129.875" customWidth="1"/>
    <col min="1793" max="1793" width="9.625" customWidth="1"/>
    <col min="1794" max="1794" width="9.125" customWidth="1"/>
    <col min="1795" max="1795" width="43.625" customWidth="1"/>
    <col min="1796" max="1796" width="9.625" customWidth="1"/>
    <col min="1797" max="1797" width="11.25" customWidth="1"/>
    <col min="1798" max="1798" width="19.5" customWidth="1"/>
    <col min="1799" max="1799" width="14.75" customWidth="1"/>
    <col min="1800" max="1800" width="20.75" customWidth="1"/>
    <col min="1801" max="1801" width="129.875" customWidth="1"/>
    <col min="2049" max="2049" width="9.625" customWidth="1"/>
    <col min="2050" max="2050" width="9.125" customWidth="1"/>
    <col min="2051" max="2051" width="43.625" customWidth="1"/>
    <col min="2052" max="2052" width="9.625" customWidth="1"/>
    <col min="2053" max="2053" width="11.25" customWidth="1"/>
    <col min="2054" max="2054" width="19.5" customWidth="1"/>
    <col min="2055" max="2055" width="14.75" customWidth="1"/>
    <col min="2056" max="2056" width="20.75" customWidth="1"/>
    <col min="2057" max="2057" width="129.875" customWidth="1"/>
    <col min="2305" max="2305" width="9.625" customWidth="1"/>
    <col min="2306" max="2306" width="9.125" customWidth="1"/>
    <col min="2307" max="2307" width="43.625" customWidth="1"/>
    <col min="2308" max="2308" width="9.625" customWidth="1"/>
    <col min="2309" max="2309" width="11.25" customWidth="1"/>
    <col min="2310" max="2310" width="19.5" customWidth="1"/>
    <col min="2311" max="2311" width="14.75" customWidth="1"/>
    <col min="2312" max="2312" width="20.75" customWidth="1"/>
    <col min="2313" max="2313" width="129.875" customWidth="1"/>
    <col min="2561" max="2561" width="9.625" customWidth="1"/>
    <col min="2562" max="2562" width="9.125" customWidth="1"/>
    <col min="2563" max="2563" width="43.625" customWidth="1"/>
    <col min="2564" max="2564" width="9.625" customWidth="1"/>
    <col min="2565" max="2565" width="11.25" customWidth="1"/>
    <col min="2566" max="2566" width="19.5" customWidth="1"/>
    <col min="2567" max="2567" width="14.75" customWidth="1"/>
    <col min="2568" max="2568" width="20.75" customWidth="1"/>
    <col min="2569" max="2569" width="129.875" customWidth="1"/>
    <col min="2817" max="2817" width="9.625" customWidth="1"/>
    <col min="2818" max="2818" width="9.125" customWidth="1"/>
    <col min="2819" max="2819" width="43.625" customWidth="1"/>
    <col min="2820" max="2820" width="9.625" customWidth="1"/>
    <col min="2821" max="2821" width="11.25" customWidth="1"/>
    <col min="2822" max="2822" width="19.5" customWidth="1"/>
    <col min="2823" max="2823" width="14.75" customWidth="1"/>
    <col min="2824" max="2824" width="20.75" customWidth="1"/>
    <col min="2825" max="2825" width="129.875" customWidth="1"/>
    <col min="3073" max="3073" width="9.625" customWidth="1"/>
    <col min="3074" max="3074" width="9.125" customWidth="1"/>
    <col min="3075" max="3075" width="43.625" customWidth="1"/>
    <col min="3076" max="3076" width="9.625" customWidth="1"/>
    <col min="3077" max="3077" width="11.25" customWidth="1"/>
    <col min="3078" max="3078" width="19.5" customWidth="1"/>
    <col min="3079" max="3079" width="14.75" customWidth="1"/>
    <col min="3080" max="3080" width="20.75" customWidth="1"/>
    <col min="3081" max="3081" width="129.875" customWidth="1"/>
    <col min="3329" max="3329" width="9.625" customWidth="1"/>
    <col min="3330" max="3330" width="9.125" customWidth="1"/>
    <col min="3331" max="3331" width="43.625" customWidth="1"/>
    <col min="3332" max="3332" width="9.625" customWidth="1"/>
    <col min="3333" max="3333" width="11.25" customWidth="1"/>
    <col min="3334" max="3334" width="19.5" customWidth="1"/>
    <col min="3335" max="3335" width="14.75" customWidth="1"/>
    <col min="3336" max="3336" width="20.75" customWidth="1"/>
    <col min="3337" max="3337" width="129.875" customWidth="1"/>
    <col min="3585" max="3585" width="9.625" customWidth="1"/>
    <col min="3586" max="3586" width="9.125" customWidth="1"/>
    <col min="3587" max="3587" width="43.625" customWidth="1"/>
    <col min="3588" max="3588" width="9.625" customWidth="1"/>
    <col min="3589" max="3589" width="11.25" customWidth="1"/>
    <col min="3590" max="3590" width="19.5" customWidth="1"/>
    <col min="3591" max="3591" width="14.75" customWidth="1"/>
    <col min="3592" max="3592" width="20.75" customWidth="1"/>
    <col min="3593" max="3593" width="129.875" customWidth="1"/>
    <col min="3841" max="3841" width="9.625" customWidth="1"/>
    <col min="3842" max="3842" width="9.125" customWidth="1"/>
    <col min="3843" max="3843" width="43.625" customWidth="1"/>
    <col min="3844" max="3844" width="9.625" customWidth="1"/>
    <col min="3845" max="3845" width="11.25" customWidth="1"/>
    <col min="3846" max="3846" width="19.5" customWidth="1"/>
    <col min="3847" max="3847" width="14.75" customWidth="1"/>
    <col min="3848" max="3848" width="20.75" customWidth="1"/>
    <col min="3849" max="3849" width="129.875" customWidth="1"/>
    <col min="4097" max="4097" width="9.625" customWidth="1"/>
    <col min="4098" max="4098" width="9.125" customWidth="1"/>
    <col min="4099" max="4099" width="43.625" customWidth="1"/>
    <col min="4100" max="4100" width="9.625" customWidth="1"/>
    <col min="4101" max="4101" width="11.25" customWidth="1"/>
    <col min="4102" max="4102" width="19.5" customWidth="1"/>
    <col min="4103" max="4103" width="14.75" customWidth="1"/>
    <col min="4104" max="4104" width="20.75" customWidth="1"/>
    <col min="4105" max="4105" width="129.875" customWidth="1"/>
    <col min="4353" max="4353" width="9.625" customWidth="1"/>
    <col min="4354" max="4354" width="9.125" customWidth="1"/>
    <col min="4355" max="4355" width="43.625" customWidth="1"/>
    <col min="4356" max="4356" width="9.625" customWidth="1"/>
    <col min="4357" max="4357" width="11.25" customWidth="1"/>
    <col min="4358" max="4358" width="19.5" customWidth="1"/>
    <col min="4359" max="4359" width="14.75" customWidth="1"/>
    <col min="4360" max="4360" width="20.75" customWidth="1"/>
    <col min="4361" max="4361" width="129.875" customWidth="1"/>
    <col min="4609" max="4609" width="9.625" customWidth="1"/>
    <col min="4610" max="4610" width="9.125" customWidth="1"/>
    <col min="4611" max="4611" width="43.625" customWidth="1"/>
    <col min="4612" max="4612" width="9.625" customWidth="1"/>
    <col min="4613" max="4613" width="11.25" customWidth="1"/>
    <col min="4614" max="4614" width="19.5" customWidth="1"/>
    <col min="4615" max="4615" width="14.75" customWidth="1"/>
    <col min="4616" max="4616" width="20.75" customWidth="1"/>
    <col min="4617" max="4617" width="129.875" customWidth="1"/>
    <col min="4865" max="4865" width="9.625" customWidth="1"/>
    <col min="4866" max="4866" width="9.125" customWidth="1"/>
    <col min="4867" max="4867" width="43.625" customWidth="1"/>
    <col min="4868" max="4868" width="9.625" customWidth="1"/>
    <col min="4869" max="4869" width="11.25" customWidth="1"/>
    <col min="4870" max="4870" width="19.5" customWidth="1"/>
    <col min="4871" max="4871" width="14.75" customWidth="1"/>
    <col min="4872" max="4872" width="20.75" customWidth="1"/>
    <col min="4873" max="4873" width="129.875" customWidth="1"/>
    <col min="5121" max="5121" width="9.625" customWidth="1"/>
    <col min="5122" max="5122" width="9.125" customWidth="1"/>
    <col min="5123" max="5123" width="43.625" customWidth="1"/>
    <col min="5124" max="5124" width="9.625" customWidth="1"/>
    <col min="5125" max="5125" width="11.25" customWidth="1"/>
    <col min="5126" max="5126" width="19.5" customWidth="1"/>
    <col min="5127" max="5127" width="14.75" customWidth="1"/>
    <col min="5128" max="5128" width="20.75" customWidth="1"/>
    <col min="5129" max="5129" width="129.875" customWidth="1"/>
    <col min="5377" max="5377" width="9.625" customWidth="1"/>
    <col min="5378" max="5378" width="9.125" customWidth="1"/>
    <col min="5379" max="5379" width="43.625" customWidth="1"/>
    <col min="5380" max="5380" width="9.625" customWidth="1"/>
    <col min="5381" max="5381" width="11.25" customWidth="1"/>
    <col min="5382" max="5382" width="19.5" customWidth="1"/>
    <col min="5383" max="5383" width="14.75" customWidth="1"/>
    <col min="5384" max="5384" width="20.75" customWidth="1"/>
    <col min="5385" max="5385" width="129.875" customWidth="1"/>
    <col min="5633" max="5633" width="9.625" customWidth="1"/>
    <col min="5634" max="5634" width="9.125" customWidth="1"/>
    <col min="5635" max="5635" width="43.625" customWidth="1"/>
    <col min="5636" max="5636" width="9.625" customWidth="1"/>
    <col min="5637" max="5637" width="11.25" customWidth="1"/>
    <col min="5638" max="5638" width="19.5" customWidth="1"/>
    <col min="5639" max="5639" width="14.75" customWidth="1"/>
    <col min="5640" max="5640" width="20.75" customWidth="1"/>
    <col min="5641" max="5641" width="129.875" customWidth="1"/>
    <col min="5889" max="5889" width="9.625" customWidth="1"/>
    <col min="5890" max="5890" width="9.125" customWidth="1"/>
    <col min="5891" max="5891" width="43.625" customWidth="1"/>
    <col min="5892" max="5892" width="9.625" customWidth="1"/>
    <col min="5893" max="5893" width="11.25" customWidth="1"/>
    <col min="5894" max="5894" width="19.5" customWidth="1"/>
    <col min="5895" max="5895" width="14.75" customWidth="1"/>
    <col min="5896" max="5896" width="20.75" customWidth="1"/>
    <col min="5897" max="5897" width="129.875" customWidth="1"/>
    <col min="6145" max="6145" width="9.625" customWidth="1"/>
    <col min="6146" max="6146" width="9.125" customWidth="1"/>
    <col min="6147" max="6147" width="43.625" customWidth="1"/>
    <col min="6148" max="6148" width="9.625" customWidth="1"/>
    <col min="6149" max="6149" width="11.25" customWidth="1"/>
    <col min="6150" max="6150" width="19.5" customWidth="1"/>
    <col min="6151" max="6151" width="14.75" customWidth="1"/>
    <col min="6152" max="6152" width="20.75" customWidth="1"/>
    <col min="6153" max="6153" width="129.875" customWidth="1"/>
    <col min="6401" max="6401" width="9.625" customWidth="1"/>
    <col min="6402" max="6402" width="9.125" customWidth="1"/>
    <col min="6403" max="6403" width="43.625" customWidth="1"/>
    <col min="6404" max="6404" width="9.625" customWidth="1"/>
    <col min="6405" max="6405" width="11.25" customWidth="1"/>
    <col min="6406" max="6406" width="19.5" customWidth="1"/>
    <col min="6407" max="6407" width="14.75" customWidth="1"/>
    <col min="6408" max="6408" width="20.75" customWidth="1"/>
    <col min="6409" max="6409" width="129.875" customWidth="1"/>
    <col min="6657" max="6657" width="9.625" customWidth="1"/>
    <col min="6658" max="6658" width="9.125" customWidth="1"/>
    <col min="6659" max="6659" width="43.625" customWidth="1"/>
    <col min="6660" max="6660" width="9.625" customWidth="1"/>
    <col min="6661" max="6661" width="11.25" customWidth="1"/>
    <col min="6662" max="6662" width="19.5" customWidth="1"/>
    <col min="6663" max="6663" width="14.75" customWidth="1"/>
    <col min="6664" max="6664" width="20.75" customWidth="1"/>
    <col min="6665" max="6665" width="129.875" customWidth="1"/>
    <col min="6913" max="6913" width="9.625" customWidth="1"/>
    <col min="6914" max="6914" width="9.125" customWidth="1"/>
    <col min="6915" max="6915" width="43.625" customWidth="1"/>
    <col min="6916" max="6916" width="9.625" customWidth="1"/>
    <col min="6917" max="6917" width="11.25" customWidth="1"/>
    <col min="6918" max="6918" width="19.5" customWidth="1"/>
    <col min="6919" max="6919" width="14.75" customWidth="1"/>
    <col min="6920" max="6920" width="20.75" customWidth="1"/>
    <col min="6921" max="6921" width="129.875" customWidth="1"/>
    <col min="7169" max="7169" width="9.625" customWidth="1"/>
    <col min="7170" max="7170" width="9.125" customWidth="1"/>
    <col min="7171" max="7171" width="43.625" customWidth="1"/>
    <col min="7172" max="7172" width="9.625" customWidth="1"/>
    <col min="7173" max="7173" width="11.25" customWidth="1"/>
    <col min="7174" max="7174" width="19.5" customWidth="1"/>
    <col min="7175" max="7175" width="14.75" customWidth="1"/>
    <col min="7176" max="7176" width="20.75" customWidth="1"/>
    <col min="7177" max="7177" width="129.875" customWidth="1"/>
    <col min="7425" max="7425" width="9.625" customWidth="1"/>
    <col min="7426" max="7426" width="9.125" customWidth="1"/>
    <col min="7427" max="7427" width="43.625" customWidth="1"/>
    <col min="7428" max="7428" width="9.625" customWidth="1"/>
    <col min="7429" max="7429" width="11.25" customWidth="1"/>
    <col min="7430" max="7430" width="19.5" customWidth="1"/>
    <col min="7431" max="7431" width="14.75" customWidth="1"/>
    <col min="7432" max="7432" width="20.75" customWidth="1"/>
    <col min="7433" max="7433" width="129.875" customWidth="1"/>
    <col min="7681" max="7681" width="9.625" customWidth="1"/>
    <col min="7682" max="7682" width="9.125" customWidth="1"/>
    <col min="7683" max="7683" width="43.625" customWidth="1"/>
    <col min="7684" max="7684" width="9.625" customWidth="1"/>
    <col min="7685" max="7685" width="11.25" customWidth="1"/>
    <col min="7686" max="7686" width="19.5" customWidth="1"/>
    <col min="7687" max="7687" width="14.75" customWidth="1"/>
    <col min="7688" max="7688" width="20.75" customWidth="1"/>
    <col min="7689" max="7689" width="129.875" customWidth="1"/>
    <col min="7937" max="7937" width="9.625" customWidth="1"/>
    <col min="7938" max="7938" width="9.125" customWidth="1"/>
    <col min="7939" max="7939" width="43.625" customWidth="1"/>
    <col min="7940" max="7940" width="9.625" customWidth="1"/>
    <col min="7941" max="7941" width="11.25" customWidth="1"/>
    <col min="7942" max="7942" width="19.5" customWidth="1"/>
    <col min="7943" max="7943" width="14.75" customWidth="1"/>
    <col min="7944" max="7944" width="20.75" customWidth="1"/>
    <col min="7945" max="7945" width="129.875" customWidth="1"/>
    <col min="8193" max="8193" width="9.625" customWidth="1"/>
    <col min="8194" max="8194" width="9.125" customWidth="1"/>
    <col min="8195" max="8195" width="43.625" customWidth="1"/>
    <col min="8196" max="8196" width="9.625" customWidth="1"/>
    <col min="8197" max="8197" width="11.25" customWidth="1"/>
    <col min="8198" max="8198" width="19.5" customWidth="1"/>
    <col min="8199" max="8199" width="14.75" customWidth="1"/>
    <col min="8200" max="8200" width="20.75" customWidth="1"/>
    <col min="8201" max="8201" width="129.875" customWidth="1"/>
    <col min="8449" max="8449" width="9.625" customWidth="1"/>
    <col min="8450" max="8450" width="9.125" customWidth="1"/>
    <col min="8451" max="8451" width="43.625" customWidth="1"/>
    <col min="8452" max="8452" width="9.625" customWidth="1"/>
    <col min="8453" max="8453" width="11.25" customWidth="1"/>
    <col min="8454" max="8454" width="19.5" customWidth="1"/>
    <col min="8455" max="8455" width="14.75" customWidth="1"/>
    <col min="8456" max="8456" width="20.75" customWidth="1"/>
    <col min="8457" max="8457" width="129.875" customWidth="1"/>
    <col min="8705" max="8705" width="9.625" customWidth="1"/>
    <col min="8706" max="8706" width="9.125" customWidth="1"/>
    <col min="8707" max="8707" width="43.625" customWidth="1"/>
    <col min="8708" max="8708" width="9.625" customWidth="1"/>
    <col min="8709" max="8709" width="11.25" customWidth="1"/>
    <col min="8710" max="8710" width="19.5" customWidth="1"/>
    <col min="8711" max="8711" width="14.75" customWidth="1"/>
    <col min="8712" max="8712" width="20.75" customWidth="1"/>
    <col min="8713" max="8713" width="129.875" customWidth="1"/>
    <col min="8961" max="8961" width="9.625" customWidth="1"/>
    <col min="8962" max="8962" width="9.125" customWidth="1"/>
    <col min="8963" max="8963" width="43.625" customWidth="1"/>
    <col min="8964" max="8964" width="9.625" customWidth="1"/>
    <col min="8965" max="8965" width="11.25" customWidth="1"/>
    <col min="8966" max="8966" width="19.5" customWidth="1"/>
    <col min="8967" max="8967" width="14.75" customWidth="1"/>
    <col min="8968" max="8968" width="20.75" customWidth="1"/>
    <col min="8969" max="8969" width="129.875" customWidth="1"/>
    <col min="9217" max="9217" width="9.625" customWidth="1"/>
    <col min="9218" max="9218" width="9.125" customWidth="1"/>
    <col min="9219" max="9219" width="43.625" customWidth="1"/>
    <col min="9220" max="9220" width="9.625" customWidth="1"/>
    <col min="9221" max="9221" width="11.25" customWidth="1"/>
    <col min="9222" max="9222" width="19.5" customWidth="1"/>
    <col min="9223" max="9223" width="14.75" customWidth="1"/>
    <col min="9224" max="9224" width="20.75" customWidth="1"/>
    <col min="9225" max="9225" width="129.875" customWidth="1"/>
    <col min="9473" max="9473" width="9.625" customWidth="1"/>
    <col min="9474" max="9474" width="9.125" customWidth="1"/>
    <col min="9475" max="9475" width="43.625" customWidth="1"/>
    <col min="9476" max="9476" width="9.625" customWidth="1"/>
    <col min="9477" max="9477" width="11.25" customWidth="1"/>
    <col min="9478" max="9478" width="19.5" customWidth="1"/>
    <col min="9479" max="9479" width="14.75" customWidth="1"/>
    <col min="9480" max="9480" width="20.75" customWidth="1"/>
    <col min="9481" max="9481" width="129.875" customWidth="1"/>
    <col min="9729" max="9729" width="9.625" customWidth="1"/>
    <col min="9730" max="9730" width="9.125" customWidth="1"/>
    <col min="9731" max="9731" width="43.625" customWidth="1"/>
    <col min="9732" max="9732" width="9.625" customWidth="1"/>
    <col min="9733" max="9733" width="11.25" customWidth="1"/>
    <col min="9734" max="9734" width="19.5" customWidth="1"/>
    <col min="9735" max="9735" width="14.75" customWidth="1"/>
    <col min="9736" max="9736" width="20.75" customWidth="1"/>
    <col min="9737" max="9737" width="129.875" customWidth="1"/>
    <col min="9985" max="9985" width="9.625" customWidth="1"/>
    <col min="9986" max="9986" width="9.125" customWidth="1"/>
    <col min="9987" max="9987" width="43.625" customWidth="1"/>
    <col min="9988" max="9988" width="9.625" customWidth="1"/>
    <col min="9989" max="9989" width="11.25" customWidth="1"/>
    <col min="9990" max="9990" width="19.5" customWidth="1"/>
    <col min="9991" max="9991" width="14.75" customWidth="1"/>
    <col min="9992" max="9992" width="20.75" customWidth="1"/>
    <col min="9993" max="9993" width="129.875" customWidth="1"/>
    <col min="10241" max="10241" width="9.625" customWidth="1"/>
    <col min="10242" max="10242" width="9.125" customWidth="1"/>
    <col min="10243" max="10243" width="43.625" customWidth="1"/>
    <col min="10244" max="10244" width="9.625" customWidth="1"/>
    <col min="10245" max="10245" width="11.25" customWidth="1"/>
    <col min="10246" max="10246" width="19.5" customWidth="1"/>
    <col min="10247" max="10247" width="14.75" customWidth="1"/>
    <col min="10248" max="10248" width="20.75" customWidth="1"/>
    <col min="10249" max="10249" width="129.875" customWidth="1"/>
    <col min="10497" max="10497" width="9.625" customWidth="1"/>
    <col min="10498" max="10498" width="9.125" customWidth="1"/>
    <col min="10499" max="10499" width="43.625" customWidth="1"/>
    <col min="10500" max="10500" width="9.625" customWidth="1"/>
    <col min="10501" max="10501" width="11.25" customWidth="1"/>
    <col min="10502" max="10502" width="19.5" customWidth="1"/>
    <col min="10503" max="10503" width="14.75" customWidth="1"/>
    <col min="10504" max="10504" width="20.75" customWidth="1"/>
    <col min="10505" max="10505" width="129.875" customWidth="1"/>
    <col min="10753" max="10753" width="9.625" customWidth="1"/>
    <col min="10754" max="10754" width="9.125" customWidth="1"/>
    <col min="10755" max="10755" width="43.625" customWidth="1"/>
    <col min="10756" max="10756" width="9.625" customWidth="1"/>
    <col min="10757" max="10757" width="11.25" customWidth="1"/>
    <col min="10758" max="10758" width="19.5" customWidth="1"/>
    <col min="10759" max="10759" width="14.75" customWidth="1"/>
    <col min="10760" max="10760" width="20.75" customWidth="1"/>
    <col min="10761" max="10761" width="129.875" customWidth="1"/>
    <col min="11009" max="11009" width="9.625" customWidth="1"/>
    <col min="11010" max="11010" width="9.125" customWidth="1"/>
    <col min="11011" max="11011" width="43.625" customWidth="1"/>
    <col min="11012" max="11012" width="9.625" customWidth="1"/>
    <col min="11013" max="11013" width="11.25" customWidth="1"/>
    <col min="11014" max="11014" width="19.5" customWidth="1"/>
    <col min="11015" max="11015" width="14.75" customWidth="1"/>
    <col min="11016" max="11016" width="20.75" customWidth="1"/>
    <col min="11017" max="11017" width="129.875" customWidth="1"/>
    <col min="11265" max="11265" width="9.625" customWidth="1"/>
    <col min="11266" max="11266" width="9.125" customWidth="1"/>
    <col min="11267" max="11267" width="43.625" customWidth="1"/>
    <col min="11268" max="11268" width="9.625" customWidth="1"/>
    <col min="11269" max="11269" width="11.25" customWidth="1"/>
    <col min="11270" max="11270" width="19.5" customWidth="1"/>
    <col min="11271" max="11271" width="14.75" customWidth="1"/>
    <col min="11272" max="11272" width="20.75" customWidth="1"/>
    <col min="11273" max="11273" width="129.875" customWidth="1"/>
    <col min="11521" max="11521" width="9.625" customWidth="1"/>
    <col min="11522" max="11522" width="9.125" customWidth="1"/>
    <col min="11523" max="11523" width="43.625" customWidth="1"/>
    <col min="11524" max="11524" width="9.625" customWidth="1"/>
    <col min="11525" max="11525" width="11.25" customWidth="1"/>
    <col min="11526" max="11526" width="19.5" customWidth="1"/>
    <col min="11527" max="11527" width="14.75" customWidth="1"/>
    <col min="11528" max="11528" width="20.75" customWidth="1"/>
    <col min="11529" max="11529" width="129.875" customWidth="1"/>
    <col min="11777" max="11777" width="9.625" customWidth="1"/>
    <col min="11778" max="11778" width="9.125" customWidth="1"/>
    <col min="11779" max="11779" width="43.625" customWidth="1"/>
    <col min="11780" max="11780" width="9.625" customWidth="1"/>
    <col min="11781" max="11781" width="11.25" customWidth="1"/>
    <col min="11782" max="11782" width="19.5" customWidth="1"/>
    <col min="11783" max="11783" width="14.75" customWidth="1"/>
    <col min="11784" max="11784" width="20.75" customWidth="1"/>
    <col min="11785" max="11785" width="129.875" customWidth="1"/>
    <col min="12033" max="12033" width="9.625" customWidth="1"/>
    <col min="12034" max="12034" width="9.125" customWidth="1"/>
    <col min="12035" max="12035" width="43.625" customWidth="1"/>
    <col min="12036" max="12036" width="9.625" customWidth="1"/>
    <col min="12037" max="12037" width="11.25" customWidth="1"/>
    <col min="12038" max="12038" width="19.5" customWidth="1"/>
    <col min="12039" max="12039" width="14.75" customWidth="1"/>
    <col min="12040" max="12040" width="20.75" customWidth="1"/>
    <col min="12041" max="12041" width="129.875" customWidth="1"/>
    <col min="12289" max="12289" width="9.625" customWidth="1"/>
    <col min="12290" max="12290" width="9.125" customWidth="1"/>
    <col min="12291" max="12291" width="43.625" customWidth="1"/>
    <col min="12292" max="12292" width="9.625" customWidth="1"/>
    <col min="12293" max="12293" width="11.25" customWidth="1"/>
    <col min="12294" max="12294" width="19.5" customWidth="1"/>
    <col min="12295" max="12295" width="14.75" customWidth="1"/>
    <col min="12296" max="12296" width="20.75" customWidth="1"/>
    <col min="12297" max="12297" width="129.875" customWidth="1"/>
    <col min="12545" max="12545" width="9.625" customWidth="1"/>
    <col min="12546" max="12546" width="9.125" customWidth="1"/>
    <col min="12547" max="12547" width="43.625" customWidth="1"/>
    <col min="12548" max="12548" width="9.625" customWidth="1"/>
    <col min="12549" max="12549" width="11.25" customWidth="1"/>
    <col min="12550" max="12550" width="19.5" customWidth="1"/>
    <col min="12551" max="12551" width="14.75" customWidth="1"/>
    <col min="12552" max="12552" width="20.75" customWidth="1"/>
    <col min="12553" max="12553" width="129.875" customWidth="1"/>
    <col min="12801" max="12801" width="9.625" customWidth="1"/>
    <col min="12802" max="12802" width="9.125" customWidth="1"/>
    <col min="12803" max="12803" width="43.625" customWidth="1"/>
    <col min="12804" max="12804" width="9.625" customWidth="1"/>
    <col min="12805" max="12805" width="11.25" customWidth="1"/>
    <col min="12806" max="12806" width="19.5" customWidth="1"/>
    <col min="12807" max="12807" width="14.75" customWidth="1"/>
    <col min="12808" max="12808" width="20.75" customWidth="1"/>
    <col min="12809" max="12809" width="129.875" customWidth="1"/>
    <col min="13057" max="13057" width="9.625" customWidth="1"/>
    <col min="13058" max="13058" width="9.125" customWidth="1"/>
    <col min="13059" max="13059" width="43.625" customWidth="1"/>
    <col min="13060" max="13060" width="9.625" customWidth="1"/>
    <col min="13061" max="13061" width="11.25" customWidth="1"/>
    <col min="13062" max="13062" width="19.5" customWidth="1"/>
    <col min="13063" max="13063" width="14.75" customWidth="1"/>
    <col min="13064" max="13064" width="20.75" customWidth="1"/>
    <col min="13065" max="13065" width="129.875" customWidth="1"/>
    <col min="13313" max="13313" width="9.625" customWidth="1"/>
    <col min="13314" max="13314" width="9.125" customWidth="1"/>
    <col min="13315" max="13315" width="43.625" customWidth="1"/>
    <col min="13316" max="13316" width="9.625" customWidth="1"/>
    <col min="13317" max="13317" width="11.25" customWidth="1"/>
    <col min="13318" max="13318" width="19.5" customWidth="1"/>
    <col min="13319" max="13319" width="14.75" customWidth="1"/>
    <col min="13320" max="13320" width="20.75" customWidth="1"/>
    <col min="13321" max="13321" width="129.875" customWidth="1"/>
    <col min="13569" max="13569" width="9.625" customWidth="1"/>
    <col min="13570" max="13570" width="9.125" customWidth="1"/>
    <col min="13571" max="13571" width="43.625" customWidth="1"/>
    <col min="13572" max="13572" width="9.625" customWidth="1"/>
    <col min="13573" max="13573" width="11.25" customWidth="1"/>
    <col min="13574" max="13574" width="19.5" customWidth="1"/>
    <col min="13575" max="13575" width="14.75" customWidth="1"/>
    <col min="13576" max="13576" width="20.75" customWidth="1"/>
    <col min="13577" max="13577" width="129.875" customWidth="1"/>
    <col min="13825" max="13825" width="9.625" customWidth="1"/>
    <col min="13826" max="13826" width="9.125" customWidth="1"/>
    <col min="13827" max="13827" width="43.625" customWidth="1"/>
    <col min="13828" max="13828" width="9.625" customWidth="1"/>
    <col min="13829" max="13829" width="11.25" customWidth="1"/>
    <col min="13830" max="13830" width="19.5" customWidth="1"/>
    <col min="13831" max="13831" width="14.75" customWidth="1"/>
    <col min="13832" max="13832" width="20.75" customWidth="1"/>
    <col min="13833" max="13833" width="129.875" customWidth="1"/>
    <col min="14081" max="14081" width="9.625" customWidth="1"/>
    <col min="14082" max="14082" width="9.125" customWidth="1"/>
    <col min="14083" max="14083" width="43.625" customWidth="1"/>
    <col min="14084" max="14084" width="9.625" customWidth="1"/>
    <col min="14085" max="14085" width="11.25" customWidth="1"/>
    <col min="14086" max="14086" width="19.5" customWidth="1"/>
    <col min="14087" max="14087" width="14.75" customWidth="1"/>
    <col min="14088" max="14088" width="20.75" customWidth="1"/>
    <col min="14089" max="14089" width="129.875" customWidth="1"/>
    <col min="14337" max="14337" width="9.625" customWidth="1"/>
    <col min="14338" max="14338" width="9.125" customWidth="1"/>
    <col min="14339" max="14339" width="43.625" customWidth="1"/>
    <col min="14340" max="14340" width="9.625" customWidth="1"/>
    <col min="14341" max="14341" width="11.25" customWidth="1"/>
    <col min="14342" max="14342" width="19.5" customWidth="1"/>
    <col min="14343" max="14343" width="14.75" customWidth="1"/>
    <col min="14344" max="14344" width="20.75" customWidth="1"/>
    <col min="14345" max="14345" width="129.875" customWidth="1"/>
    <col min="14593" max="14593" width="9.625" customWidth="1"/>
    <col min="14594" max="14594" width="9.125" customWidth="1"/>
    <col min="14595" max="14595" width="43.625" customWidth="1"/>
    <col min="14596" max="14596" width="9.625" customWidth="1"/>
    <col min="14597" max="14597" width="11.25" customWidth="1"/>
    <col min="14598" max="14598" width="19.5" customWidth="1"/>
    <col min="14599" max="14599" width="14.75" customWidth="1"/>
    <col min="14600" max="14600" width="20.75" customWidth="1"/>
    <col min="14601" max="14601" width="129.875" customWidth="1"/>
    <col min="14849" max="14849" width="9.625" customWidth="1"/>
    <col min="14850" max="14850" width="9.125" customWidth="1"/>
    <col min="14851" max="14851" width="43.625" customWidth="1"/>
    <col min="14852" max="14852" width="9.625" customWidth="1"/>
    <col min="14853" max="14853" width="11.25" customWidth="1"/>
    <col min="14854" max="14854" width="19.5" customWidth="1"/>
    <col min="14855" max="14855" width="14.75" customWidth="1"/>
    <col min="14856" max="14856" width="20.75" customWidth="1"/>
    <col min="14857" max="14857" width="129.875" customWidth="1"/>
    <col min="15105" max="15105" width="9.625" customWidth="1"/>
    <col min="15106" max="15106" width="9.125" customWidth="1"/>
    <col min="15107" max="15107" width="43.625" customWidth="1"/>
    <col min="15108" max="15108" width="9.625" customWidth="1"/>
    <col min="15109" max="15109" width="11.25" customWidth="1"/>
    <col min="15110" max="15110" width="19.5" customWidth="1"/>
    <col min="15111" max="15111" width="14.75" customWidth="1"/>
    <col min="15112" max="15112" width="20.75" customWidth="1"/>
    <col min="15113" max="15113" width="129.875" customWidth="1"/>
    <col min="15361" max="15361" width="9.625" customWidth="1"/>
    <col min="15362" max="15362" width="9.125" customWidth="1"/>
    <col min="15363" max="15363" width="43.625" customWidth="1"/>
    <col min="15364" max="15364" width="9.625" customWidth="1"/>
    <col min="15365" max="15365" width="11.25" customWidth="1"/>
    <col min="15366" max="15366" width="19.5" customWidth="1"/>
    <col min="15367" max="15367" width="14.75" customWidth="1"/>
    <col min="15368" max="15368" width="20.75" customWidth="1"/>
    <col min="15369" max="15369" width="129.875" customWidth="1"/>
    <col min="15617" max="15617" width="9.625" customWidth="1"/>
    <col min="15618" max="15618" width="9.125" customWidth="1"/>
    <col min="15619" max="15619" width="43.625" customWidth="1"/>
    <col min="15620" max="15620" width="9.625" customWidth="1"/>
    <col min="15621" max="15621" width="11.25" customWidth="1"/>
    <col min="15622" max="15622" width="19.5" customWidth="1"/>
    <col min="15623" max="15623" width="14.75" customWidth="1"/>
    <col min="15624" max="15624" width="20.75" customWidth="1"/>
    <col min="15625" max="15625" width="129.875" customWidth="1"/>
    <col min="15873" max="15873" width="9.625" customWidth="1"/>
    <col min="15874" max="15874" width="9.125" customWidth="1"/>
    <col min="15875" max="15875" width="43.625" customWidth="1"/>
    <col min="15876" max="15876" width="9.625" customWidth="1"/>
    <col min="15877" max="15877" width="11.25" customWidth="1"/>
    <col min="15878" max="15878" width="19.5" customWidth="1"/>
    <col min="15879" max="15879" width="14.75" customWidth="1"/>
    <col min="15880" max="15880" width="20.75" customWidth="1"/>
    <col min="15881" max="15881" width="129.875" customWidth="1"/>
    <col min="16129" max="16129" width="9.625" customWidth="1"/>
    <col min="16130" max="16130" width="9.125" customWidth="1"/>
    <col min="16131" max="16131" width="43.625" customWidth="1"/>
    <col min="16132" max="16132" width="9.625" customWidth="1"/>
    <col min="16133" max="16133" width="11.25" customWidth="1"/>
    <col min="16134" max="16134" width="19.5" customWidth="1"/>
    <col min="16135" max="16135" width="14.75" customWidth="1"/>
    <col min="16136" max="16136" width="20.75" customWidth="1"/>
    <col min="16137" max="16137" width="129.875" customWidth="1"/>
  </cols>
  <sheetData>
    <row r="1" spans="1:9" x14ac:dyDescent="0.25">
      <c r="A1" s="1108"/>
      <c r="B1" s="1109"/>
      <c r="C1" s="1109" t="s">
        <v>0</v>
      </c>
      <c r="D1" s="1110"/>
      <c r="E1" s="1110"/>
      <c r="F1" s="1110"/>
      <c r="G1" s="1110"/>
      <c r="H1" s="1111"/>
    </row>
    <row r="2" spans="1:9" x14ac:dyDescent="0.25">
      <c r="A2" s="1113"/>
      <c r="B2" s="1114"/>
      <c r="C2" s="1114" t="s">
        <v>0</v>
      </c>
      <c r="D2" s="1740" t="s">
        <v>632</v>
      </c>
      <c r="E2" s="1740"/>
      <c r="F2" s="1740"/>
      <c r="G2" s="1741"/>
      <c r="H2" s="1111"/>
    </row>
    <row r="3" spans="1:9" x14ac:dyDescent="0.25">
      <c r="A3" s="1113"/>
      <c r="B3" s="1114"/>
      <c r="C3" s="1114"/>
      <c r="D3" s="1741"/>
      <c r="E3" s="1741"/>
      <c r="F3" s="1741"/>
      <c r="G3" s="1741"/>
      <c r="H3" s="1111"/>
    </row>
    <row r="4" spans="1:9" ht="18" x14ac:dyDescent="0.25">
      <c r="A4" s="1113"/>
      <c r="B4" s="1115"/>
      <c r="C4" s="1115" t="s">
        <v>0</v>
      </c>
      <c r="D4" s="1742" t="s">
        <v>633</v>
      </c>
      <c r="E4" s="1742"/>
      <c r="F4" s="1742"/>
      <c r="G4" s="1743"/>
      <c r="H4" s="1111"/>
    </row>
    <row r="5" spans="1:9" ht="18" x14ac:dyDescent="0.25">
      <c r="A5" s="1113"/>
      <c r="B5" s="1114"/>
      <c r="C5" s="1114"/>
      <c r="D5" s="1742" t="s">
        <v>634</v>
      </c>
      <c r="E5" s="1742"/>
      <c r="F5" s="1742"/>
      <c r="G5" s="1743"/>
      <c r="H5" s="1111"/>
    </row>
    <row r="6" spans="1:9" x14ac:dyDescent="0.25">
      <c r="A6" s="1116" t="s">
        <v>635</v>
      </c>
      <c r="B6" s="1117"/>
      <c r="C6" s="1117"/>
      <c r="D6" s="1117"/>
      <c r="E6" s="1117"/>
      <c r="F6" s="1117"/>
      <c r="G6" s="1118"/>
      <c r="H6" s="1119"/>
    </row>
    <row r="7" spans="1:9" x14ac:dyDescent="0.25">
      <c r="A7" s="1120" t="s">
        <v>0</v>
      </c>
      <c r="B7" s="1121"/>
      <c r="C7" s="1122" t="s">
        <v>0</v>
      </c>
      <c r="D7" s="1744" t="s">
        <v>636</v>
      </c>
      <c r="E7" s="1745"/>
      <c r="F7" s="1745"/>
      <c r="G7" s="1745"/>
      <c r="H7" s="1111"/>
    </row>
    <row r="8" spans="1:9" x14ac:dyDescent="0.25">
      <c r="A8" s="1123"/>
      <c r="B8" s="1124"/>
      <c r="D8" s="1746"/>
      <c r="E8" s="1747"/>
      <c r="F8" s="1747"/>
      <c r="G8" s="1747"/>
      <c r="H8" s="1119"/>
    </row>
    <row r="9" spans="1:9" ht="30" customHeight="1" x14ac:dyDescent="0.25">
      <c r="A9" s="1123"/>
      <c r="B9" s="1125"/>
      <c r="C9" s="1124"/>
      <c r="D9" s="1748" t="s">
        <v>637</v>
      </c>
      <c r="E9" s="1749"/>
      <c r="F9" s="1750"/>
      <c r="G9" s="1751" t="s">
        <v>638</v>
      </c>
      <c r="H9" s="1752"/>
    </row>
    <row r="10" spans="1:9" ht="38.25" x14ac:dyDescent="0.25">
      <c r="A10" s="1126" t="s">
        <v>15</v>
      </c>
      <c r="B10" s="1127" t="s">
        <v>632</v>
      </c>
      <c r="C10" s="1127" t="s">
        <v>15</v>
      </c>
      <c r="D10" s="1128" t="s">
        <v>639</v>
      </c>
      <c r="E10" s="1129" t="s">
        <v>640</v>
      </c>
      <c r="F10" s="1129" t="s">
        <v>641</v>
      </c>
      <c r="G10" s="1129" t="s">
        <v>639</v>
      </c>
      <c r="H10" s="1130" t="s">
        <v>641</v>
      </c>
      <c r="I10" s="1131"/>
    </row>
    <row r="11" spans="1:9" x14ac:dyDescent="0.25">
      <c r="A11" s="1126" t="s">
        <v>6</v>
      </c>
      <c r="B11" s="1127" t="s">
        <v>7</v>
      </c>
      <c r="C11" s="1127"/>
      <c r="D11" s="1733" t="s">
        <v>642</v>
      </c>
      <c r="E11" s="1735" t="s">
        <v>643</v>
      </c>
      <c r="F11" s="1132" t="s">
        <v>367</v>
      </c>
      <c r="G11" s="1737" t="s">
        <v>642</v>
      </c>
      <c r="H11" s="1133" t="s">
        <v>367</v>
      </c>
    </row>
    <row r="12" spans="1:9" ht="16.5" thickBot="1" x14ac:dyDescent="0.3">
      <c r="A12" s="1134" t="s">
        <v>0</v>
      </c>
      <c r="B12" s="1135" t="s">
        <v>8</v>
      </c>
      <c r="C12" s="1136"/>
      <c r="D12" s="1734"/>
      <c r="E12" s="1736"/>
      <c r="F12" s="1137" t="s">
        <v>644</v>
      </c>
      <c r="G12" s="1738"/>
      <c r="H12" s="1138" t="s">
        <v>644</v>
      </c>
      <c r="I12" s="1139" t="s">
        <v>645</v>
      </c>
    </row>
    <row r="13" spans="1:9" ht="18" x14ac:dyDescent="0.25">
      <c r="A13" s="1140">
        <v>1</v>
      </c>
      <c r="B13" s="1141" t="s">
        <v>646</v>
      </c>
      <c r="C13" s="1142" t="s">
        <v>338</v>
      </c>
      <c r="D13" s="1143"/>
      <c r="E13" s="1144"/>
      <c r="F13" s="1144"/>
      <c r="G13" s="1145"/>
      <c r="H13" s="1146"/>
      <c r="I13" s="1147"/>
    </row>
    <row r="14" spans="1:9" ht="18" x14ac:dyDescent="0.25">
      <c r="A14" s="1140">
        <v>1.1000000000000001</v>
      </c>
      <c r="B14" s="1148" t="s">
        <v>646</v>
      </c>
      <c r="C14" s="1149" t="s">
        <v>647</v>
      </c>
      <c r="D14" s="1150">
        <v>1.38</v>
      </c>
      <c r="E14" s="1151"/>
      <c r="F14" s="1151"/>
      <c r="G14" s="1152"/>
      <c r="H14" s="1153"/>
      <c r="I14" s="1154"/>
    </row>
    <row r="15" spans="1:9" ht="18" x14ac:dyDescent="0.25">
      <c r="A15" s="1140" t="s">
        <v>19</v>
      </c>
      <c r="B15" s="1155" t="s">
        <v>646</v>
      </c>
      <c r="C15" s="1156" t="s">
        <v>3</v>
      </c>
      <c r="D15" s="1157">
        <v>1.6</v>
      </c>
      <c r="E15" s="1151"/>
      <c r="F15" s="1151"/>
      <c r="G15" s="1152" t="s">
        <v>648</v>
      </c>
      <c r="H15" s="1158"/>
      <c r="I15" s="1154" t="s">
        <v>649</v>
      </c>
    </row>
    <row r="16" spans="1:9" ht="16.5" x14ac:dyDescent="0.25">
      <c r="A16" s="1140"/>
      <c r="B16" s="1159"/>
      <c r="C16" s="1156"/>
      <c r="D16" s="1160"/>
      <c r="E16" s="1151"/>
      <c r="F16" s="1151"/>
      <c r="G16" s="1161" t="s">
        <v>650</v>
      </c>
      <c r="H16" s="1158"/>
      <c r="I16" s="1154" t="s">
        <v>651</v>
      </c>
    </row>
    <row r="17" spans="1:9" ht="18" x14ac:dyDescent="0.25">
      <c r="A17" s="1140" t="s">
        <v>56</v>
      </c>
      <c r="B17" s="1162" t="s">
        <v>646</v>
      </c>
      <c r="C17" s="1156" t="s">
        <v>4</v>
      </c>
      <c r="D17" s="1157">
        <v>1.33</v>
      </c>
      <c r="E17" s="1151"/>
      <c r="F17" s="1151"/>
      <c r="G17" s="1161" t="s">
        <v>652</v>
      </c>
      <c r="H17" s="1158"/>
      <c r="I17" s="1154" t="s">
        <v>653</v>
      </c>
    </row>
    <row r="18" spans="1:9" ht="16.5" x14ac:dyDescent="0.25">
      <c r="A18" s="1140"/>
      <c r="B18" s="1163"/>
      <c r="C18" s="1156"/>
      <c r="D18" s="1160"/>
      <c r="E18" s="1151"/>
      <c r="F18" s="1151"/>
      <c r="G18" s="1161" t="s">
        <v>654</v>
      </c>
      <c r="H18" s="1158"/>
      <c r="I18" s="1154"/>
    </row>
    <row r="19" spans="1:9" ht="18" x14ac:dyDescent="0.25">
      <c r="A19" s="1140">
        <v>1.2</v>
      </c>
      <c r="B19" s="1148" t="s">
        <v>646</v>
      </c>
      <c r="C19" s="1149" t="s">
        <v>337</v>
      </c>
      <c r="D19" s="1164"/>
      <c r="E19" s="1151"/>
      <c r="F19" s="1151"/>
      <c r="G19" s="1161"/>
      <c r="H19" s="1165"/>
      <c r="I19" s="1154"/>
    </row>
    <row r="20" spans="1:9" ht="18" x14ac:dyDescent="0.25">
      <c r="A20" s="1140" t="s">
        <v>20</v>
      </c>
      <c r="B20" s="1148" t="s">
        <v>646</v>
      </c>
      <c r="C20" s="1156" t="s">
        <v>3</v>
      </c>
      <c r="D20" s="1150"/>
      <c r="E20" s="1151"/>
      <c r="F20" s="1151"/>
      <c r="G20" s="1166">
        <v>1.1000000000000001</v>
      </c>
      <c r="H20" s="1165"/>
      <c r="I20" s="1154" t="s">
        <v>655</v>
      </c>
    </row>
    <row r="21" spans="1:9" ht="16.5" x14ac:dyDescent="0.25">
      <c r="A21" s="1140" t="s">
        <v>656</v>
      </c>
      <c r="B21" s="1148"/>
      <c r="C21" s="1167" t="s">
        <v>657</v>
      </c>
      <c r="D21" s="1164"/>
      <c r="E21" s="1151"/>
      <c r="F21" s="1151"/>
      <c r="G21" s="1168">
        <v>1.21</v>
      </c>
      <c r="H21" s="1165"/>
      <c r="I21" s="1154" t="s">
        <v>658</v>
      </c>
    </row>
    <row r="22" spans="1:9" ht="16.5" x14ac:dyDescent="0.25">
      <c r="A22" s="1140" t="s">
        <v>659</v>
      </c>
      <c r="B22" s="1148"/>
      <c r="C22" s="1167" t="s">
        <v>660</v>
      </c>
      <c r="D22" s="1164"/>
      <c r="E22" s="1151"/>
      <c r="F22" s="1151"/>
      <c r="G22" s="1168">
        <v>1.075</v>
      </c>
      <c r="H22" s="1165"/>
      <c r="I22" s="1154" t="s">
        <v>661</v>
      </c>
    </row>
    <row r="23" spans="1:9" ht="18" x14ac:dyDescent="0.25">
      <c r="A23" s="1140" t="s">
        <v>57</v>
      </c>
      <c r="B23" s="1148" t="s">
        <v>646</v>
      </c>
      <c r="C23" s="1156" t="s">
        <v>4</v>
      </c>
      <c r="D23" s="1164"/>
      <c r="E23" s="1151"/>
      <c r="F23" s="1151"/>
      <c r="G23" s="1168">
        <v>0.91</v>
      </c>
      <c r="H23" s="1153"/>
      <c r="I23" s="1154" t="s">
        <v>655</v>
      </c>
    </row>
    <row r="24" spans="1:9" ht="66" x14ac:dyDescent="0.25">
      <c r="A24" s="1140" t="s">
        <v>77</v>
      </c>
      <c r="B24" s="1148" t="s">
        <v>646</v>
      </c>
      <c r="C24" s="1167" t="s">
        <v>662</v>
      </c>
      <c r="D24" s="1150">
        <f>1/0.73</f>
        <v>1.3698630136986301</v>
      </c>
      <c r="E24" s="1151"/>
      <c r="F24" s="1151"/>
      <c r="G24" s="1152" t="s">
        <v>663</v>
      </c>
      <c r="H24" s="1165"/>
      <c r="I24" s="1169" t="s">
        <v>664</v>
      </c>
    </row>
    <row r="25" spans="1:9" ht="18" x14ac:dyDescent="0.25">
      <c r="A25" s="1170" t="s">
        <v>17</v>
      </c>
      <c r="B25" s="1148" t="s">
        <v>646</v>
      </c>
      <c r="C25" s="1156" t="s">
        <v>41</v>
      </c>
      <c r="D25" s="1150"/>
      <c r="E25" s="1151"/>
      <c r="F25" s="1151"/>
      <c r="G25" s="1152">
        <v>1.05</v>
      </c>
      <c r="H25" s="1153"/>
      <c r="I25" s="1154" t="s">
        <v>665</v>
      </c>
    </row>
    <row r="26" spans="1:9" ht="18" x14ac:dyDescent="0.25">
      <c r="A26" s="1170" t="s">
        <v>18</v>
      </c>
      <c r="B26" s="1148" t="s">
        <v>646</v>
      </c>
      <c r="C26" s="1167" t="s">
        <v>3</v>
      </c>
      <c r="D26" s="1150">
        <f>1.43</f>
        <v>1.43</v>
      </c>
      <c r="E26" s="1151"/>
      <c r="F26" s="1151"/>
      <c r="G26" s="1152">
        <v>1.07</v>
      </c>
      <c r="H26" s="1153"/>
      <c r="I26" s="1154" t="s">
        <v>666</v>
      </c>
    </row>
    <row r="27" spans="1:9" ht="18" x14ac:dyDescent="0.25">
      <c r="A27" s="1170" t="s">
        <v>58</v>
      </c>
      <c r="B27" s="1148" t="s">
        <v>646</v>
      </c>
      <c r="C27" s="1167" t="s">
        <v>4</v>
      </c>
      <c r="D27" s="1150">
        <v>1.25</v>
      </c>
      <c r="E27" s="1151"/>
      <c r="F27" s="1151"/>
      <c r="G27" s="1152">
        <v>0.91</v>
      </c>
      <c r="H27" s="1153"/>
      <c r="I27" s="1154" t="s">
        <v>667</v>
      </c>
    </row>
    <row r="28" spans="1:9" ht="16.5" x14ac:dyDescent="0.25">
      <c r="A28" s="1170" t="s">
        <v>668</v>
      </c>
      <c r="B28" s="1148"/>
      <c r="C28" s="1171" t="s">
        <v>669</v>
      </c>
      <c r="D28" s="1150"/>
      <c r="E28" s="1151"/>
      <c r="F28" s="1151"/>
      <c r="G28" s="1152">
        <v>0.92</v>
      </c>
      <c r="H28" s="1153"/>
      <c r="I28" s="1154" t="s">
        <v>670</v>
      </c>
    </row>
    <row r="29" spans="1:9" ht="16.5" x14ac:dyDescent="0.25">
      <c r="A29" s="1170" t="s">
        <v>671</v>
      </c>
      <c r="B29" s="1148"/>
      <c r="C29" s="1171" t="s">
        <v>672</v>
      </c>
      <c r="D29" s="1150"/>
      <c r="E29" s="1151"/>
      <c r="F29" s="1151"/>
      <c r="G29" s="1152">
        <v>0.88</v>
      </c>
      <c r="H29" s="1153"/>
      <c r="I29" s="1154" t="s">
        <v>670</v>
      </c>
    </row>
    <row r="30" spans="1:9" ht="16.5" x14ac:dyDescent="0.25">
      <c r="A30" s="1170" t="s">
        <v>673</v>
      </c>
      <c r="B30" s="1148"/>
      <c r="C30" s="1171" t="s">
        <v>674</v>
      </c>
      <c r="D30" s="1150"/>
      <c r="E30" s="1151"/>
      <c r="F30" s="1151"/>
      <c r="G30" s="1152">
        <v>0.77</v>
      </c>
      <c r="H30" s="1153"/>
      <c r="I30" s="1154" t="s">
        <v>675</v>
      </c>
    </row>
    <row r="31" spans="1:9" ht="16.5" x14ac:dyDescent="0.25">
      <c r="A31" s="1170" t="s">
        <v>676</v>
      </c>
      <c r="B31" s="1148"/>
      <c r="C31" s="1171" t="s">
        <v>677</v>
      </c>
      <c r="D31" s="1150"/>
      <c r="E31" s="1151"/>
      <c r="F31" s="1151"/>
      <c r="G31" s="1152">
        <v>0.88</v>
      </c>
      <c r="H31" s="1153"/>
      <c r="I31" s="1154" t="s">
        <v>670</v>
      </c>
    </row>
    <row r="32" spans="1:9" ht="16.5" x14ac:dyDescent="0.25">
      <c r="A32" s="1170" t="s">
        <v>678</v>
      </c>
      <c r="B32" s="1148"/>
      <c r="C32" s="1171" t="s">
        <v>679</v>
      </c>
      <c r="D32" s="1150"/>
      <c r="E32" s="1151"/>
      <c r="F32" s="1151"/>
      <c r="G32" s="1152">
        <v>1.06</v>
      </c>
      <c r="H32" s="1153"/>
      <c r="I32" s="1154" t="s">
        <v>670</v>
      </c>
    </row>
    <row r="33" spans="1:9" ht="18" x14ac:dyDescent="0.25">
      <c r="A33" s="1170" t="s">
        <v>21</v>
      </c>
      <c r="B33" s="1148" t="s">
        <v>646</v>
      </c>
      <c r="C33" s="1156" t="s">
        <v>680</v>
      </c>
      <c r="D33" s="1150">
        <v>1.48</v>
      </c>
      <c r="E33" s="1151"/>
      <c r="F33" s="1151"/>
      <c r="G33" s="1152">
        <v>1.08</v>
      </c>
      <c r="H33" s="1153"/>
      <c r="I33" s="1154" t="s">
        <v>681</v>
      </c>
    </row>
    <row r="34" spans="1:9" ht="18" x14ac:dyDescent="0.25">
      <c r="A34" s="1170" t="s">
        <v>22</v>
      </c>
      <c r="B34" s="1148" t="s">
        <v>646</v>
      </c>
      <c r="C34" s="1167" t="s">
        <v>3</v>
      </c>
      <c r="D34" s="1150">
        <v>1.54</v>
      </c>
      <c r="E34" s="1151"/>
      <c r="F34" s="1172"/>
      <c r="G34" s="1152">
        <v>1.1200000000000001</v>
      </c>
      <c r="H34" s="1158"/>
      <c r="I34" s="1154" t="s">
        <v>682</v>
      </c>
    </row>
    <row r="35" spans="1:9" ht="18" x14ac:dyDescent="0.25">
      <c r="A35" s="1170" t="s">
        <v>59</v>
      </c>
      <c r="B35" s="1148" t="s">
        <v>646</v>
      </c>
      <c r="C35" s="1167" t="s">
        <v>4</v>
      </c>
      <c r="D35" s="1150">
        <v>1.33</v>
      </c>
      <c r="E35" s="1151"/>
      <c r="F35" s="1172"/>
      <c r="G35" s="1152">
        <v>0.91</v>
      </c>
      <c r="H35" s="1158"/>
      <c r="I35" s="1154" t="s">
        <v>683</v>
      </c>
    </row>
    <row r="36" spans="1:9" ht="18" x14ac:dyDescent="0.15">
      <c r="A36" s="1170" t="s">
        <v>23</v>
      </c>
      <c r="B36" s="1148" t="s">
        <v>646</v>
      </c>
      <c r="C36" s="1156" t="s">
        <v>28</v>
      </c>
      <c r="D36" s="1150">
        <v>1.33</v>
      </c>
      <c r="E36" s="1151"/>
      <c r="F36" s="1172"/>
      <c r="G36" s="1152">
        <v>1.07</v>
      </c>
      <c r="H36" s="1173"/>
      <c r="I36" s="1174"/>
    </row>
    <row r="37" spans="1:9" ht="18" x14ac:dyDescent="0.25">
      <c r="A37" s="1170" t="s">
        <v>24</v>
      </c>
      <c r="B37" s="1148" t="s">
        <v>646</v>
      </c>
      <c r="C37" s="1167" t="s">
        <v>3</v>
      </c>
      <c r="D37" s="1150">
        <v>1.43</v>
      </c>
      <c r="E37" s="1151"/>
      <c r="F37" s="1172"/>
      <c r="G37" s="1152">
        <v>1.1200000000000001</v>
      </c>
      <c r="H37" s="1173"/>
      <c r="I37" s="1154" t="s">
        <v>684</v>
      </c>
    </row>
    <row r="38" spans="1:9" ht="18.75" thickBot="1" x14ac:dyDescent="0.3">
      <c r="A38" s="1175" t="s">
        <v>60</v>
      </c>
      <c r="B38" s="1176" t="s">
        <v>646</v>
      </c>
      <c r="C38" s="1177" t="s">
        <v>4</v>
      </c>
      <c r="D38" s="1178">
        <v>1.25</v>
      </c>
      <c r="E38" s="1179"/>
      <c r="F38" s="1180"/>
      <c r="G38" s="1181">
        <v>0.91</v>
      </c>
      <c r="H38" s="1182"/>
      <c r="I38" s="1154" t="s">
        <v>685</v>
      </c>
    </row>
    <row r="39" spans="1:9" ht="16.5" x14ac:dyDescent="0.15">
      <c r="A39" s="1183">
        <v>2</v>
      </c>
      <c r="B39" s="1141" t="s">
        <v>686</v>
      </c>
      <c r="C39" s="1184" t="s">
        <v>29</v>
      </c>
      <c r="D39" s="1185">
        <v>6</v>
      </c>
      <c r="E39" s="1144"/>
      <c r="F39" s="1186"/>
      <c r="G39" s="1187">
        <v>5.35</v>
      </c>
      <c r="H39" s="1188"/>
      <c r="I39" s="1174" t="s">
        <v>687</v>
      </c>
    </row>
    <row r="40" spans="1:9" ht="18" x14ac:dyDescent="0.15">
      <c r="A40" s="1189" t="s">
        <v>688</v>
      </c>
      <c r="B40" s="1162" t="s">
        <v>689</v>
      </c>
      <c r="C40" s="1190" t="s">
        <v>134</v>
      </c>
      <c r="D40" s="1191"/>
      <c r="E40" s="1151"/>
      <c r="F40" s="1192"/>
      <c r="G40" s="1193"/>
      <c r="H40" s="1161"/>
      <c r="I40" s="1174"/>
    </row>
    <row r="41" spans="1:9" ht="18" x14ac:dyDescent="0.25">
      <c r="A41" s="1140" t="s">
        <v>132</v>
      </c>
      <c r="B41" s="1162" t="s">
        <v>689</v>
      </c>
      <c r="C41" s="1194" t="s">
        <v>61</v>
      </c>
      <c r="D41" s="1195">
        <v>1.6</v>
      </c>
      <c r="E41" s="1151"/>
      <c r="F41" s="1196"/>
      <c r="G41" s="1197" t="s">
        <v>690</v>
      </c>
      <c r="H41" s="1152">
        <f>2.41/2</f>
        <v>1.2050000000000001</v>
      </c>
      <c r="I41" s="1154" t="s">
        <v>691</v>
      </c>
    </row>
    <row r="42" spans="1:9" ht="16.5" x14ac:dyDescent="0.25">
      <c r="A42" s="1140"/>
      <c r="B42" s="1198"/>
      <c r="C42" s="1190"/>
      <c r="D42" s="1199"/>
      <c r="E42" s="1151"/>
      <c r="F42" s="1192"/>
      <c r="G42" s="1197" t="s">
        <v>692</v>
      </c>
      <c r="H42" s="1200">
        <f>2.01/1.79</f>
        <v>1.1229050279329607</v>
      </c>
      <c r="I42" s="1154" t="s">
        <v>693</v>
      </c>
    </row>
    <row r="43" spans="1:9" ht="16.5" x14ac:dyDescent="0.25">
      <c r="A43" s="1140"/>
      <c r="B43" s="1163"/>
      <c r="C43" s="1201"/>
      <c r="D43" s="1202"/>
      <c r="E43" s="1151"/>
      <c r="F43" s="1203"/>
      <c r="G43" s="1197" t="s">
        <v>694</v>
      </c>
      <c r="H43" s="1197"/>
      <c r="I43" s="1154"/>
    </row>
    <row r="44" spans="1:9" ht="18" x14ac:dyDescent="0.25">
      <c r="A44" s="1170" t="s">
        <v>133</v>
      </c>
      <c r="B44" s="1204" t="s">
        <v>689</v>
      </c>
      <c r="C44" s="1194" t="s">
        <v>695</v>
      </c>
      <c r="D44" s="1199">
        <v>1.5</v>
      </c>
      <c r="E44" s="1151"/>
      <c r="F44" s="1205"/>
      <c r="G44" s="1152" t="s">
        <v>696</v>
      </c>
      <c r="H44" s="1206"/>
      <c r="I44" s="1154" t="s">
        <v>697</v>
      </c>
    </row>
    <row r="45" spans="1:9" ht="16.5" x14ac:dyDescent="0.25">
      <c r="A45" s="1183"/>
      <c r="B45" s="1141"/>
      <c r="C45" s="1201"/>
      <c r="D45" s="1202"/>
      <c r="E45" s="1207"/>
      <c r="F45" s="1203"/>
      <c r="G45" s="1161" t="s">
        <v>698</v>
      </c>
      <c r="H45" s="1208">
        <f>1000/(420*1.15)</f>
        <v>2.0703933747412009</v>
      </c>
      <c r="I45" s="1154" t="s">
        <v>699</v>
      </c>
    </row>
    <row r="46" spans="1:9" ht="16.5" x14ac:dyDescent="0.25">
      <c r="A46" s="1209" t="s">
        <v>434</v>
      </c>
      <c r="B46" s="1148" t="s">
        <v>700</v>
      </c>
      <c r="C46" s="1210" t="s">
        <v>391</v>
      </c>
      <c r="D46" s="1202"/>
      <c r="E46" s="1207"/>
      <c r="F46" s="1203"/>
      <c r="G46" s="1161"/>
      <c r="H46" s="1208"/>
      <c r="I46" s="1154" t="s">
        <v>701</v>
      </c>
    </row>
    <row r="47" spans="1:9" ht="16.5" x14ac:dyDescent="0.25">
      <c r="A47" s="1170" t="s">
        <v>392</v>
      </c>
      <c r="B47" s="1163" t="s">
        <v>686</v>
      </c>
      <c r="C47" s="1190" t="s">
        <v>137</v>
      </c>
      <c r="D47" s="1211"/>
      <c r="E47" s="1212"/>
      <c r="F47" s="1213"/>
      <c r="G47" s="1152"/>
      <c r="H47" s="1214"/>
      <c r="I47" s="1154"/>
    </row>
    <row r="48" spans="1:9" ht="16.5" x14ac:dyDescent="0.25">
      <c r="A48" s="1170" t="s">
        <v>393</v>
      </c>
      <c r="B48" s="1215" t="s">
        <v>686</v>
      </c>
      <c r="C48" s="1149" t="s">
        <v>136</v>
      </c>
      <c r="D48" s="1211"/>
      <c r="E48" s="1212"/>
      <c r="F48" s="1213"/>
      <c r="G48" s="1152">
        <v>1.51</v>
      </c>
      <c r="H48" s="1214">
        <v>1.44</v>
      </c>
      <c r="I48" s="1154" t="s">
        <v>702</v>
      </c>
    </row>
    <row r="49" spans="1:9" ht="17.25" thickBot="1" x14ac:dyDescent="0.3">
      <c r="A49" s="1170" t="s">
        <v>394</v>
      </c>
      <c r="B49" s="1216" t="s">
        <v>686</v>
      </c>
      <c r="C49" s="1217" t="s">
        <v>138</v>
      </c>
      <c r="D49" s="1218"/>
      <c r="E49" s="1179"/>
      <c r="F49" s="1219"/>
      <c r="G49" s="1193">
        <v>1.31</v>
      </c>
      <c r="H49" s="1220">
        <v>2.29</v>
      </c>
      <c r="I49" s="1154" t="s">
        <v>703</v>
      </c>
    </row>
    <row r="50" spans="1:9" ht="18" x14ac:dyDescent="0.15">
      <c r="A50" s="1221" t="s">
        <v>395</v>
      </c>
      <c r="B50" s="1222" t="s">
        <v>689</v>
      </c>
      <c r="C50" s="1142" t="s">
        <v>704</v>
      </c>
      <c r="D50" s="1223"/>
      <c r="E50" s="1144"/>
      <c r="F50" s="1224" t="s">
        <v>705</v>
      </c>
      <c r="G50" s="1188"/>
      <c r="H50" s="1188"/>
      <c r="I50" s="1174"/>
    </row>
    <row r="51" spans="1:9" ht="18" x14ac:dyDescent="0.25">
      <c r="A51" s="1140" t="s">
        <v>396</v>
      </c>
      <c r="B51" s="1162" t="s">
        <v>689</v>
      </c>
      <c r="C51" s="1149" t="s">
        <v>3</v>
      </c>
      <c r="D51" s="1157">
        <v>1.82</v>
      </c>
      <c r="E51" s="1151"/>
      <c r="F51" s="1225"/>
      <c r="G51" s="1161" t="s">
        <v>706</v>
      </c>
      <c r="H51" s="1152" t="s">
        <v>707</v>
      </c>
      <c r="I51" s="1154" t="s">
        <v>708</v>
      </c>
    </row>
    <row r="52" spans="1:9" ht="16.5" x14ac:dyDescent="0.25">
      <c r="A52" s="1140"/>
      <c r="B52" s="1198"/>
      <c r="C52" s="1149"/>
      <c r="D52" s="1226"/>
      <c r="E52" s="1151"/>
      <c r="F52" s="1205"/>
      <c r="G52" s="1161" t="s">
        <v>709</v>
      </c>
      <c r="H52" s="1152" t="s">
        <v>710</v>
      </c>
      <c r="I52" s="1154" t="s">
        <v>711</v>
      </c>
    </row>
    <row r="53" spans="1:9" ht="16.5" x14ac:dyDescent="0.25">
      <c r="A53" s="1140"/>
      <c r="B53" s="1198"/>
      <c r="C53" s="1227"/>
      <c r="D53" s="1160"/>
      <c r="E53" s="1151"/>
      <c r="F53" s="1203"/>
      <c r="G53" s="1161"/>
      <c r="H53" s="1152" t="s">
        <v>712</v>
      </c>
      <c r="I53" s="1154"/>
    </row>
    <row r="54" spans="1:9" ht="16.5" x14ac:dyDescent="0.25">
      <c r="A54" s="1140" t="s">
        <v>713</v>
      </c>
      <c r="B54" s="1198"/>
      <c r="C54" s="1156" t="s">
        <v>714</v>
      </c>
      <c r="D54" s="1226"/>
      <c r="E54" s="1151"/>
      <c r="F54" s="1205"/>
      <c r="G54" s="1161">
        <v>2.16</v>
      </c>
      <c r="H54" s="1152"/>
      <c r="I54" s="1154" t="s">
        <v>715</v>
      </c>
    </row>
    <row r="55" spans="1:9" ht="16.5" x14ac:dyDescent="0.25">
      <c r="A55" s="1140" t="s">
        <v>716</v>
      </c>
      <c r="B55" s="1163"/>
      <c r="C55" s="1228" t="s">
        <v>660</v>
      </c>
      <c r="D55" s="1226"/>
      <c r="E55" s="1151"/>
      <c r="F55" s="1205"/>
      <c r="G55" s="1161">
        <v>1.72</v>
      </c>
      <c r="H55" s="1152"/>
      <c r="I55" s="1154" t="s">
        <v>715</v>
      </c>
    </row>
    <row r="56" spans="1:9" ht="18" x14ac:dyDescent="0.25">
      <c r="A56" s="1140" t="s">
        <v>397</v>
      </c>
      <c r="B56" s="1198" t="s">
        <v>689</v>
      </c>
      <c r="C56" s="1149" t="s">
        <v>4</v>
      </c>
      <c r="D56" s="1157">
        <v>1.43</v>
      </c>
      <c r="E56" s="1151"/>
      <c r="F56" s="1225"/>
      <c r="G56" s="1161" t="s">
        <v>717</v>
      </c>
      <c r="H56" s="1152" t="s">
        <v>718</v>
      </c>
      <c r="I56" s="1154" t="s">
        <v>719</v>
      </c>
    </row>
    <row r="57" spans="1:9" ht="16.5" x14ac:dyDescent="0.25">
      <c r="A57" s="1140"/>
      <c r="B57" s="1198"/>
      <c r="C57" s="1149"/>
      <c r="D57" s="1226"/>
      <c r="E57" s="1151"/>
      <c r="F57" s="1205"/>
      <c r="G57" s="1193" t="s">
        <v>720</v>
      </c>
      <c r="H57" s="1197" t="s">
        <v>721</v>
      </c>
      <c r="I57" s="1154" t="s">
        <v>722</v>
      </c>
    </row>
    <row r="58" spans="1:9" ht="16.5" x14ac:dyDescent="0.25">
      <c r="A58" s="1140"/>
      <c r="B58" s="1198"/>
      <c r="C58" s="1149"/>
      <c r="D58" s="1226"/>
      <c r="E58" s="1151"/>
      <c r="F58" s="1205"/>
      <c r="G58" s="1229"/>
      <c r="H58" s="1197" t="s">
        <v>723</v>
      </c>
      <c r="I58" s="1154"/>
    </row>
    <row r="59" spans="1:9" ht="16.5" x14ac:dyDescent="0.25">
      <c r="A59" s="1140" t="s">
        <v>724</v>
      </c>
      <c r="B59" s="1198"/>
      <c r="C59" s="1156" t="s">
        <v>725</v>
      </c>
      <c r="D59" s="1191"/>
      <c r="E59" s="1151"/>
      <c r="F59" s="1192"/>
      <c r="G59" s="1229">
        <v>1.47</v>
      </c>
      <c r="H59" s="1197"/>
      <c r="I59" s="1154" t="s">
        <v>726</v>
      </c>
    </row>
    <row r="60" spans="1:9" ht="16.5" x14ac:dyDescent="0.25">
      <c r="A60" s="1140" t="s">
        <v>727</v>
      </c>
      <c r="B60" s="1198"/>
      <c r="C60" s="1156" t="s">
        <v>669</v>
      </c>
      <c r="D60" s="1191"/>
      <c r="E60" s="1151"/>
      <c r="F60" s="1192"/>
      <c r="G60" s="1229">
        <v>1.42</v>
      </c>
      <c r="H60" s="1197"/>
      <c r="I60" s="1154" t="s">
        <v>728</v>
      </c>
    </row>
    <row r="61" spans="1:9" ht="16.5" x14ac:dyDescent="0.25">
      <c r="A61" s="1140" t="s">
        <v>729</v>
      </c>
      <c r="B61" s="1198"/>
      <c r="C61" s="1156" t="s">
        <v>672</v>
      </c>
      <c r="D61" s="1191"/>
      <c r="E61" s="1151"/>
      <c r="F61" s="1192"/>
      <c r="G61" s="1229">
        <v>1.47</v>
      </c>
      <c r="H61" s="1197"/>
      <c r="I61" s="1154" t="s">
        <v>728</v>
      </c>
    </row>
    <row r="62" spans="1:9" ht="16.5" x14ac:dyDescent="0.25">
      <c r="A62" s="1140" t="s">
        <v>730</v>
      </c>
      <c r="B62" s="1198"/>
      <c r="C62" s="1156" t="s">
        <v>731</v>
      </c>
      <c r="D62" s="1191"/>
      <c r="E62" s="1151"/>
      <c r="F62" s="1192"/>
      <c r="G62" s="1229">
        <v>1.62</v>
      </c>
      <c r="H62" s="1197"/>
      <c r="I62" s="1154" t="s">
        <v>732</v>
      </c>
    </row>
    <row r="63" spans="1:9" ht="16.5" x14ac:dyDescent="0.25">
      <c r="A63" s="1140" t="s">
        <v>733</v>
      </c>
      <c r="B63" s="1198"/>
      <c r="C63" s="1156" t="s">
        <v>734</v>
      </c>
      <c r="D63" s="1191"/>
      <c r="E63" s="1151"/>
      <c r="F63" s="1192"/>
      <c r="G63" s="1229">
        <v>1.35</v>
      </c>
      <c r="H63" s="1197"/>
      <c r="I63" s="1154" t="s">
        <v>735</v>
      </c>
    </row>
    <row r="64" spans="1:9" ht="16.5" x14ac:dyDescent="0.25">
      <c r="A64" s="1140" t="s">
        <v>736</v>
      </c>
      <c r="B64" s="1198"/>
      <c r="C64" s="1156" t="s">
        <v>677</v>
      </c>
      <c r="D64" s="1191"/>
      <c r="E64" s="1151"/>
      <c r="F64" s="1192"/>
      <c r="G64" s="1229">
        <v>1.38</v>
      </c>
      <c r="H64" s="1197"/>
      <c r="I64" s="1154" t="s">
        <v>728</v>
      </c>
    </row>
    <row r="65" spans="1:9" ht="16.5" x14ac:dyDescent="0.25">
      <c r="A65" s="1140" t="s">
        <v>737</v>
      </c>
      <c r="B65" s="1163"/>
      <c r="C65" s="1228" t="s">
        <v>679</v>
      </c>
      <c r="D65" s="1164"/>
      <c r="E65" s="1207"/>
      <c r="F65" s="1230"/>
      <c r="G65" s="1229">
        <v>2.29</v>
      </c>
      <c r="H65" s="1197"/>
      <c r="I65" s="1154" t="s">
        <v>728</v>
      </c>
    </row>
    <row r="66" spans="1:9" ht="18.75" thickBot="1" x14ac:dyDescent="0.2">
      <c r="A66" s="1231" t="s">
        <v>398</v>
      </c>
      <c r="B66" s="1232" t="s">
        <v>689</v>
      </c>
      <c r="C66" s="1233" t="s">
        <v>662</v>
      </c>
      <c r="D66" s="1234"/>
      <c r="E66" s="1235"/>
      <c r="F66" s="1236"/>
      <c r="G66" s="1237">
        <v>1.38</v>
      </c>
      <c r="H66" s="1181"/>
      <c r="I66" s="1174" t="s">
        <v>738</v>
      </c>
    </row>
    <row r="67" spans="1:9" ht="18" x14ac:dyDescent="0.15">
      <c r="A67" s="1140" t="s">
        <v>399</v>
      </c>
      <c r="B67" s="1141" t="s">
        <v>689</v>
      </c>
      <c r="C67" s="1190" t="s">
        <v>30</v>
      </c>
      <c r="D67" s="1164">
        <v>1.33</v>
      </c>
      <c r="E67" s="1230">
        <v>2.5000000000000001E-3</v>
      </c>
      <c r="F67" s="1230" t="s">
        <v>739</v>
      </c>
      <c r="G67" s="1161"/>
      <c r="H67" s="1161"/>
      <c r="I67" s="1174"/>
    </row>
    <row r="68" spans="1:9" ht="18" x14ac:dyDescent="0.25">
      <c r="A68" s="1140" t="s">
        <v>400</v>
      </c>
      <c r="B68" s="1162" t="s">
        <v>689</v>
      </c>
      <c r="C68" s="1149" t="s">
        <v>3</v>
      </c>
      <c r="D68" s="1238"/>
      <c r="E68" s="1239">
        <v>3.0000000000000001E-3</v>
      </c>
      <c r="F68" s="1225"/>
      <c r="G68" s="1161" t="s">
        <v>740</v>
      </c>
      <c r="H68" s="1152" t="s">
        <v>741</v>
      </c>
      <c r="I68" s="1154" t="s">
        <v>742</v>
      </c>
    </row>
    <row r="69" spans="1:9" ht="16.5" x14ac:dyDescent="0.25">
      <c r="A69" s="1140"/>
      <c r="B69" s="1163"/>
      <c r="C69" s="1228"/>
      <c r="D69" s="1164"/>
      <c r="E69" s="1240"/>
      <c r="F69" s="1203"/>
      <c r="G69" s="1161" t="s">
        <v>743</v>
      </c>
      <c r="H69" s="1152" t="s">
        <v>744</v>
      </c>
      <c r="I69" s="1154" t="s">
        <v>745</v>
      </c>
    </row>
    <row r="70" spans="1:9" ht="18" x14ac:dyDescent="0.25">
      <c r="A70" s="1140" t="s">
        <v>401</v>
      </c>
      <c r="B70" s="1198" t="s">
        <v>689</v>
      </c>
      <c r="C70" s="1149" t="s">
        <v>4</v>
      </c>
      <c r="D70" s="1157"/>
      <c r="E70" s="1241">
        <v>1E-3</v>
      </c>
      <c r="F70" s="1225"/>
      <c r="G70" s="1161" t="s">
        <v>717</v>
      </c>
      <c r="H70" s="1152" t="s">
        <v>741</v>
      </c>
      <c r="I70" s="1154" t="s">
        <v>746</v>
      </c>
    </row>
    <row r="71" spans="1:9" ht="16.5" x14ac:dyDescent="0.25">
      <c r="A71" s="1140"/>
      <c r="B71" s="1163"/>
      <c r="C71" s="1228"/>
      <c r="D71" s="1160"/>
      <c r="E71" s="1242"/>
      <c r="F71" s="1203"/>
      <c r="G71" s="1243" t="s">
        <v>747</v>
      </c>
      <c r="H71" s="1152" t="s">
        <v>744</v>
      </c>
      <c r="I71" s="1154" t="s">
        <v>748</v>
      </c>
    </row>
    <row r="72" spans="1:9" ht="18.75" thickBot="1" x14ac:dyDescent="0.2">
      <c r="A72" s="1140" t="s">
        <v>402</v>
      </c>
      <c r="B72" s="1148" t="s">
        <v>689</v>
      </c>
      <c r="C72" s="1228" t="s">
        <v>662</v>
      </c>
      <c r="D72" s="1191"/>
      <c r="E72" s="1244"/>
      <c r="F72" s="1192"/>
      <c r="G72" s="1193"/>
      <c r="H72" s="1152"/>
      <c r="I72" s="1174"/>
    </row>
    <row r="73" spans="1:9" ht="18" x14ac:dyDescent="0.15">
      <c r="A73" s="1221" t="s">
        <v>403</v>
      </c>
      <c r="B73" s="1222" t="s">
        <v>689</v>
      </c>
      <c r="C73" s="1184" t="s">
        <v>31</v>
      </c>
      <c r="D73" s="1245"/>
      <c r="E73" s="1246"/>
      <c r="F73" s="1224">
        <v>1.6</v>
      </c>
      <c r="G73" s="1188"/>
      <c r="H73" s="1247"/>
      <c r="I73" s="1174"/>
    </row>
    <row r="74" spans="1:9" ht="18" x14ac:dyDescent="0.15">
      <c r="A74" s="1140" t="s">
        <v>287</v>
      </c>
      <c r="B74" s="1148" t="s">
        <v>689</v>
      </c>
      <c r="C74" s="1149" t="s">
        <v>33</v>
      </c>
      <c r="D74" s="1238">
        <v>1.54</v>
      </c>
      <c r="E74" s="1248">
        <v>0.105</v>
      </c>
      <c r="F74" s="1248" t="s">
        <v>749</v>
      </c>
      <c r="G74" s="1197"/>
      <c r="H74" s="1152"/>
      <c r="I74" s="1174"/>
    </row>
    <row r="75" spans="1:9" ht="18" x14ac:dyDescent="0.15">
      <c r="A75" s="1140" t="s">
        <v>750</v>
      </c>
      <c r="B75" s="1148" t="s">
        <v>689</v>
      </c>
      <c r="C75" s="1156" t="s">
        <v>3</v>
      </c>
      <c r="D75" s="1150"/>
      <c r="E75" s="1213" t="s">
        <v>751</v>
      </c>
      <c r="F75" s="1249"/>
      <c r="G75" s="1152">
        <v>1.69</v>
      </c>
      <c r="H75" s="1152">
        <v>2.12</v>
      </c>
      <c r="I75" s="1250" t="s">
        <v>752</v>
      </c>
    </row>
    <row r="76" spans="1:9" ht="18" x14ac:dyDescent="0.15">
      <c r="A76" s="1140" t="s">
        <v>405</v>
      </c>
      <c r="B76" s="1148" t="s">
        <v>689</v>
      </c>
      <c r="C76" s="1156" t="s">
        <v>4</v>
      </c>
      <c r="D76" s="1164"/>
      <c r="E76" s="1230" t="s">
        <v>753</v>
      </c>
      <c r="F76" s="1230"/>
      <c r="G76" s="1161">
        <v>1.54</v>
      </c>
      <c r="H76" s="1152">
        <v>1.92</v>
      </c>
      <c r="I76" s="1251" t="s">
        <v>754</v>
      </c>
    </row>
    <row r="77" spans="1:9" ht="18" x14ac:dyDescent="0.15">
      <c r="A77" s="1140" t="s">
        <v>406</v>
      </c>
      <c r="B77" s="1148" t="s">
        <v>689</v>
      </c>
      <c r="C77" s="1252" t="s">
        <v>662</v>
      </c>
      <c r="D77" s="1253"/>
      <c r="E77" s="1254"/>
      <c r="F77" s="1255"/>
      <c r="G77" s="1193"/>
      <c r="H77" s="1152"/>
      <c r="I77" s="1174"/>
    </row>
    <row r="78" spans="1:9" ht="18" x14ac:dyDescent="0.15">
      <c r="A78" s="1140" t="s">
        <v>288</v>
      </c>
      <c r="B78" s="1148" t="s">
        <v>689</v>
      </c>
      <c r="C78" s="1256" t="s">
        <v>755</v>
      </c>
      <c r="D78" s="1150">
        <v>1.54</v>
      </c>
      <c r="E78" s="1257"/>
      <c r="F78" s="1258"/>
      <c r="G78" s="1152"/>
      <c r="H78" s="1152"/>
      <c r="I78" s="1174"/>
    </row>
    <row r="79" spans="1:9" ht="18" x14ac:dyDescent="0.15">
      <c r="A79" s="1140" t="s">
        <v>756</v>
      </c>
      <c r="B79" s="1148" t="s">
        <v>689</v>
      </c>
      <c r="C79" s="1256" t="s">
        <v>757</v>
      </c>
      <c r="D79" s="1164"/>
      <c r="E79" s="1259" t="s">
        <v>758</v>
      </c>
      <c r="F79" s="1259"/>
      <c r="G79" s="1229">
        <v>1.53</v>
      </c>
      <c r="H79" s="1166">
        <v>1.5</v>
      </c>
      <c r="I79" s="1174"/>
    </row>
    <row r="80" spans="1:9" ht="18" x14ac:dyDescent="0.15">
      <c r="A80" s="1140" t="s">
        <v>407</v>
      </c>
      <c r="B80" s="1148" t="s">
        <v>689</v>
      </c>
      <c r="C80" s="1260" t="s">
        <v>759</v>
      </c>
      <c r="D80" s="1191"/>
      <c r="E80" s="1261" t="s">
        <v>758</v>
      </c>
      <c r="F80" s="1261"/>
      <c r="G80" s="1193">
        <v>1.67</v>
      </c>
      <c r="H80" s="1152">
        <v>1.63</v>
      </c>
      <c r="I80" s="1174"/>
    </row>
    <row r="81" spans="1:9" ht="18" x14ac:dyDescent="0.15">
      <c r="A81" s="1140" t="s">
        <v>408</v>
      </c>
      <c r="B81" s="1148" t="s">
        <v>689</v>
      </c>
      <c r="C81" s="1149" t="s">
        <v>34</v>
      </c>
      <c r="D81" s="1262"/>
      <c r="E81" s="1263"/>
      <c r="F81" s="1249"/>
      <c r="G81" s="1152"/>
      <c r="H81" s="1152"/>
      <c r="I81" s="1174"/>
    </row>
    <row r="82" spans="1:9" ht="18" x14ac:dyDescent="0.15">
      <c r="A82" s="1140" t="s">
        <v>409</v>
      </c>
      <c r="B82" s="1148" t="s">
        <v>689</v>
      </c>
      <c r="C82" s="1156" t="s">
        <v>35</v>
      </c>
      <c r="D82" s="1191">
        <v>1.0529999999999999</v>
      </c>
      <c r="E82" s="1192">
        <v>5.0000000000000001E-3</v>
      </c>
      <c r="F82" s="1192"/>
      <c r="G82" s="1193">
        <v>1.06</v>
      </c>
      <c r="H82" s="1152">
        <v>1.93</v>
      </c>
      <c r="I82" s="1174" t="s">
        <v>760</v>
      </c>
    </row>
    <row r="83" spans="1:9" ht="18" x14ac:dyDescent="0.15">
      <c r="A83" s="1140" t="s">
        <v>410</v>
      </c>
      <c r="B83" s="1148" t="s">
        <v>689</v>
      </c>
      <c r="C83" s="1156" t="s">
        <v>339</v>
      </c>
      <c r="D83" s="1150">
        <v>2</v>
      </c>
      <c r="E83" s="1249">
        <v>1.6E-2</v>
      </c>
      <c r="F83" s="1249"/>
      <c r="G83" s="1152">
        <v>1.37</v>
      </c>
      <c r="H83" s="1166">
        <v>1.7</v>
      </c>
      <c r="I83" s="1174" t="s">
        <v>760</v>
      </c>
    </row>
    <row r="84" spans="1:9" ht="18.75" thickBot="1" x14ac:dyDescent="0.2">
      <c r="A84" s="1140" t="s">
        <v>411</v>
      </c>
      <c r="B84" s="1204" t="s">
        <v>689</v>
      </c>
      <c r="C84" s="1233" t="s">
        <v>761</v>
      </c>
      <c r="D84" s="1264">
        <v>4</v>
      </c>
      <c r="E84" s="1265">
        <v>2.5000000000000001E-2</v>
      </c>
      <c r="F84" s="1265"/>
      <c r="G84" s="1237">
        <v>3.44</v>
      </c>
      <c r="H84" s="1181">
        <v>0.71</v>
      </c>
      <c r="I84" s="1174" t="s">
        <v>762</v>
      </c>
    </row>
    <row r="85" spans="1:9" ht="16.5" x14ac:dyDescent="0.15">
      <c r="A85" s="1266" t="s">
        <v>289</v>
      </c>
      <c r="B85" s="1222" t="s">
        <v>686</v>
      </c>
      <c r="C85" s="1142" t="s">
        <v>36</v>
      </c>
      <c r="D85" s="1267"/>
      <c r="E85" s="1268"/>
      <c r="F85" s="1269">
        <v>3.37</v>
      </c>
      <c r="G85" s="1270"/>
      <c r="H85" s="1188">
        <v>3.86</v>
      </c>
      <c r="I85" s="1174"/>
    </row>
    <row r="86" spans="1:9" ht="16.5" x14ac:dyDescent="0.15">
      <c r="A86" s="1170" t="s">
        <v>412</v>
      </c>
      <c r="B86" s="1148" t="s">
        <v>686</v>
      </c>
      <c r="C86" s="1227" t="s">
        <v>763</v>
      </c>
      <c r="D86" s="1271"/>
      <c r="E86" s="1151"/>
      <c r="F86" s="1249"/>
      <c r="G86" s="1272"/>
      <c r="H86" s="1166">
        <v>2.6</v>
      </c>
      <c r="I86" s="1174" t="s">
        <v>764</v>
      </c>
    </row>
    <row r="87" spans="1:9" ht="16.5" x14ac:dyDescent="0.15">
      <c r="A87" s="1170" t="s">
        <v>765</v>
      </c>
      <c r="B87" s="1148" t="s">
        <v>686</v>
      </c>
      <c r="C87" s="1273" t="s">
        <v>766</v>
      </c>
      <c r="D87" s="1271"/>
      <c r="E87" s="1151"/>
      <c r="F87" s="1192"/>
      <c r="G87" s="1272"/>
      <c r="H87" s="1220">
        <v>4.9000000000000004</v>
      </c>
      <c r="I87" s="1274"/>
    </row>
    <row r="88" spans="1:9" ht="16.5" x14ac:dyDescent="0.15">
      <c r="A88" s="1170" t="s">
        <v>415</v>
      </c>
      <c r="B88" s="1148" t="s">
        <v>686</v>
      </c>
      <c r="C88" s="1156" t="s">
        <v>767</v>
      </c>
      <c r="D88" s="1271"/>
      <c r="E88" s="1151"/>
      <c r="F88" s="1249"/>
      <c r="G88" s="1272"/>
      <c r="H88" s="1166">
        <v>4.57</v>
      </c>
      <c r="I88" s="1174" t="s">
        <v>768</v>
      </c>
    </row>
    <row r="89" spans="1:9" ht="16.5" x14ac:dyDescent="0.15">
      <c r="A89" s="1170" t="s">
        <v>416</v>
      </c>
      <c r="B89" s="1148" t="s">
        <v>686</v>
      </c>
      <c r="C89" s="1167" t="s">
        <v>769</v>
      </c>
      <c r="D89" s="1271"/>
      <c r="E89" s="1151"/>
      <c r="F89" s="1192"/>
      <c r="G89" s="1272"/>
      <c r="H89" s="1166">
        <v>4.5</v>
      </c>
      <c r="I89" s="1174" t="s">
        <v>770</v>
      </c>
    </row>
    <row r="90" spans="1:9" ht="16.5" x14ac:dyDescent="0.15">
      <c r="A90" s="1170" t="s">
        <v>420</v>
      </c>
      <c r="B90" s="1148" t="s">
        <v>686</v>
      </c>
      <c r="C90" s="1228" t="s">
        <v>771</v>
      </c>
      <c r="D90" s="1271"/>
      <c r="E90" s="1151"/>
      <c r="F90" s="1249"/>
      <c r="G90" s="1272"/>
      <c r="H90" s="1166">
        <v>4.83</v>
      </c>
      <c r="I90" s="1174" t="s">
        <v>772</v>
      </c>
    </row>
    <row r="91" spans="1:9" ht="17.25" thickBot="1" x14ac:dyDescent="0.2">
      <c r="A91" s="1175" t="s">
        <v>421</v>
      </c>
      <c r="B91" s="1176" t="s">
        <v>686</v>
      </c>
      <c r="C91" s="1217" t="s">
        <v>37</v>
      </c>
      <c r="D91" s="1275"/>
      <c r="E91" s="1179"/>
      <c r="F91" s="1276"/>
      <c r="G91" s="1277"/>
      <c r="H91" s="1278">
        <v>5.65</v>
      </c>
      <c r="I91" s="1174" t="s">
        <v>770</v>
      </c>
    </row>
    <row r="92" spans="1:9" ht="16.5" x14ac:dyDescent="0.15">
      <c r="A92" s="1170" t="s">
        <v>422</v>
      </c>
      <c r="B92" s="1141" t="s">
        <v>686</v>
      </c>
      <c r="C92" s="1190" t="s">
        <v>44</v>
      </c>
      <c r="D92" s="1271"/>
      <c r="E92" s="1151"/>
      <c r="F92" s="1230"/>
      <c r="G92" s="1272"/>
      <c r="H92" s="1161"/>
      <c r="I92" s="1174"/>
    </row>
    <row r="93" spans="1:9" ht="16.5" x14ac:dyDescent="0.15">
      <c r="A93" s="1140" t="s">
        <v>423</v>
      </c>
      <c r="B93" s="1148" t="s">
        <v>686</v>
      </c>
      <c r="C93" s="1149" t="s">
        <v>55</v>
      </c>
      <c r="D93" s="1271"/>
      <c r="E93" s="1151"/>
      <c r="F93" s="1249"/>
      <c r="G93" s="1272"/>
      <c r="H93" s="1152"/>
      <c r="I93" s="1174"/>
    </row>
    <row r="94" spans="1:9" ht="16.5" x14ac:dyDescent="0.15">
      <c r="A94" s="1279" t="s">
        <v>314</v>
      </c>
      <c r="B94" s="1148" t="s">
        <v>686</v>
      </c>
      <c r="C94" s="1227" t="s">
        <v>45</v>
      </c>
      <c r="D94" s="1271"/>
      <c r="E94" s="1151"/>
      <c r="F94" s="1249"/>
      <c r="G94" s="1272"/>
      <c r="H94" s="1152"/>
      <c r="I94" s="1174"/>
    </row>
    <row r="95" spans="1:9" ht="17.25" thickBot="1" x14ac:dyDescent="0.2">
      <c r="A95" s="1170" t="s">
        <v>424</v>
      </c>
      <c r="B95" s="1204" t="s">
        <v>686</v>
      </c>
      <c r="C95" s="1280" t="s">
        <v>38</v>
      </c>
      <c r="D95" s="1275"/>
      <c r="E95" s="1179"/>
      <c r="F95" s="1265"/>
      <c r="G95" s="1281"/>
      <c r="H95" s="1181" t="s">
        <v>773</v>
      </c>
      <c r="I95" s="1174"/>
    </row>
    <row r="96" spans="1:9" ht="16.5" x14ac:dyDescent="0.15">
      <c r="A96" s="1266" t="s">
        <v>425</v>
      </c>
      <c r="B96" s="1222" t="s">
        <v>686</v>
      </c>
      <c r="C96" s="1184" t="s">
        <v>39</v>
      </c>
      <c r="D96" s="1267"/>
      <c r="E96" s="1268"/>
      <c r="F96" s="1282">
        <v>3.37</v>
      </c>
      <c r="G96" s="1270"/>
      <c r="H96" s="1188">
        <v>3.6</v>
      </c>
      <c r="I96" s="1174"/>
    </row>
    <row r="97" spans="1:9" ht="16.5" x14ac:dyDescent="0.15">
      <c r="A97" s="1170" t="s">
        <v>324</v>
      </c>
      <c r="B97" s="1148" t="s">
        <v>686</v>
      </c>
      <c r="C97" s="1227" t="s">
        <v>47</v>
      </c>
      <c r="D97" s="1283"/>
      <c r="E97" s="1284"/>
      <c r="F97" s="1285"/>
      <c r="G97" s="1272"/>
      <c r="H97" s="1152"/>
      <c r="I97" s="1174"/>
    </row>
    <row r="98" spans="1:9" ht="16.5" x14ac:dyDescent="0.15">
      <c r="A98" s="1170" t="s">
        <v>426</v>
      </c>
      <c r="B98" s="1148" t="s">
        <v>686</v>
      </c>
      <c r="C98" s="1156" t="s">
        <v>40</v>
      </c>
      <c r="D98" s="1283"/>
      <c r="E98" s="1284"/>
      <c r="F98" s="1286"/>
      <c r="G98" s="1272"/>
      <c r="H98" s="1166">
        <v>2.8</v>
      </c>
      <c r="I98" s="1174" t="s">
        <v>770</v>
      </c>
    </row>
    <row r="99" spans="1:9" ht="16.5" x14ac:dyDescent="0.15">
      <c r="A99" s="1170" t="s">
        <v>427</v>
      </c>
      <c r="B99" s="1287" t="s">
        <v>686</v>
      </c>
      <c r="C99" s="1288" t="s">
        <v>48</v>
      </c>
      <c r="D99" s="1283"/>
      <c r="E99" s="1284"/>
      <c r="F99" s="1286"/>
      <c r="G99" s="1272"/>
      <c r="H99" s="1166">
        <v>3.5</v>
      </c>
      <c r="I99" s="1174" t="s">
        <v>770</v>
      </c>
    </row>
    <row r="100" spans="1:9" ht="16.5" x14ac:dyDescent="0.15">
      <c r="A100" s="1170" t="s">
        <v>428</v>
      </c>
      <c r="B100" s="1148" t="s">
        <v>686</v>
      </c>
      <c r="C100" s="1156" t="s">
        <v>49</v>
      </c>
      <c r="D100" s="1283"/>
      <c r="E100" s="1284"/>
      <c r="F100" s="1286"/>
      <c r="G100" s="1272"/>
      <c r="H100" s="1166"/>
      <c r="I100" s="1174"/>
    </row>
    <row r="101" spans="1:9" ht="16.5" x14ac:dyDescent="0.15">
      <c r="A101" s="1170" t="s">
        <v>429</v>
      </c>
      <c r="B101" s="1148" t="s">
        <v>686</v>
      </c>
      <c r="C101" s="1228" t="s">
        <v>50</v>
      </c>
      <c r="D101" s="1283"/>
      <c r="E101" s="1284"/>
      <c r="F101" s="1286"/>
      <c r="G101" s="1272"/>
      <c r="H101" s="1166">
        <v>3.95</v>
      </c>
      <c r="I101" s="1174" t="s">
        <v>770</v>
      </c>
    </row>
    <row r="102" spans="1:9" ht="16.5" x14ac:dyDescent="0.15">
      <c r="A102" s="1140" t="s">
        <v>774</v>
      </c>
      <c r="B102" s="1148" t="s">
        <v>686</v>
      </c>
      <c r="C102" s="1273" t="s">
        <v>775</v>
      </c>
      <c r="D102" s="1283"/>
      <c r="E102" s="1284"/>
      <c r="F102" s="1286"/>
      <c r="G102" s="1272"/>
      <c r="H102" s="1166">
        <v>4.9000000000000004</v>
      </c>
      <c r="I102" s="1174" t="s">
        <v>770</v>
      </c>
    </row>
    <row r="103" spans="1:9" ht="16.5" x14ac:dyDescent="0.15">
      <c r="A103" s="1170" t="s">
        <v>776</v>
      </c>
      <c r="B103" s="1148" t="s">
        <v>686</v>
      </c>
      <c r="C103" s="1273" t="s">
        <v>51</v>
      </c>
      <c r="D103" s="1283"/>
      <c r="E103" s="1284"/>
      <c r="F103" s="1286"/>
      <c r="G103" s="1272"/>
      <c r="H103" s="1166">
        <v>3.25</v>
      </c>
      <c r="I103" s="1174" t="s">
        <v>770</v>
      </c>
    </row>
    <row r="104" spans="1:9" ht="16.5" x14ac:dyDescent="0.15">
      <c r="A104" s="1170" t="s">
        <v>430</v>
      </c>
      <c r="B104" s="1148" t="s">
        <v>686</v>
      </c>
      <c r="C104" s="1156" t="s">
        <v>52</v>
      </c>
      <c r="D104" s="1283"/>
      <c r="E104" s="1284"/>
      <c r="F104" s="1286"/>
      <c r="G104" s="1272"/>
      <c r="H104" s="1166">
        <v>4.2</v>
      </c>
      <c r="I104" s="1174" t="s">
        <v>770</v>
      </c>
    </row>
    <row r="105" spans="1:9" ht="16.5" x14ac:dyDescent="0.15">
      <c r="A105" s="1170" t="s">
        <v>431</v>
      </c>
      <c r="B105" s="1148" t="s">
        <v>686</v>
      </c>
      <c r="C105" s="1156" t="s">
        <v>115</v>
      </c>
      <c r="D105" s="1283"/>
      <c r="E105" s="1284"/>
      <c r="F105" s="1286"/>
      <c r="G105" s="1272"/>
      <c r="H105" s="1166">
        <v>4</v>
      </c>
      <c r="I105" s="1174" t="s">
        <v>770</v>
      </c>
    </row>
    <row r="106" spans="1:9" ht="16.5" x14ac:dyDescent="0.15">
      <c r="A106" s="1170" t="s">
        <v>432</v>
      </c>
      <c r="B106" s="1148" t="s">
        <v>686</v>
      </c>
      <c r="C106" s="1156" t="s">
        <v>53</v>
      </c>
      <c r="D106" s="1283"/>
      <c r="E106" s="1284"/>
      <c r="F106" s="1286"/>
      <c r="G106" s="1272"/>
      <c r="H106" s="1166">
        <v>4.0999999999999996</v>
      </c>
      <c r="I106" s="1174" t="s">
        <v>770</v>
      </c>
    </row>
    <row r="107" spans="1:9" ht="16.5" x14ac:dyDescent="0.15">
      <c r="A107" s="1170" t="s">
        <v>433</v>
      </c>
      <c r="B107" s="1148" t="s">
        <v>686</v>
      </c>
      <c r="C107" s="1228" t="s">
        <v>54</v>
      </c>
      <c r="D107" s="1283"/>
      <c r="E107" s="1284"/>
      <c r="F107" s="1286"/>
      <c r="G107" s="1272"/>
      <c r="H107" s="1166">
        <v>4</v>
      </c>
      <c r="I107" s="1174" t="s">
        <v>770</v>
      </c>
    </row>
    <row r="108" spans="1:9" ht="17.25" thickBot="1" x14ac:dyDescent="0.2">
      <c r="A108" s="1175" t="s">
        <v>777</v>
      </c>
      <c r="B108" s="1289" t="s">
        <v>686</v>
      </c>
      <c r="C108" s="1217" t="s">
        <v>778</v>
      </c>
      <c r="D108" s="1290"/>
      <c r="E108" s="1235"/>
      <c r="F108" s="1291"/>
      <c r="G108" s="1292"/>
      <c r="H108" s="1166">
        <v>3.48</v>
      </c>
      <c r="I108" s="1174" t="s">
        <v>770</v>
      </c>
    </row>
    <row r="109" spans="1:9" x14ac:dyDescent="0.25">
      <c r="A109" s="1293" t="s">
        <v>779</v>
      </c>
      <c r="B109" s="1294"/>
      <c r="C109" s="1294"/>
      <c r="D109" s="1293"/>
      <c r="E109" s="1293"/>
      <c r="F109" s="1293"/>
      <c r="G109" s="1294"/>
    </row>
    <row r="110" spans="1:9" x14ac:dyDescent="0.25">
      <c r="A110" s="1295" t="s">
        <v>26</v>
      </c>
      <c r="B110" s="1296"/>
      <c r="E110" s="1739" t="s">
        <v>780</v>
      </c>
      <c r="F110" s="1739"/>
      <c r="G110" s="1294"/>
    </row>
    <row r="111" spans="1:9" x14ac:dyDescent="0.25">
      <c r="A111" s="1294" t="s">
        <v>781</v>
      </c>
      <c r="B111" s="1294"/>
      <c r="E111" s="1297" t="s">
        <v>8</v>
      </c>
      <c r="F111" s="1298" t="s">
        <v>782</v>
      </c>
      <c r="G111" s="1297" t="s">
        <v>782</v>
      </c>
      <c r="H111" s="1299"/>
    </row>
    <row r="112" spans="1:9" ht="18.75" x14ac:dyDescent="0.25">
      <c r="A112" s="1294" t="s">
        <v>783</v>
      </c>
      <c r="B112" s="1241"/>
      <c r="E112" s="1300" t="s">
        <v>784</v>
      </c>
      <c r="F112" s="1301" t="s">
        <v>785</v>
      </c>
      <c r="G112" s="1302"/>
      <c r="H112" s="1303"/>
      <c r="I112" s="1304"/>
    </row>
    <row r="113" spans="1:9" ht="18.75" x14ac:dyDescent="0.25">
      <c r="A113" s="1241" t="s">
        <v>786</v>
      </c>
      <c r="B113" s="1241"/>
      <c r="C113" s="1305"/>
      <c r="D113" s="1305"/>
      <c r="E113" s="1300" t="s">
        <v>787</v>
      </c>
      <c r="F113" s="1306">
        <v>2.36</v>
      </c>
      <c r="G113" s="1307">
        <v>1.69</v>
      </c>
      <c r="H113" s="1125" t="s">
        <v>788</v>
      </c>
      <c r="I113" s="1305"/>
    </row>
    <row r="114" spans="1:9" x14ac:dyDescent="0.25">
      <c r="A114" s="1241" t="s">
        <v>789</v>
      </c>
      <c r="B114" s="1241"/>
      <c r="E114" s="1300" t="s">
        <v>790</v>
      </c>
      <c r="F114" s="1306">
        <v>0.29499999999999998</v>
      </c>
      <c r="G114" s="1308"/>
      <c r="H114" s="1127"/>
      <c r="I114" s="1241"/>
    </row>
    <row r="115" spans="1:9" x14ac:dyDescent="0.25">
      <c r="E115" s="1309" t="s">
        <v>791</v>
      </c>
      <c r="F115" s="1310">
        <v>3.625</v>
      </c>
      <c r="G115" s="1311">
        <v>2.4300000000000002</v>
      </c>
    </row>
    <row r="116" spans="1:9" x14ac:dyDescent="0.25">
      <c r="A116" s="1312" t="s">
        <v>792</v>
      </c>
      <c r="E116" s="1300" t="s">
        <v>793</v>
      </c>
      <c r="F116" s="1313">
        <v>2.5499999999999998</v>
      </c>
      <c r="G116" s="1314">
        <v>2.4300000000000002</v>
      </c>
    </row>
    <row r="117" spans="1:9" x14ac:dyDescent="0.25">
      <c r="A117" s="1112" t="s">
        <v>794</v>
      </c>
      <c r="E117" s="1300" t="s">
        <v>795</v>
      </c>
      <c r="F117" s="1313">
        <v>2.12</v>
      </c>
      <c r="G117" s="1314">
        <v>2.4300000000000002</v>
      </c>
    </row>
    <row r="118" spans="1:9" x14ac:dyDescent="0.25">
      <c r="A118" s="1112" t="s">
        <v>796</v>
      </c>
      <c r="E118" s="1300" t="s">
        <v>797</v>
      </c>
      <c r="F118" s="1313">
        <v>2.8320000000000001E-2</v>
      </c>
      <c r="G118" s="1314"/>
    </row>
    <row r="119" spans="1:9" x14ac:dyDescent="0.25">
      <c r="A119" s="1112" t="s">
        <v>798</v>
      </c>
      <c r="E119" s="1309" t="s">
        <v>799</v>
      </c>
      <c r="F119" s="1310">
        <v>1.8409999999999999E-2</v>
      </c>
      <c r="G119" s="1311"/>
    </row>
    <row r="120" spans="1:9" x14ac:dyDescent="0.25">
      <c r="A120" s="1112" t="s">
        <v>800</v>
      </c>
      <c r="E120" s="1309" t="s">
        <v>801</v>
      </c>
      <c r="F120" s="1310">
        <v>2.83</v>
      </c>
      <c r="G120" s="1311"/>
    </row>
    <row r="121" spans="1:9" x14ac:dyDescent="0.25">
      <c r="A121" s="1112" t="s">
        <v>802</v>
      </c>
      <c r="E121" s="1300" t="s">
        <v>803</v>
      </c>
      <c r="F121" s="1313">
        <v>6.1163999999999996</v>
      </c>
      <c r="G121" s="1314"/>
    </row>
    <row r="122" spans="1:9" x14ac:dyDescent="0.25">
      <c r="A122" s="1315" t="s">
        <v>804</v>
      </c>
      <c r="E122" s="1309" t="s">
        <v>805</v>
      </c>
      <c r="F122" s="1310">
        <v>2.2200000000000001E-2</v>
      </c>
      <c r="G122" s="1311"/>
    </row>
    <row r="123" spans="1:9" x14ac:dyDescent="0.25">
      <c r="E123" s="1300" t="s">
        <v>806</v>
      </c>
      <c r="F123" s="1313">
        <v>1.8500000000000001E-3</v>
      </c>
      <c r="G123" s="1314"/>
    </row>
    <row r="124" spans="1:9" x14ac:dyDescent="0.25">
      <c r="A124" s="1112" t="s">
        <v>807</v>
      </c>
      <c r="E124" s="1309" t="s">
        <v>808</v>
      </c>
      <c r="F124" s="1310">
        <f>50*F122</f>
        <v>1.1100000000000001</v>
      </c>
      <c r="G124" s="1311"/>
    </row>
    <row r="125" spans="1:9" x14ac:dyDescent="0.25">
      <c r="A125" s="1112" t="s">
        <v>809</v>
      </c>
      <c r="E125" s="1300" t="s">
        <v>810</v>
      </c>
      <c r="F125" s="1313">
        <v>4.6719999999999997</v>
      </c>
      <c r="G125" s="1314"/>
    </row>
    <row r="126" spans="1:9" x14ac:dyDescent="0.25">
      <c r="A126" s="1316" t="s">
        <v>811</v>
      </c>
      <c r="E126" s="1300" t="s">
        <v>812</v>
      </c>
      <c r="F126" s="1313">
        <v>1</v>
      </c>
      <c r="G126" s="1314">
        <v>0.67</v>
      </c>
    </row>
    <row r="127" spans="1:9" x14ac:dyDescent="0.25">
      <c r="A127" s="1316" t="s">
        <v>813</v>
      </c>
      <c r="E127" s="1300" t="s">
        <v>814</v>
      </c>
      <c r="F127" s="1313">
        <v>0.72</v>
      </c>
      <c r="G127" s="1314">
        <v>0.67</v>
      </c>
    </row>
    <row r="128" spans="1:9" x14ac:dyDescent="0.25">
      <c r="A128" s="1316" t="s">
        <v>815</v>
      </c>
      <c r="E128" s="1300" t="s">
        <v>816</v>
      </c>
      <c r="F128" s="1313">
        <v>0.65</v>
      </c>
      <c r="G128" s="1314">
        <v>0.67</v>
      </c>
    </row>
    <row r="129" spans="1:6" x14ac:dyDescent="0.25">
      <c r="A129" s="1317" t="s">
        <v>817</v>
      </c>
      <c r="E129" s="1318"/>
      <c r="F129" s="1315"/>
    </row>
    <row r="130" spans="1:6" x14ac:dyDescent="0.25">
      <c r="A130" s="1112" t="s">
        <v>818</v>
      </c>
    </row>
    <row r="131" spans="1:6" x14ac:dyDescent="0.25">
      <c r="A131" s="1319" t="s">
        <v>819</v>
      </c>
    </row>
    <row r="132" spans="1:6" x14ac:dyDescent="0.25">
      <c r="A132" s="1320" t="s">
        <v>820</v>
      </c>
    </row>
    <row r="133" spans="1:6" x14ac:dyDescent="0.25">
      <c r="A133" s="1320" t="s">
        <v>821</v>
      </c>
    </row>
    <row r="134" spans="1:6" x14ac:dyDescent="0.25">
      <c r="A134" s="1320" t="s">
        <v>822</v>
      </c>
    </row>
    <row r="135" spans="1:6" x14ac:dyDescent="0.25">
      <c r="A135" s="1320"/>
    </row>
  </sheetData>
  <mergeCells count="10">
    <mergeCell ref="D11:D12"/>
    <mergeCell ref="E11:E12"/>
    <mergeCell ref="G11:G12"/>
    <mergeCell ref="E110:F110"/>
    <mergeCell ref="D2:G3"/>
    <mergeCell ref="D4:G4"/>
    <mergeCell ref="D5:G5"/>
    <mergeCell ref="D7:G8"/>
    <mergeCell ref="D9:F9"/>
    <mergeCell ref="G9:H9"/>
  </mergeCells>
  <pageMargins left="0.7" right="0.7" top="0.75" bottom="0.75" header="0.3" footer="0.3"/>
  <pageSetup paperSize="9" scale="3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787C79-F741-4A30-AD23-08A7676F32F4}">
  <ds:schemaRefs>
    <ds:schemaRef ds:uri="http://schemas.microsoft.com/office/infopath/2007/PartnerControls"/>
    <ds:schemaRef ds:uri="http://purl.org/dc/elements/1.1/"/>
    <ds:schemaRef ds:uri="http://schemas.microsoft.com/office/2006/metadata/properties"/>
    <ds:schemaRef ds:uri="66073966-ae8e-4b5b-b7e0-a4f858c07b7b"/>
    <ds:schemaRef ds:uri="http://purl.org/dc/terms/"/>
    <ds:schemaRef ds:uri="http://schemas.openxmlformats.org/package/2006/metadata/core-properties"/>
    <ds:schemaRef ds:uri="http://schemas.microsoft.com/office/2006/documentManagement/types"/>
    <ds:schemaRef ds:uri="247b320a-10fd-4c85-93bc-332cc366a8d9"/>
    <ds:schemaRef ds:uri="http://www.w3.org/XML/1998/namespace"/>
    <ds:schemaRef ds:uri="http://purl.org/dc/dcmitype/"/>
    <ds:schemaRef ds:uri="985ec44e-1bab-4c0b-9df0-6ba128686fc9"/>
  </ds:schemaRefs>
</ds:datastoreItem>
</file>

<file path=customXml/itemProps2.xml><?xml version="1.0" encoding="utf-8"?>
<ds:datastoreItem xmlns:ds="http://schemas.openxmlformats.org/officeDocument/2006/customXml" ds:itemID="{1E828D1C-8E31-4550-9EFC-187303720241}">
  <ds:schemaRefs>
    <ds:schemaRef ds:uri="http://schemas.microsoft.com/sharepoint/v3/contenttype/forms"/>
  </ds:schemaRefs>
</ds:datastoreItem>
</file>

<file path=customXml/itemProps3.xml><?xml version="1.0" encoding="utf-8"?>
<ds:datastoreItem xmlns:ds="http://schemas.openxmlformats.org/officeDocument/2006/customXml" ds:itemID="{FA301AD1-A3B4-4FFF-8B80-37B6FAE412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Manual</vt:lpstr>
      <vt:lpstr>JQ1|Primary Products|Production</vt:lpstr>
      <vt:lpstr>JQ2 | Primary Products | Trade</vt:lpstr>
      <vt:lpstr>JQ3 | Secondary Products| Trade</vt:lpstr>
      <vt:lpstr>ECE-EU | Species | Trade</vt:lpstr>
      <vt:lpstr>ITTO1 | Estimates</vt:lpstr>
      <vt:lpstr>ITTO2 | Species | Trade</vt:lpstr>
      <vt:lpstr>ITTO3 | Miscellaneous</vt:lpstr>
      <vt:lpstr>conversion factors</vt:lpstr>
      <vt:lpstr>Annex1 | JQ1-Corres.</vt:lpstr>
      <vt:lpstr>Annex2 | JQ2-Corres.</vt:lpstr>
      <vt:lpstr>Annex3 | JQ3-Corres.</vt:lpstr>
      <vt:lpstr>Annex4 |JQ2-JQ3-Corres.</vt:lpstr>
      <vt:lpstr>Manual!OLE_LINK3</vt:lpstr>
      <vt:lpstr>'Annex1 | JQ1-Corres.'!Print_Area</vt:lpstr>
      <vt:lpstr>'Annex2 | JQ2-Corres.'!Print_Area</vt:lpstr>
      <vt:lpstr>'ECE-EU | Species | Trade'!Print_Area</vt:lpstr>
      <vt:lpstr>'ITTO1 | Estimates'!Print_Area</vt:lpstr>
      <vt:lpstr>'ITTO2 | Species | Trade'!Print_Area</vt:lpstr>
      <vt:lpstr>'ITTO3 | Miscellaneous'!Print_Area</vt:lpstr>
      <vt:lpstr>'JQ1|Primary Products|Production'!Print_Area</vt:lpstr>
      <vt:lpstr>'JQ2 | Primary Products | Trade'!Print_Area</vt:lpstr>
      <vt:lpstr>'JQ3 | Secondary Products| Trade'!Print_Area</vt:lpstr>
      <vt:lpstr>'Annex1 | JQ1-Corres.'!Print_Titles</vt:lpstr>
      <vt:lpstr>'JQ1|Primary Products|Production'!Print_Titles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Eurostat;FAO;ITTO;UNECE</dc:creator>
  <cp:lastModifiedBy>Subashini Narasimhan</cp:lastModifiedBy>
  <cp:lastPrinted>2021-03-28T13:04:25Z</cp:lastPrinted>
  <dcterms:created xsi:type="dcterms:W3CDTF">1998-09-16T16:39:33Z</dcterms:created>
  <dcterms:modified xsi:type="dcterms:W3CDTF">2022-11-04T14:09:54Z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TaxKeyword">
    <vt:lpwstr/>
  </property>
  <property fmtid="{D5CDD505-2E9C-101B-9397-08002B2CF9AE}" pid="4" name="MediaServiceImageTags">
    <vt:lpwstr/>
  </property>
</Properties>
</file>