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FLHD\2 Forestry and Timber\Statistics (AM)\JQ2020\questionnaire\Russian\"/>
    </mc:Choice>
  </mc:AlternateContent>
  <xr:revisionPtr revIDLastSave="0" documentId="13_ncr:1_{1C0CE737-2CB2-4DF4-868D-37CB9C7C9AA6}" xr6:coauthVersionLast="45" xr6:coauthVersionMax="45" xr10:uidLastSave="{00000000-0000-0000-0000-000000000000}"/>
  <bookViews>
    <workbookView xWindow="-120" yWindow="-120" windowWidth="29040" windowHeight="15840" tabRatio="787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коэффициенты пересчета" sheetId="54" r:id="rId5"/>
    <sheet name="Прил.1 | СВ1-ПЕРЕХОДНЫЕ ТАБЛИЦЫ" sheetId="52" r:id="rId6"/>
    <sheet name="Прил.2 | СВ2-ПЕРЕХОДНЫЕ ТАБЛИЦЫ" sheetId="49" r:id="rId7"/>
    <sheet name="Прил.3 | СВ3-ПЕРЕХОДНЫЕ ТАБЛИЦЫ" sheetId="50" r:id="rId8"/>
    <sheet name="Notes" sheetId="25" state="hidden" r:id="rId9"/>
    <sheet name="Validation" sheetId="21" state="hidden" r:id="rId10"/>
    <sheet name="Upload" sheetId="22" state="hidden" r:id="rId11"/>
    <sheet name="Прил.4 |СВ2-СВ3-ПЕРЕХОДНЫЕ ТАБ." sheetId="53" r:id="rId12"/>
  </sheets>
  <definedNames>
    <definedName name="_xlnm._FilterDatabase" localSheetId="11" hidden="1">'Прил.4 |СВ2-СВ3-ПЕРЕХОДНЫЕ ТАБ.'!$A$1:$D$1276</definedName>
    <definedName name="_xlnm.Print_Area" localSheetId="0">'CB1-Производство'!$A$1:$L$84</definedName>
    <definedName name="_xlnm.Print_Area" localSheetId="3">'ЕЭК-ЕС | Породы | Торговля'!$A$2:$AM$44</definedName>
    <definedName name="_xlnm.Print_Area" localSheetId="5">'Прил.1 | СВ1-ПЕРЕХОДНЫЕ ТАБЛИЦЫ'!$A$1:$C$88</definedName>
    <definedName name="_xlnm.Print_Area" localSheetId="6">'Прил.2 | СВ2-ПЕРЕХОДНЫЕ ТАБЛИЦЫ'!$A$2:$E$77</definedName>
    <definedName name="_xlnm.Print_Area" localSheetId="1">'СВ2 | Первич. | Торговля'!$A$2:$AD$72</definedName>
    <definedName name="_xlnm.Print_Area" localSheetId="2">'СВ3 | Вторичн.| Торговля'!$A$2:$N$34</definedName>
    <definedName name="_xlnm.Print_Titles" localSheetId="0">'CB1-Производство'!$1:$11</definedName>
    <definedName name="_xlnm.Print_Titles" localSheetId="5">'Прил.1 | СВ1-ПЕРЕХОДНЫЕ ТАБЛИЦЫ'!$1:$13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9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54" l="1"/>
  <c r="H45" i="54"/>
  <c r="H42" i="54"/>
  <c r="H41" i="54"/>
  <c r="D26" i="54"/>
  <c r="D24" i="54"/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L47" i="1" l="1"/>
  <c r="K47" i="1"/>
  <c r="L18" i="1" l="1"/>
  <c r="K18" i="1"/>
  <c r="L19" i="1" l="1"/>
  <c r="K19" i="1"/>
  <c r="AM25" i="51" l="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S17" i="1"/>
  <c r="T16" i="1"/>
  <c r="S16" i="1"/>
  <c r="T15" i="1"/>
  <c r="U15" i="1" s="1"/>
  <c r="S15" i="1"/>
  <c r="T14" i="1"/>
  <c r="S14" i="1"/>
  <c r="U17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T22" i="1" l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2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AH13" i="5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E82" authorId="0" shapeId="0" xr:uid="{F29740FF-69D3-44F0-B47A-C491543B2811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sharedStrings.xml><?xml version="1.0" encoding="utf-8"?>
<sst xmlns="http://schemas.openxmlformats.org/spreadsheetml/2006/main" count="4402" uniqueCount="797">
  <si>
    <t xml:space="preserve"> 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</si>
  <si>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</si>
  <si>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</si>
  <si>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</si>
  <si>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</si>
  <si>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</si>
  <si>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</si>
  <si>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</si>
  <si>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</si>
  <si>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1.1.NC</t>
  </si>
  <si>
    <t>1.2.NC</t>
  </si>
  <si>
    <t>1.2.1.NC</t>
  </si>
  <si>
    <t>1.2.2.NC</t>
  </si>
  <si>
    <t>1.2.3.NC</t>
  </si>
  <si>
    <t>1.2.NC.T</t>
  </si>
  <si>
    <r>
      <t>1000 m</t>
    </r>
    <r>
      <rPr>
        <vertAlign val="superscript"/>
        <sz val="10"/>
        <rFont val="Univers"/>
        <family val="2"/>
      </rPr>
      <t>3</t>
    </r>
  </si>
  <si>
    <t xml:space="preserve">_______________  </t>
  </si>
  <si>
    <t xml:space="preserve">_____________________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</si>
  <si>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</si>
  <si>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</si>
  <si>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</si>
  <si>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</si>
  <si>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</si>
  <si>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</si>
  <si>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</si>
  <si>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</si>
  <si>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12.6.1</t>
  </si>
  <si>
    <t>12.6.2</t>
  </si>
  <si>
    <t>12.6.3</t>
  </si>
  <si>
    <t>HS2002</t>
  </si>
  <si>
    <t>HS2007</t>
  </si>
  <si>
    <t xml:space="preserve">_______________________________  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</si>
  <si>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</si>
  <si>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3.1</t>
  </si>
  <si>
    <t>3.2</t>
  </si>
  <si>
    <t>HS2012</t>
  </si>
  <si>
    <t>4401.10</t>
  </si>
  <si>
    <t>4402.90</t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</si>
  <si>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</si>
  <si>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t>4401.21/22</t>
  </si>
  <si>
    <t>ex4401.39</t>
  </si>
  <si>
    <t>4408.10</t>
  </si>
  <si>
    <t>4408.31/39/90</t>
  </si>
  <si>
    <t>4412.31/32/39/94/99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</si>
  <si>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</si>
  <si>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</si>
  <si>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</si>
  <si>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</si>
  <si>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</si>
  <si>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4410.12</t>
  </si>
  <si>
    <t>4411.92</t>
  </si>
  <si>
    <t>47.01/02/03/04/05</t>
  </si>
  <si>
    <t>4703.21/29</t>
  </si>
  <si>
    <t>4706.10/30/91/92/93</t>
  </si>
  <si>
    <t>4706.20</t>
  </si>
  <si>
    <t>48.01  4802.10/20/54/55/56/57/58/61/62/69  48.09  4810.13/14/19/22/29</t>
  </si>
  <si>
    <t>4802.61/62/69</t>
  </si>
  <si>
    <t>4802.10/20/54/55/56/57/58</t>
  </si>
  <si>
    <t xml:space="preserve">4804.11/19/21/29/31/39/42/49/51/52/59  4805.11/12/19/24/25/30/91/92/93  4806.10/20/40  48.08  4810.31/32/39/92/99  4811.51/59 </t>
  </si>
  <si>
    <t>4804.11/19  4805.11/12/19/24/25/91</t>
  </si>
  <si>
    <t>4804.42/49/51/52/59  4805.92  4810.32/39/92  4811.51/59</t>
  </si>
  <si>
    <t>4804.21/29/31/39  4805.30  4806.10/20/40  48.08  4810.31/99</t>
  </si>
  <si>
    <t>031</t>
  </si>
  <si>
    <t>0313</t>
  </si>
  <si>
    <t>0311  0312</t>
  </si>
  <si>
    <t>0311</t>
  </si>
  <si>
    <t>0312</t>
  </si>
  <si>
    <t>3151</t>
  </si>
  <si>
    <t>3141  3142</t>
  </si>
  <si>
    <t>3143</t>
  </si>
  <si>
    <t>3144</t>
  </si>
  <si>
    <t>ex32113</t>
  </si>
  <si>
    <t>32111</t>
  </si>
  <si>
    <t>32112</t>
  </si>
  <si>
    <t>ex32112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</si>
  <si>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</si>
  <si>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3924</t>
  </si>
  <si>
    <t>32121</t>
  </si>
  <si>
    <t>ex32143  ex32149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</si>
  <si>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</si>
  <si>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32131</t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</si>
  <si>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</si>
  <si>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</si>
  <si>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</si>
  <si>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</si>
  <si>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</si>
  <si>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</si>
  <si>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</si>
  <si>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t>4409.10/29</t>
  </si>
  <si>
    <t>4409.10</t>
  </si>
  <si>
    <t>4409.29</t>
  </si>
  <si>
    <t>ex4409.29</t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</si>
  <si>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</si>
  <si>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t xml:space="preserve">4811.10/41/49/60/90 </t>
  </si>
  <si>
    <t>ex4823.90</t>
  </si>
  <si>
    <t>4823.70</t>
  </si>
  <si>
    <t>4823.20</t>
  </si>
  <si>
    <t>440110</t>
  </si>
  <si>
    <t>440320</t>
  </si>
  <si>
    <t>440341</t>
  </si>
  <si>
    <t>440349</t>
  </si>
  <si>
    <t>440391</t>
  </si>
  <si>
    <t>440392</t>
  </si>
  <si>
    <t>440399</t>
  </si>
  <si>
    <t>1.1</t>
  </si>
  <si>
    <t>1.2.C</t>
    <phoneticPr fontId="3"/>
  </si>
  <si>
    <t>1.2.NC.T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</si>
  <si>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</si>
  <si>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</si>
  <si>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</si>
  <si>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</si>
  <si>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</si>
  <si>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</si>
  <si>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</si>
  <si>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440131</t>
  </si>
  <si>
    <t>440130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</si>
  <si>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</si>
  <si>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</si>
  <si>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</si>
  <si>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</si>
  <si>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</si>
  <si>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</si>
  <si>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</si>
  <si>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</si>
  <si>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</si>
  <si>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</si>
  <si>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</si>
  <si>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</si>
  <si>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</si>
  <si>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</si>
  <si>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</si>
  <si>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</si>
  <si>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</si>
  <si>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4410</t>
  </si>
  <si>
    <t>441012</t>
  </si>
  <si>
    <t>441112</t>
  </si>
  <si>
    <t>441113</t>
  </si>
  <si>
    <t>441114</t>
  </si>
  <si>
    <t>441192</t>
  </si>
  <si>
    <t>441193</t>
  </si>
  <si>
    <t>441194</t>
  </si>
  <si>
    <t>441231</t>
  </si>
  <si>
    <t>441232</t>
  </si>
  <si>
    <t>441239</t>
  </si>
  <si>
    <t>441294</t>
  </si>
  <si>
    <t>441299</t>
  </si>
  <si>
    <t>4701</t>
  </si>
  <si>
    <t>470321</t>
  </si>
  <si>
    <t>470329</t>
  </si>
  <si>
    <t>4705</t>
  </si>
  <si>
    <t>4702</t>
  </si>
  <si>
    <t>470610</t>
  </si>
  <si>
    <t>470620</t>
  </si>
  <si>
    <t>470630</t>
  </si>
  <si>
    <t>470691</t>
  </si>
  <si>
    <t>470692</t>
  </si>
  <si>
    <t>470693</t>
  </si>
  <si>
    <t>8.1</t>
  </si>
  <si>
    <t>8.2</t>
  </si>
  <si>
    <t>9</t>
  </si>
  <si>
    <t>4707</t>
  </si>
  <si>
    <t>4801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</si>
  <si>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</si>
  <si>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</si>
  <si>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</si>
  <si>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</si>
  <si>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</si>
  <si>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</si>
  <si>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</si>
  <si>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</si>
  <si>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</si>
  <si>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</si>
  <si>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4803</t>
  </si>
  <si>
    <t>480593</t>
  </si>
  <si>
    <t>4808</t>
  </si>
  <si>
    <t>481013</t>
  </si>
  <si>
    <t>481014</t>
  </si>
  <si>
    <t>481019</t>
  </si>
  <si>
    <t>481022</t>
  </si>
  <si>
    <t>481029</t>
  </si>
  <si>
    <t>481151</t>
  </si>
  <si>
    <t>481159</t>
  </si>
  <si>
    <t>4812</t>
  </si>
  <si>
    <t>4813</t>
  </si>
  <si>
    <t>10.2</t>
  </si>
  <si>
    <t> 480429</t>
  </si>
  <si>
    <t> 480431</t>
  </si>
  <si>
    <t>440910</t>
  </si>
  <si>
    <t>440929</t>
  </si>
  <si>
    <t/>
  </si>
  <si>
    <t>4414</t>
  </si>
  <si>
    <t>4419</t>
  </si>
  <si>
    <t>4417</t>
  </si>
  <si>
    <t>4807</t>
  </si>
  <si>
    <t>12.1</t>
  </si>
  <si>
    <t> 480262</t>
  </si>
  <si>
    <t> 480269</t>
  </si>
  <si>
    <t> 481099</t>
  </si>
  <si>
    <t>12.6</t>
  </si>
  <si>
    <t>482390</t>
  </si>
  <si>
    <t>482370</t>
  </si>
  <si>
    <t>482320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</si>
  <si>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</si>
  <si>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03131</t>
  </si>
  <si>
    <t>03132</t>
  </si>
  <si>
    <t>ex03110  ex03120</t>
  </si>
  <si>
    <t>ex03110</t>
  </si>
  <si>
    <t>ex03120</t>
  </si>
  <si>
    <t>ex34510</t>
  </si>
  <si>
    <t>ex31230</t>
  </si>
  <si>
    <t>39281  39282</t>
  </si>
  <si>
    <t>39281</t>
  </si>
  <si>
    <t>39282</t>
  </si>
  <si>
    <t>31511</t>
  </si>
  <si>
    <t>31512</t>
  </si>
  <si>
    <t>ex31512</t>
  </si>
  <si>
    <t>31411  31421</t>
  </si>
  <si>
    <t>31412  31422</t>
  </si>
  <si>
    <t>ex31412  ex31422</t>
  </si>
  <si>
    <t>31432</t>
  </si>
  <si>
    <t>31442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</si>
  <si>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</si>
  <si>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</si>
  <si>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</si>
  <si>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</si>
  <si>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</si>
  <si>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</si>
  <si>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</si>
  <si>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</si>
  <si>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</si>
  <si>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</si>
  <si>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</si>
  <si>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</si>
  <si>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</si>
  <si>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</si>
  <si>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</si>
  <si>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</si>
  <si>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</si>
  <si>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</si>
  <si>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</si>
  <si>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</si>
  <si>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</si>
  <si>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</si>
  <si>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</si>
  <si>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</si>
  <si>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</si>
  <si>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</si>
  <si>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Not included: trade in chips</t>
  </si>
  <si>
    <t>Should we make missing data into 0?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</si>
  <si>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</si>
  <si>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</si>
  <si>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</si>
  <si>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</si>
  <si>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</si>
  <si>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</si>
  <si>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</si>
  <si>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</si>
  <si>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</si>
  <si>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</si>
  <si>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</si>
  <si>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</si>
  <si>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</si>
  <si>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</si>
  <si>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</si>
  <si>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</si>
  <si>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</si>
  <si>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</si>
  <si>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</si>
  <si>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</si>
  <si>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</si>
  <si>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9.2</t>
  </si>
  <si>
    <t>9.2.1</t>
  </si>
  <si>
    <t>9.2.1.1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</si>
  <si>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</si>
  <si>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</si>
  <si>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</si>
  <si>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</si>
  <si>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</si>
  <si>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</si>
  <si>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</si>
  <si>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</si>
  <si>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</si>
  <si>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</si>
  <si>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</si>
  <si>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</si>
  <si>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</si>
  <si>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</si>
  <si>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</si>
  <si>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</si>
  <si>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</si>
  <si>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</si>
  <si>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14.5.1</t>
  </si>
  <si>
    <t>14.5.2</t>
  </si>
  <si>
    <t>14.5.3</t>
  </si>
  <si>
    <t>HS2017</t>
  </si>
  <si>
    <t>ex0312</t>
  </si>
  <si>
    <t>ex39283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</si>
  <si>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</si>
  <si>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</si>
  <si>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311  3132</t>
  </si>
  <si>
    <t>ex31102  ex31109  ex3132</t>
  </si>
  <si>
    <t>3141  3142  3143  3144</t>
  </si>
  <si>
    <t>ex31230  ex39283</t>
  </si>
  <si>
    <t>4401.11/12  44.03</t>
  </si>
  <si>
    <t>4401.10  44.03</t>
  </si>
  <si>
    <t>4401.11/12</t>
  </si>
  <si>
    <t>ex4401.10</t>
  </si>
  <si>
    <t>4403.11/21/22/23/24/25/26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</si>
  <si>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</si>
  <si>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</si>
  <si>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</si>
  <si>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t>4401.21/22  4401.40</t>
  </si>
  <si>
    <t>ex4401.40</t>
  </si>
  <si>
    <t>4401.31/39</t>
  </si>
  <si>
    <t>44.06  44.07</t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</si>
  <si>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</si>
  <si>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</si>
  <si>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</si>
  <si>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</si>
  <si>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t>4408.31/39</t>
  </si>
  <si>
    <t>44.10  44.11  4412.31/33/34/39/94/99</t>
  </si>
  <si>
    <t>44.10  44.11  4412.31/32/39/94/99</t>
  </si>
  <si>
    <t>4412.31/33/34/39/94/99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</si>
  <si>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</si>
  <si>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</si>
  <si>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</si>
  <si>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</si>
  <si>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47.01  47.05</t>
  </si>
  <si>
    <t>48.09  4810.13/14/19/22/29</t>
  </si>
  <si>
    <t>4409.10/22/29</t>
  </si>
  <si>
    <t>4409.22/29</t>
  </si>
  <si>
    <t>4409.22</t>
  </si>
  <si>
    <t>44.15/16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</si>
  <si>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</si>
  <si>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</si>
  <si>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</si>
  <si>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</si>
  <si>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t>9406.10</t>
  </si>
  <si>
    <t>ex94.06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</si>
  <si>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</si>
  <si>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</si>
  <si>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t>48.14/16/17/20/21/22/23</t>
  </si>
  <si>
    <t>245.01  247</t>
  </si>
  <si>
    <t>ex245.01</t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</si>
  <si>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</si>
  <si>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</si>
  <si>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</si>
  <si>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ex245.02</t>
  </si>
  <si>
    <t>ex246.2</t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</si>
  <si>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</si>
  <si>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</si>
  <si>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</si>
  <si>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t>ex248.11  ex248.19  ex</t>
    </r>
    <r>
      <rPr>
        <b/>
        <sz val="11"/>
        <rFont val="Univers"/>
        <family val="2"/>
      </rPr>
      <t>248.4</t>
    </r>
  </si>
  <si>
    <t>248.1  248.2  248.4</t>
  </si>
  <si>
    <t>ex634.12</t>
  </si>
  <si>
    <t>ex634.31  ex634.33  ex634.39</t>
  </si>
  <si>
    <t>ex634.22</t>
  </si>
  <si>
    <t>251.2  251.91</t>
  </si>
  <si>
    <t>47.03  47.04</t>
  </si>
  <si>
    <t>251.4  251.5</t>
  </si>
  <si>
    <t>251.4  251.5  251.6</t>
  </si>
  <si>
    <t>251.2  251.3  251.4  251.5  251.6  251.91</t>
  </si>
  <si>
    <t>ex251.92</t>
  </si>
  <si>
    <t>641.21/22/26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</si>
  <si>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</si>
  <si>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t>48.01  48.02  48.03  48.04  48.05  48.06  48.08  48.09  48.10  4811.51/59  48.12  48.13</t>
  </si>
  <si>
    <t>ex641.59</t>
  </si>
  <si>
    <t>634.22/23/31/33/39  634.5</t>
  </si>
  <si>
    <t>634.31/33/39</t>
  </si>
  <si>
    <t>634.22/23</t>
  </si>
  <si>
    <t>641.1  641.21/22/26/29  641.3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</si>
  <si>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</si>
  <si>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</si>
  <si>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</si>
  <si>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</si>
  <si>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</si>
  <si>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t>641.1  641.2  641.3  641.4  641.5  641.62/63/64/69/71/72/74/75/76/77/93  642.41</t>
  </si>
  <si>
    <t>248.3</t>
  </si>
  <si>
    <t>248.5</t>
  </si>
  <si>
    <t>ex248.5</t>
  </si>
  <si>
    <t>248.3  248.5</t>
  </si>
  <si>
    <t>635.1  635.2</t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</si>
  <si>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</si>
  <si>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</si>
  <si>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</si>
  <si>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ex811.0</t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</si>
  <si>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</si>
  <si>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>641.73/78/79</t>
  </si>
  <si>
    <t>642.43/94</t>
  </si>
  <si>
    <t>641.94  642.2  642.3  642.42/45/91/93/99  892.81</t>
  </si>
  <si>
    <t>ex642.99</t>
  </si>
  <si>
    <t>4403.23/24</t>
  </si>
  <si>
    <t>4403.95/96</t>
  </si>
  <si>
    <t>4403 21 10</t>
  </si>
  <si>
    <t>4403.21/22</t>
  </si>
  <si>
    <t>4403.12/41/49/91/93/94
4403.95/96/97/98/99</t>
  </si>
  <si>
    <t>4403 95 10</t>
  </si>
  <si>
    <r>
      <rPr>
        <b/>
        <sz val="11"/>
        <color rgb="FFFF0000"/>
        <rFont val="Univers"/>
        <family val="2"/>
      </rPr>
      <t xml:space="preserve">ex4406.12/92  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</si>
  <si>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ex4403.12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</si>
  <si>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</si>
  <si>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</si>
  <si>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t>4403 23 10</t>
  </si>
  <si>
    <t>1.1C</t>
  </si>
  <si>
    <t>1.1NC</t>
  </si>
  <si>
    <t>1.2.NC</t>
    <phoneticPr fontId="3"/>
  </si>
  <si>
    <t>Sawnwood production</t>
  </si>
  <si>
    <t>veneer production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</si>
  <si>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</si>
  <si>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Вывозки и производство</t>
  </si>
  <si>
    <t>ЛЕСНЫЕ ТОВАРЫ ПЕРВИЧНОЙ ОБРАБОТКИ</t>
  </si>
  <si>
    <t>Страна:</t>
  </si>
  <si>
    <t xml:space="preserve">Дата:  </t>
  </si>
  <si>
    <t>Фамилия должностного лица, ответственного</t>
  </si>
  <si>
    <t xml:space="preserve">Официальный адрес (полный): </t>
  </si>
  <si>
    <t xml:space="preserve">Телефон: </t>
  </si>
  <si>
    <t xml:space="preserve">Факс: </t>
  </si>
  <si>
    <t xml:space="preserve">Электронная почта: </t>
  </si>
  <si>
    <t>Товар</t>
  </si>
  <si>
    <t>Код</t>
  </si>
  <si>
    <t>товара</t>
  </si>
  <si>
    <t>Единица</t>
  </si>
  <si>
    <t>Объем</t>
  </si>
  <si>
    <t>ВЫВОЗКИ КРУГЛОГО ЛЕСА (НЕОБРАБОТАННЫХ ЛЕСОМАТЕРИАЛОВ)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</si>
  <si>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</si>
  <si>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</si>
  <si>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</si>
  <si>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ТОПЛИВНАЯ ДРЕВЕСИНА (ВКЛЮЧАЯ ДРЕВЕСИНУ ДЛЯ ПРОИЗВОДСТВА ДРЕВЕСНОГО УГЛЯ)</t>
  </si>
  <si>
    <t>Хвойные породы</t>
  </si>
  <si>
    <t>Лиственные породы</t>
  </si>
  <si>
    <t>в том числе тропические породы</t>
  </si>
  <si>
    <t>ДЕЛОВОЙ КРУГЛЫЙ ЛЕС</t>
  </si>
  <si>
    <t>ПИЛОВОЧНИК И ФАНЕРНЫЙ КРЯЖ</t>
  </si>
  <si>
    <t>ПРОЧИЕ СОРТИМЕНТЫ ДЕЛОВОГО КРУГЛОГО ЛЕСА</t>
  </si>
  <si>
    <t xml:space="preserve">  ПРОИЗВОДСТВО</t>
  </si>
  <si>
    <t>ДРЕВЕСНЫЙ УГОЛЬ</t>
  </si>
  <si>
    <t>ДРЕВЕСНАЯ ЩЕПА, СТРУЖКА И ОТХОДЫ</t>
  </si>
  <si>
    <t>ДРЕВЕСНАЯ ЩЕПА И СТРУЖКА</t>
  </si>
  <si>
    <t>ДРЕВЕСНЫЕ ОТХОДЫ (ВКЛЮЧАЯ ДРЕВЕСИНУ ДЛЯ АГЛОМЕРАТОВ)</t>
  </si>
  <si>
    <t>БЫВШАЯ В УПОТРЕБЛЕНИИ РЕКУПЕРИРОВАННАЯ ДРЕВЕСИНА</t>
  </si>
  <si>
    <t>ДРЕВЕСНЫЕ ПЕЛЛЕТЫ И ПРОЧИЕ АГЛОМЕРАТЫ</t>
  </si>
  <si>
    <t>ДРЕВЕСНЫЕ ПЕЛЛЕТЫ</t>
  </si>
  <si>
    <t>ПРОЧИЕ АГЛОМЕРАТЫ</t>
  </si>
  <si>
    <t>ПИЛОМАТЕРИАЛЫ (ВКЛЮЧАЯ ШПАЛЫ)</t>
  </si>
  <si>
    <t>ШПОН</t>
  </si>
  <si>
    <t>ЛИСТОВЫЕ ДРЕВЕСНЫЕ МАТЕРИАЛЫ</t>
  </si>
  <si>
    <t xml:space="preserve">ФАНЕРА  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</si>
  <si>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</si>
  <si>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</si>
  <si>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</si>
  <si>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</si>
  <si>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СРЕДНЕЙ/ВЫСОКОЙ ПЛОТНОСТИ (MDF/HDF)</t>
  </si>
  <si>
    <t>ПРОЧИЕ ДРЕВЕСНОВОЛОКНИСТЫЕ ПЛИТЫ</t>
  </si>
  <si>
    <t>ДРЕВЕСНАЯ МАССА</t>
  </si>
  <si>
    <t>МЕХАНИЧЕСКАЯ ДРЕВЕСНАЯ МАССА И ПОЛУЦЕЛЛЮЛОЗА</t>
  </si>
  <si>
    <t>ЦЕЛЛЮЛОЗА</t>
  </si>
  <si>
    <t>СУЛЬФАТНАЯ ЦЕЛЛЮЛОЗА</t>
  </si>
  <si>
    <t xml:space="preserve">в том числе БЕЛЕНАЯ </t>
  </si>
  <si>
    <t>СУЛЬФИТНАЯ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</si>
  <si>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</si>
  <si>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</si>
  <si>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</si>
  <si>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</si>
  <si>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</si>
  <si>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</si>
  <si>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</si>
  <si>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</si>
  <si>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</si>
  <si>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</si>
  <si>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</si>
  <si>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</si>
  <si>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</si>
  <si>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</si>
  <si>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</si>
  <si>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 И КАРТОНА (НЕ ВКЛЮЧЕННЫЕ В ДРУГИЕ КАТЕГОРИИ)</t>
  </si>
  <si>
    <t>1000 метрич. Т</t>
  </si>
  <si>
    <r>
      <t>1000 м</t>
    </r>
    <r>
      <rPr>
        <vertAlign val="superscript"/>
        <sz val="10"/>
        <rFont val="Univers"/>
        <family val="2"/>
      </rPr>
      <t>3</t>
    </r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</si>
  <si>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</si>
  <si>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>Торговля</t>
  </si>
  <si>
    <t>Укажите валюту и единицу стоимости (например, 1000 долл. США):</t>
  </si>
  <si>
    <t>ИМПОРТ</t>
  </si>
  <si>
    <t>ЭКСПОРТ</t>
  </si>
  <si>
    <t>объема</t>
  </si>
  <si>
    <t>Стоимость</t>
  </si>
  <si>
    <t>Расхождения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</si>
  <si>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</si>
  <si>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Телефон:</t>
  </si>
  <si>
    <t>Электронная почта:</t>
  </si>
  <si>
    <t>Факс:</t>
  </si>
  <si>
    <t>Дата:</t>
  </si>
  <si>
    <t>И М П О Р Т  СТОИМОСТЬ</t>
  </si>
  <si>
    <t>Э К С П О Р Т   СТОИМОСТЬ</t>
  </si>
  <si>
    <t>ИЗДЕЛИЯ ИЗ ДРЕВЕСИНЫ, ПРОШЕДШИЕ ВТОРИЧНУЮ ОБРАБОТКУ</t>
  </si>
  <si>
    <t>ПИЛОМАТЕРИАЛЫ, ПРОШЕДШИЕ ДОПОЛНИТЕЛЬНУЮ ОБРАБОТКУ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</si>
  <si>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</si>
  <si>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</si>
  <si>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</si>
  <si>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</si>
  <si>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</si>
  <si>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</si>
  <si>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</si>
  <si>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</si>
  <si>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</si>
  <si>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</si>
  <si>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</si>
  <si>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в том числе ПЕЧАТНАЯ И ПИСЧАЯ БУМАГА, ГОТОВАЯ К ИСПОЛЬЗОВАНИЮ</t>
  </si>
  <si>
    <t>в том числе ЛИТЫЕ ИЛИ ПРЕССОВАННЫЕ ИЗДЕЛИЯ ИЗ БУМАЖНОЙ МАССЫ</t>
  </si>
  <si>
    <t>в том числе ФИЛЬТРОВАЛЬНЫЕ БУМАГА И КАРТОН, ГОТОВЫЕ К ИСПОЛЬЗОВАНИЮ</t>
  </si>
  <si>
    <t>ПРОЧИЕ ГОТОВЫЕ ДЕРЕВЯННЫЕ ИЗДЕЛИЯ</t>
  </si>
  <si>
    <t>ТОРГОВЛЯ СТРАН ЕЭК/ЕС В РАЗБИВКЕ ПО ПОРОДАМ</t>
  </si>
  <si>
    <t>Торговля круглым лесом и пиломатериалами в разбивке по породам</t>
  </si>
  <si>
    <t>Классификация</t>
  </si>
  <si>
    <t>ГС 2017</t>
  </si>
  <si>
    <t>КН 2017</t>
  </si>
  <si>
    <t>Деловой круглый лес, хвойные породы</t>
  </si>
  <si>
    <t>Пихта/ель (Abies spp., Picea spp.)</t>
  </si>
  <si>
    <t>Балансовая древесина и прочие сортименты делового круглого леса</t>
  </si>
  <si>
    <t xml:space="preserve">Пиловочник и фанерный кряж 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</si>
  <si>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</si>
  <si>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1000 м</t>
    </r>
    <r>
      <rPr>
        <vertAlign val="superscript"/>
        <sz val="11"/>
        <rFont val="Univers"/>
        <family val="2"/>
      </rPr>
      <t>3</t>
    </r>
  </si>
  <si>
    <r>
      <t>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</si>
  <si>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Деловой круглый лес, лиственные породы</t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</si>
  <si>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</si>
  <si>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</si>
  <si>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</si>
  <si>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</si>
  <si>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</si>
  <si>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Пиломатериалы лиственных пород</t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</si>
  <si>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</si>
  <si>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</si>
  <si>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</si>
  <si>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</si>
  <si>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</si>
  <si>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</si>
  <si>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</si>
  <si>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</si>
  <si>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</si>
  <si>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Пиловочник и фанерный кряж</t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</si>
  <si>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</si>
  <si>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</si>
  <si>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</si>
  <si>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</si>
  <si>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</si>
  <si>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Пиломатериалы хвойных пород</t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</si>
  <si>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</si>
  <si>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</si>
  <si>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</si>
  <si>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</si>
  <si>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</si>
  <si>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</si>
  <si>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t>Вывозки и Производство</t>
  </si>
  <si>
    <t>ПРОИЗВОДСТВО</t>
  </si>
  <si>
    <t>Примечания:</t>
  </si>
  <si>
    <t>К л а с с и ф и к а ц и и</t>
  </si>
  <si>
    <t>ГС2017</t>
  </si>
  <si>
    <t>ГС2012</t>
  </si>
  <si>
    <t>МСТК Rev.4</t>
  </si>
  <si>
    <t>ИЗДЕЛИЯ ИЗ ДРЕВЕСИНЫ И БУМАГИ, ПРОШЕДШИЕ ВТОРИЧНУЮ ОБРАБОТКУ</t>
  </si>
  <si>
    <t>Код товара СВ</t>
  </si>
  <si>
    <t xml:space="preserve">Номенклатура </t>
  </si>
  <si>
    <t>Код товара ГС</t>
  </si>
  <si>
    <t>Замечания по кодам ГС</t>
  </si>
  <si>
    <t>Только часть кода</t>
  </si>
  <si>
    <t>Если показатель не равен 0 (нулю), просьба проверить его точность!!!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</si>
  <si>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</si>
  <si>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</si>
  <si>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</si>
  <si>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– по необходимости проверить, чтобы итоговый показатель равнялся сумме показателей по подпозициям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</si>
  <si>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</si>
  <si>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</si>
  <si>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r>
      <t>Например,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в разделе "</t>
    </r>
    <r>
      <rPr>
        <sz val="14"/>
        <rFont val="Univers"/>
        <family val="2"/>
      </rPr>
      <t xml:space="preserve">Сборные строительные конструкции из древесины </t>
    </r>
    <r>
      <rPr>
        <sz val="14"/>
        <rFont val="Univers"/>
        <family val="2"/>
      </rPr>
      <t>" означает, что позиция 811.00 МСТК лишь отчасти касается сборных строительных конструкций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</si>
  <si>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</si>
  <si>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</si>
  <si>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</si>
  <si>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</si>
  <si>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CB2 (Прил. 2)</t>
    </r>
  </si>
  <si>
    <t>ПЕРЕХОДНЫЕ ТАБЛИЦЫ СООТВЕТСТВИЯ КОДОВ CPC Вер.2.1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</si>
  <si>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32"/>
        <rFont val="Univers"/>
        <family val="2"/>
      </rPr>
      <t>СВ3 (Прил. 3)</t>
    </r>
  </si>
  <si>
    <t>ПЕРЕХОДНЫЕ ТАБЛИЦЫ СООТВЕТСТВИЯ КОДОВ ГС2017, ГС2012 
и МСТК  Rev.4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</si>
  <si>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</si>
  <si>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Видимое потребление</t>
  </si>
  <si>
    <t>Если показатель не равен 0 (нулю), просьба проверить его точность</t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</si>
  <si>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</si>
  <si>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</si>
  <si>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</si>
  <si>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 или МСТК  Rev.4, применимы лишь частично. 'Например, "</t>
    </r>
    <r>
      <rPr>
        <sz val="14"/>
        <color rgb="FFFF0000"/>
        <rFont val="Univers"/>
      </rPr>
      <t>ex4401.40</t>
    </r>
    <r>
      <rPr>
        <sz val="14"/>
        <rFont val="Univers"/>
        <family val="2"/>
      </rPr>
      <t xml:space="preserve">", относящийся к товару 3.2, означает, что только часть кода 4401.40 ГС2017 относится к древесным отходам деревообработки (остальная часть кода 4401.40 относится к бывшей в употреблении рекуперированной древесине). 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</si>
  <si>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 или МСТК Rev.4 применимы лишь частично. </t>
    </r>
  </si>
  <si>
    <t>за предоставление ответа:</t>
  </si>
  <si>
    <t>Фамилия должностного лица, ответственного  за предоставление ответа:</t>
  </si>
  <si>
    <t>Фамилия должностного лица, ответственного за предоставление ответа:</t>
  </si>
  <si>
    <t>ПЕРЕХОДНЫЕ ТАБЛИЦЫ СООТВЕТСТВИЯ КОДОВ ГС2017, ГС2012 и МСТК  Rev.4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</si>
  <si>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</si>
  <si>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Классификация основных продуктов Вер. 2.1
(CPC Вер. 2.1)</t>
  </si>
  <si>
    <t>ex31441</t>
  </si>
  <si>
    <t>ex32129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</si>
  <si>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</si>
  <si>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t>ex634.59</t>
  </si>
  <si>
    <t>ex634.54</t>
  </si>
  <si>
    <t>ex634.54  ex634.59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</si>
  <si>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</si>
  <si>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r>
      <t xml:space="preserve">ex31441  </t>
    </r>
    <r>
      <rPr>
        <b/>
        <sz val="11"/>
        <rFont val="Univers"/>
      </rPr>
      <t>31449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</si>
  <si>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</si>
  <si>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t>* -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</si>
  <si>
    <t>ПРОЧИЕ СОРТА БУМАГИ, ИСПОЛЬЗУЕМЫЕ ГЛАВНЫМ ОБРАЗОМ ДЛЯ УПАКОВКИ</t>
  </si>
  <si>
    <t>РЕКУПЕРИРОВАННАЯ БУМАГА (МАКУЛАТУРА)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</si>
  <si>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</si>
  <si>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</si>
  <si>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т = метрические тонны</t>
  </si>
  <si>
    <t>1000 т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</si>
  <si>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</si>
  <si>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</si>
  <si>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4403 23 90  
4403 24 00</t>
  </si>
  <si>
    <t>4403 21 90
4403 22 00</t>
  </si>
  <si>
    <t>4403.93/94</t>
  </si>
  <si>
    <t>4403 95 90
4403 96 00</t>
  </si>
  <si>
    <t>JFSQ</t>
  </si>
  <si>
    <t>ВОПРОСНИК ПО ЛЕСНОМУ СЕКТОРУ</t>
  </si>
  <si>
    <t>Переводные Коэффициенты</t>
  </si>
  <si>
    <t xml:space="preserve">ДАННЫЕ КОЭФФИЦИЕНТЫ ЯВЛЯЮТСЯ ОБОБЩЕННЫМИ.  ПРИВЕТСТВУЕТСЯ ИСПОЛЬЗОВАНИЕ КОЭФФИЦИЕНТА ПЕРЕВОДА В СООТВЕТСТВИИ С ПОРОДОЙ СОРТИМЕНТА ИЛИ КОЭФФИЦИЕНТА, ИСПОЛЬЗУЕМОГО В ВАШЕЙ СТРАНЕ </t>
  </si>
  <si>
    <t>ФАО and ЕЭК Статистические публикации</t>
  </si>
  <si>
    <t>Результаты исследования ЕЭК /ФАО 2009, полученные Вопросником по Переводным коэффициентам (медиана)</t>
  </si>
  <si>
    <t xml:space="preserve">Единица </t>
  </si>
  <si>
    <t>Сортимент</t>
  </si>
  <si>
    <t>соотношение объема и веса</t>
  </si>
  <si>
    <t>соотношение объема и площади</t>
  </si>
  <si>
    <t>объем/вес конечного товара к объему круглого леса</t>
  </si>
  <si>
    <t>измерения</t>
  </si>
  <si>
    <r>
      <t>м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 xml:space="preserve"> на метрич.т</t>
    </r>
  </si>
  <si>
    <r>
      <t>м</t>
    </r>
    <r>
      <rPr>
        <b/>
        <vertAlign val="superscript"/>
        <sz val="12"/>
        <rFont val="Arial Narrow"/>
        <family val="2"/>
      </rPr>
      <t>3</t>
    </r>
    <r>
      <rPr>
        <b/>
        <sz val="10"/>
        <rFont val="Arial Narrow"/>
        <family val="2"/>
      </rPr>
      <t xml:space="preserve"> </t>
    </r>
    <r>
      <rPr>
        <b/>
        <sz val="11"/>
        <rFont val="Arial Narrow"/>
        <family val="2"/>
      </rPr>
      <t>на м</t>
    </r>
    <r>
      <rPr>
        <b/>
        <vertAlign val="superscript"/>
        <sz val="11"/>
        <rFont val="Arial Narrow"/>
        <family val="2"/>
      </rPr>
      <t>2</t>
    </r>
  </si>
  <si>
    <t xml:space="preserve">эквивалент </t>
  </si>
  <si>
    <t>круглого леса</t>
  </si>
  <si>
    <t>Примечания к результатам исследования ЕЭК /ФАО 2009:</t>
  </si>
  <si>
    <r>
      <t>1000 м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бк</t>
    </r>
  </si>
  <si>
    <t>В сыром состоянии = 1.12</t>
  </si>
  <si>
    <t xml:space="preserve">Based on 891 kg/m3 green, basic density of .41, and 20% moisture seasoned </t>
  </si>
  <si>
    <t>В просушенном состонии/после хранения= 1.82</t>
  </si>
  <si>
    <t>Based on 407 kg/m3 dry, assuming 20% moisture</t>
  </si>
  <si>
    <t>В сыром состоянии =1.05</t>
  </si>
  <si>
    <t xml:space="preserve">Based on 1137 kg/m3 green, specific gravity of .55, and 20% moisture seasoned </t>
  </si>
  <si>
    <t>В просушенном состонии/после хранения=1.43</t>
  </si>
  <si>
    <t>Based on 50/50 ratio of share of logs/pulpwood in industrial roundwood</t>
  </si>
  <si>
    <t>1.2.C.Пихта</t>
  </si>
  <si>
    <t>Пихта (и Ель)</t>
  </si>
  <si>
    <t>Austrian Energy Agency, 2009. weighted by share of standing inventory of European speices (57% spruce, 10% silver fir and remaining species)</t>
  </si>
  <si>
    <t>1.2.C.Сосна</t>
  </si>
  <si>
    <t>Сосна</t>
  </si>
  <si>
    <t>Austrian Energy Agency, 2009, weighted 25% Scots Pine, 2% maritime pine, 2% black pine and remaining species</t>
  </si>
  <si>
    <t>Африка=1.31,
Азия=0.956,
Лат.Ам.= 0.847,
Мир=1.12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</si>
  <si>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</si>
  <si>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Based on 950 kg/m3 green. Bark is included in weight but not in volume.</t>
  </si>
  <si>
    <t>Based on 935 kg/m3 green. Bark is included in weight but not in volume.</t>
  </si>
  <si>
    <t>Based on 1093 kg/m3 green.  Bark is included in weight but not in volume.</t>
  </si>
  <si>
    <t>1.2.NC.Бук</t>
  </si>
  <si>
    <t>Бук</t>
  </si>
  <si>
    <t>Austrian Energy Agency, 2009</t>
  </si>
  <si>
    <t>1.2.NC.Береза</t>
  </si>
  <si>
    <t>Береза</t>
  </si>
  <si>
    <t>1.2.NC.Эвкалипт</t>
  </si>
  <si>
    <t>Эвкалипт</t>
  </si>
  <si>
    <t>ATIBT, 1982</t>
  </si>
  <si>
    <t>1.2.NC.Дуб</t>
  </si>
  <si>
    <t>Дуб</t>
  </si>
  <si>
    <t>1.2.NC.Тополь</t>
  </si>
  <si>
    <t>Тополь</t>
  </si>
  <si>
    <t>БАЛАНСОВАЯ ДРЕВЕСИНА, КРУГЛАЯ И КОЛОТАЯ</t>
  </si>
  <si>
    <t>Based on 930 kg/m3 green.  Bark is included in weight but not in volume.</t>
  </si>
  <si>
    <t>Based on 891 kg/m3 green.  Bark is included in weight but not in volume.</t>
  </si>
  <si>
    <t>Based on 1095 kg/m3 green.  Bark is included in weight but not in volume.</t>
  </si>
  <si>
    <t>same as 1.2.2.C</t>
  </si>
  <si>
    <t>same as 1.2.2.NC</t>
  </si>
  <si>
    <t>1000 метрич.т</t>
  </si>
  <si>
    <t>Does not include the use of any of the wood fiber to generate the heat to make (add about 30% if inputted wood fiber used to provide heat)</t>
  </si>
  <si>
    <t>3</t>
  </si>
  <si>
    <t>хвойная=1.19</t>
  </si>
  <si>
    <t>Based on swe/odmt of 2.41 and avg delivered mt / odmt of 2.0 in solid m3</t>
  </si>
  <si>
    <t>лиственная = 1.05</t>
  </si>
  <si>
    <t>Based on swe/odmt of 2.01 and avg delivered mt / odmt of 1.79 in solid m3</t>
  </si>
  <si>
    <t>смесь = 1.15</t>
  </si>
  <si>
    <t>ДРЕВЕСНЫЕ ОТХОДЫ</t>
  </si>
  <si>
    <t>В сыром состоянии =1.15</t>
  </si>
  <si>
    <t>Based on wood chips</t>
  </si>
  <si>
    <t>В просушенном состонии/после хранения = 2.12</t>
  </si>
  <si>
    <t>Assumption for seasoned is based on average basic density of .42 from questionnaire and assumes 15% moisture content</t>
  </si>
  <si>
    <t>Delivered MT (12-20% atmospheric moisture). Convert to dry weight for energy purposes (multiply by 0.88 - 0.80)</t>
  </si>
  <si>
    <t>Bulk (loose) volume, 5-10% moisture</t>
  </si>
  <si>
    <t>roundwood equivalent is m3rw/odmt, volume to weight is bulk (loose volume)</t>
  </si>
  <si>
    <t>ПИЛОМАТЕРИАЛЫ</t>
  </si>
  <si>
    <t>1.6 / 1.82*</t>
  </si>
  <si>
    <t>В сыром состоянии=1.202</t>
  </si>
  <si>
    <t>Нестроганный/Сырой=1.67</t>
  </si>
  <si>
    <t>Green sawnwood based on basic density of .94, less bark (11%)</t>
  </si>
  <si>
    <t>В сухом состоянии = 1.99</t>
  </si>
  <si>
    <t>Нестроганный/Сухой=1.99</t>
  </si>
  <si>
    <t>Dry sawnwood weight based on basic density of .42, 4% shrinkage and 15% moisture content</t>
  </si>
  <si>
    <t>Строганный/Сухой=2.13</t>
  </si>
  <si>
    <t>6.C.Fir</t>
  </si>
  <si>
    <t>Austrian Energy Agency, 2009. Dried weight (15% moisture content dry weight). Weighted ratio of standing inventory.</t>
  </si>
  <si>
    <t>6.C.Pine</t>
  </si>
  <si>
    <t>В сыром состоянии=1.04</t>
  </si>
  <si>
    <t>Нестроганный/Сырой=1.86</t>
  </si>
  <si>
    <t>Green sawnwood based on basic density of 1.09, less bark (12%)</t>
  </si>
  <si>
    <t>В просушенном состонии/после хранения=1.50</t>
  </si>
  <si>
    <t>Нестроганный/Сухой=2.01</t>
  </si>
  <si>
    <t>Dry sawnwood weight based on basic density of .55, 5% shrinkage and 15% moisture content</t>
  </si>
  <si>
    <t>Строганный/Сухой=2.81</t>
  </si>
  <si>
    <t>6.NC.Ash</t>
  </si>
  <si>
    <t>Ясень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</si>
  <si>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</si>
  <si>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</si>
  <si>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</si>
  <si>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</si>
  <si>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</si>
  <si>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Вишня</t>
  </si>
  <si>
    <t>Giordano, 1976, Tecnologia del legno. Air-dry. Prunus avium.</t>
  </si>
  <si>
    <t>6.NC.Maple</t>
  </si>
  <si>
    <t>Клен</t>
  </si>
  <si>
    <t>Giordano, 1976, Tecnologia del legno. Air-dry</t>
  </si>
  <si>
    <t>6.NC.Oak</t>
  </si>
  <si>
    <t>6.NC.Poplar</t>
  </si>
  <si>
    <t>Based on FP Conversion Factors (2019), Asia (720 kg / m3)</t>
  </si>
  <si>
    <t>1.9*</t>
  </si>
  <si>
    <t>В сыром состоянии=1.20</t>
  </si>
  <si>
    <t>1.5***</t>
  </si>
  <si>
    <t>Green veneer based on basic density of .94, less bark (11%)</t>
  </si>
  <si>
    <t>В просушенном состонии/после хранения=2.06</t>
  </si>
  <si>
    <t>1.6***</t>
  </si>
  <si>
    <t>Dry veneer weight based on basic density of .42, 9% shrinkage and 5% moisture content</t>
  </si>
  <si>
    <t>Green veneer based on basic density of 1.09, less bark (11%)</t>
  </si>
  <si>
    <t>В просушенном состонии/после хранения=1.53</t>
  </si>
  <si>
    <t>Dry veneer weight based on basic density of .55, 11.5% shrinkage and 5% moisture content</t>
  </si>
  <si>
    <t>2.3*</t>
  </si>
  <si>
    <t>8,1.C</t>
  </si>
  <si>
    <t>0.0165***</t>
  </si>
  <si>
    <t>dried, sanded, peeled</t>
  </si>
  <si>
    <t>0.0215***</t>
  </si>
  <si>
    <t>dried, sanded, sliced</t>
  </si>
  <si>
    <t>СТРУЖЕЧНЫЕ ПЛИТЫ (ВКЛЮЧАЯ ПЛИТЫ С ОРИЕНТИРОВАННОЙ СТРУЖКОЙ OSB)</t>
  </si>
  <si>
    <t>8.2x</t>
  </si>
  <si>
    <t>СТРУЖЕЧНЫЕ ПЛИТЫ (НЕ ВКЛЮЧАЯ ПЛИТЫ С ОРИЕНТИРОВАННОЙ СТРУЖКОЙ OSB)</t>
  </si>
  <si>
    <t>0.018***</t>
  </si>
  <si>
    <t>ИЗ КОТОРЫХ: OSB</t>
  </si>
  <si>
    <t>solid wood per m3 of product</t>
  </si>
  <si>
    <t>solid wood per m3 of product, mostly insulating board</t>
  </si>
  <si>
    <t>air-dried metric ton (mechanical 2.50, semi-chemical 2.70)</t>
  </si>
  <si>
    <t>9..2</t>
  </si>
  <si>
    <t>air-dried metric ton (unbleached 4.63, bleached 4.50)</t>
  </si>
  <si>
    <t>air-dried metric ton</t>
  </si>
  <si>
    <t>air-dried metric ton (unbleached 4.64 and bleached 5.01)</t>
  </si>
  <si>
    <t>РЕКУПЕРИРОВАННАЯ БУМАГА</t>
  </si>
  <si>
    <t>1.28 метрич.т исходного сырья на метрич.т  выхода продукта</t>
  </si>
  <si>
    <t>12.2</t>
  </si>
  <si>
    <t>12.3</t>
  </si>
  <si>
    <t>ПРОЧИЕ СОРТА БУМАГИ, ИСПОЛЬЗУЕМЫЕ ГЛАВНЫМ ОБРАЗОМ ДЛЯ ЦЕЛЕЙ УПАКОВКИ</t>
  </si>
  <si>
    <t>12.4</t>
  </si>
  <si>
    <t>Для обратного коэффициента перевода, необходимо разделить 1 на коэффициент перевода из данной таблицы, к примеру, чтобы перевести м3 древесного угля в метрич. т, необходимо раделить 1 на коэффициента из таблицы: 1/6 = 0.167</t>
  </si>
  <si>
    <t>Меры измерения лесных товаров:</t>
  </si>
  <si>
    <t>метрич.т = метрическая тонна (1000 кг)</t>
  </si>
  <si>
    <t>м3/ед.</t>
  </si>
  <si>
    <r>
      <t>м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куб.метр (плотный объем)</t>
    </r>
  </si>
  <si>
    <t>1000 бордрфутов (пиловочник)</t>
  </si>
  <si>
    <t>4.53**</t>
  </si>
  <si>
    <r>
      <t>м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кв. метр</t>
    </r>
  </si>
  <si>
    <t>1000 бордрфутов (пиломатериалы)</t>
  </si>
  <si>
    <t>номинальных к фактическим м3</t>
  </si>
  <si>
    <t>(s) = плотный объем</t>
  </si>
  <si>
    <t>1000 кв. футов (толщиной 1/8 дюймов)</t>
  </si>
  <si>
    <t>1 корд</t>
  </si>
  <si>
    <t>Коэф. Перевода</t>
  </si>
  <si>
    <t>1 корд (балансовая древесина)</t>
  </si>
  <si>
    <t>1 дюйм = 25.4 мм</t>
  </si>
  <si>
    <t>1 корд (топливная древесина)</t>
  </si>
  <si>
    <r>
      <t>1 кв. фут = 0.0929 м</t>
    </r>
    <r>
      <rPr>
        <vertAlign val="superscript"/>
        <sz val="12"/>
        <rFont val="Arial Narrow"/>
        <family val="2"/>
      </rPr>
      <t>2</t>
    </r>
  </si>
  <si>
    <t>1 куб.фут</t>
  </si>
  <si>
    <t>1 фунт = 0.454 кг</t>
  </si>
  <si>
    <t>1 куб.фут (складочный объем)</t>
  </si>
  <si>
    <t>1 малая (короткая) тонна (2000 фунтов) = 0.9072 метрич.т</t>
  </si>
  <si>
    <t>1 кьюнит</t>
  </si>
  <si>
    <t>1 большая (длинная) тонна (2240 фунтов) = 1.016 метрич.т</t>
  </si>
  <si>
    <t>1 фатом</t>
  </si>
  <si>
    <r>
      <t>Жирный шрифт</t>
    </r>
    <r>
      <rPr>
        <sz val="12"/>
        <rFont val="Arial Narrow"/>
        <family val="2"/>
      </rPr>
      <t xml:space="preserve"> = ФАО коэффициенты</t>
    </r>
  </si>
  <si>
    <t>1 куб.фут по системе Хоппуса</t>
  </si>
  <si>
    <t>1 супер фут по системе Хоппуса</t>
  </si>
  <si>
    <t>*  = Международная организация по тропической древесине (МОТД)</t>
  </si>
  <si>
    <t>1 тонна по системе Хоппуса (50 куб.футов по системе Хоппуса)</t>
  </si>
  <si>
    <t>** = obsolete - more recent figures would be</t>
  </si>
  <si>
    <t>1 стандарт (Петроград)</t>
  </si>
  <si>
    <t>for OR, WA, AK (west of Cascades), SE US (Doyle region):  6.3</t>
  </si>
  <si>
    <t>1 стер</t>
  </si>
  <si>
    <t>Inland west US, Great Lakes US, E. Can.:  5.7</t>
  </si>
  <si>
    <t>1 стер (балансовая древесина)</t>
  </si>
  <si>
    <t>NE US Int 1/4": 5</t>
  </si>
  <si>
    <t>1 стер (топливная древесина)</t>
  </si>
  <si>
    <t>*** = Conversion Factor Study, US figures, rotary for conifer and sliced for non-conifer</t>
  </si>
  <si>
    <t>Fonseca *Measurement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</si>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</sst>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13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4"/>
      <name val="Univers"/>
      <family val="2"/>
    </font>
    <font>
      <b/>
      <sz val="12"/>
      <color indexed="9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i/>
      <sz val="12"/>
      <name val="Univers"/>
      <family val="2"/>
    </font>
    <font>
      <b/>
      <sz val="10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1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rgb="FFFF0000"/>
      <name val="Univers"/>
      <family val="2"/>
    </font>
    <font>
      <b/>
      <sz val="14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b/>
      <sz val="24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b/>
      <sz val="10"/>
      <name val="Univers"/>
      <family val="2"/>
    </font>
    <font>
      <vertAlign val="superscript"/>
      <sz val="12"/>
      <name val="Univers"/>
      <family val="2"/>
    </font>
    <font>
      <sz val="14"/>
      <color indexed="12"/>
      <name val="Univers"/>
      <family val="2"/>
    </font>
    <font>
      <sz val="14"/>
      <color indexed="12"/>
      <name val="Univers"/>
    </font>
    <font>
      <sz val="18"/>
      <color indexed="12"/>
      <name val="Univers"/>
    </font>
    <font>
      <sz val="12"/>
      <color indexed="12"/>
      <name val="Univers"/>
    </font>
    <font>
      <sz val="14"/>
      <color rgb="FFFF0000"/>
      <name val="Univers"/>
    </font>
    <font>
      <b/>
      <sz val="11"/>
      <color rgb="FFFF0000"/>
      <name val="Univers"/>
    </font>
    <font>
      <b/>
      <sz val="11"/>
      <name val="Univers"/>
    </font>
    <font>
      <i/>
      <sz val="12"/>
      <color theme="3" tint="0.3999755851924192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32"/>
      <name val="Arial Narrow"/>
      <family val="2"/>
    </font>
    <font>
      <sz val="3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7"/>
      <color rgb="FF34343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12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0"/>
      <name val="Univers"/>
    </font>
    <font>
      <vertAlign val="superscript"/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60" fillId="0" borderId="0"/>
    <xf numFmtId="0" fontId="60" fillId="0" borderId="0"/>
    <xf numFmtId="0" fontId="13" fillId="0" borderId="0"/>
    <xf numFmtId="9" fontId="2" fillId="0" borderId="0" applyFont="0" applyFill="0" applyBorder="0" applyAlignment="0" applyProtection="0"/>
  </cellStyleXfs>
  <cellXfs count="1396">
    <xf numFmtId="0" fontId="0" fillId="0" borderId="0" xfId="0"/>
    <xf numFmtId="0" fontId="5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center" indent="2"/>
    </xf>
    <xf numFmtId="0" fontId="20" fillId="0" borderId="3" xfId="0" applyFont="1" applyFill="1" applyBorder="1" applyAlignment="1" applyProtection="1">
      <alignment horizontal="left" vertical="center" indent="3"/>
    </xf>
    <xf numFmtId="0" fontId="20" fillId="0" borderId="3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 indent="2"/>
    </xf>
    <xf numFmtId="0" fontId="20" fillId="0" borderId="3" xfId="0" applyFont="1" applyBorder="1" applyAlignment="1" applyProtection="1">
      <alignment horizontal="left" vertical="center" indent="2"/>
    </xf>
    <xf numFmtId="0" fontId="20" fillId="0" borderId="14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 indent="1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4" xfId="0" applyFont="1" applyFill="1" applyBorder="1" applyAlignment="1" applyProtection="1">
      <alignment horizontal="center" vertical="center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Border="1" applyProtection="1">
      <protection locked="0"/>
    </xf>
    <xf numFmtId="0" fontId="20" fillId="0" borderId="14" xfId="0" applyFont="1" applyFill="1" applyBorder="1" applyAlignment="1" applyProtection="1">
      <alignment horizontal="left" vertical="center" indent="3"/>
    </xf>
    <xf numFmtId="0" fontId="25" fillId="0" borderId="0" xfId="0" applyFont="1" applyFill="1" applyProtection="1"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</xf>
    <xf numFmtId="0" fontId="20" fillId="0" borderId="3" xfId="0" quotePrefix="1" applyFont="1" applyFill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indent="3"/>
    </xf>
    <xf numFmtId="0" fontId="4" fillId="0" borderId="14" xfId="0" applyFont="1" applyBorder="1" applyAlignment="1" applyProtection="1">
      <alignment horizontal="left" vertical="center" indent="3"/>
    </xf>
    <xf numFmtId="0" fontId="4" fillId="0" borderId="16" xfId="0" applyFont="1" applyBorder="1" applyAlignment="1" applyProtection="1">
      <alignment horizontal="left" vertical="center"/>
    </xf>
    <xf numFmtId="0" fontId="4" fillId="0" borderId="14" xfId="0" quotePrefix="1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horizontal="left" vertical="center" indent="2"/>
    </xf>
    <xf numFmtId="0" fontId="4" fillId="0" borderId="14" xfId="0" applyFont="1" applyFill="1" applyBorder="1" applyAlignment="1" applyProtection="1">
      <alignment horizontal="left" vertical="center" indent="2"/>
    </xf>
    <xf numFmtId="0" fontId="4" fillId="0" borderId="12" xfId="0" applyFont="1" applyFill="1" applyBorder="1" applyAlignment="1" applyProtection="1">
      <alignment horizontal="left" vertical="center" indent="1"/>
    </xf>
    <xf numFmtId="0" fontId="4" fillId="0" borderId="2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0" fillId="0" borderId="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Border="1" applyProtection="1"/>
    <xf numFmtId="0" fontId="17" fillId="0" borderId="21" xfId="0" applyFont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/>
    </xf>
    <xf numFmtId="0" fontId="5" fillId="0" borderId="22" xfId="0" applyFont="1" applyFill="1" applyBorder="1" applyProtection="1"/>
    <xf numFmtId="0" fontId="20" fillId="0" borderId="2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  <protection locked="0"/>
    </xf>
    <xf numFmtId="0" fontId="20" fillId="2" borderId="3" xfId="0" applyFont="1" applyFill="1" applyBorder="1" applyAlignment="1" applyProtection="1">
      <alignment horizontal="left" vertical="center"/>
    </xf>
    <xf numFmtId="3" fontId="19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0" fillId="2" borderId="16" xfId="0" applyFont="1" applyFill="1" applyBorder="1" applyAlignment="1" applyProtection="1">
      <alignment horizontal="left" vertical="center"/>
    </xf>
    <xf numFmtId="3" fontId="19" fillId="2" borderId="12" xfId="0" applyNumberFormat="1" applyFont="1" applyFill="1" applyBorder="1" applyAlignment="1" applyProtection="1">
      <alignment horizontal="right" vertical="center"/>
      <protection locked="0"/>
    </xf>
    <xf numFmtId="3" fontId="19" fillId="2" borderId="18" xfId="0" applyNumberFormat="1" applyFont="1" applyFill="1" applyBorder="1" applyAlignment="1" applyProtection="1">
      <alignment horizontal="right" vertical="center"/>
      <protection locked="0"/>
    </xf>
    <xf numFmtId="3" fontId="19" fillId="2" borderId="19" xfId="0" applyNumberFormat="1" applyFont="1" applyFill="1" applyBorder="1" applyAlignment="1" applyProtection="1">
      <alignment horizontal="right" vertical="center"/>
      <protection locked="0"/>
    </xf>
    <xf numFmtId="0" fontId="20" fillId="2" borderId="14" xfId="0" applyFont="1" applyFill="1" applyBorder="1" applyAlignment="1" applyProtection="1">
      <alignment horizontal="left" vertical="center"/>
    </xf>
    <xf numFmtId="0" fontId="20" fillId="2" borderId="12" xfId="0" applyFont="1" applyFill="1" applyBorder="1" applyAlignment="1" applyProtection="1">
      <alignment horizontal="left" vertical="center"/>
    </xf>
    <xf numFmtId="0" fontId="19" fillId="0" borderId="38" xfId="0" applyFont="1" applyFill="1" applyBorder="1" applyAlignment="1" applyProtection="1">
      <alignment horizontal="center" vertical="center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right" vertical="center"/>
    </xf>
    <xf numFmtId="0" fontId="32" fillId="0" borderId="22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5" fillId="0" borderId="41" xfId="0" applyFont="1" applyFill="1" applyBorder="1" applyProtection="1"/>
    <xf numFmtId="0" fontId="5" fillId="0" borderId="0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5" fillId="0" borderId="21" xfId="0" applyFont="1" applyBorder="1" applyProtection="1"/>
    <xf numFmtId="0" fontId="4" fillId="0" borderId="0" xfId="0" applyFont="1" applyAlignment="1" applyProtection="1">
      <alignment horizontal="left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3" fontId="4" fillId="0" borderId="16" xfId="0" applyNumberFormat="1" applyFont="1" applyBorder="1" applyAlignment="1" applyProtection="1">
      <alignment horizontal="right" vertical="center"/>
    </xf>
    <xf numFmtId="3" fontId="4" fillId="0" borderId="17" xfId="0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 applyProtection="1">
      <alignment vertical="center"/>
    </xf>
    <xf numFmtId="3" fontId="4" fillId="0" borderId="17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7" fillId="0" borderId="0" xfId="0" applyFont="1" applyBorder="1" applyAlignment="1" applyProtection="1"/>
    <xf numFmtId="0" fontId="18" fillId="0" borderId="3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2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3" fontId="4" fillId="2" borderId="12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3" fontId="4" fillId="0" borderId="14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47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14" fillId="0" borderId="0" xfId="0" applyFont="1" applyFill="1" applyBorder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9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26" fillId="0" borderId="48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3" fontId="33" fillId="0" borderId="14" xfId="0" applyNumberFormat="1" applyFont="1" applyBorder="1" applyAlignment="1" applyProtection="1">
      <alignment horizontal="right" vertical="center"/>
      <protection locked="0"/>
    </xf>
    <xf numFmtId="3" fontId="33" fillId="0" borderId="32" xfId="0" applyNumberFormat="1" applyFont="1" applyBorder="1" applyAlignment="1" applyProtection="1">
      <alignment horizontal="right" vertical="center"/>
      <protection locked="0"/>
    </xf>
    <xf numFmtId="0" fontId="20" fillId="0" borderId="2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5" fillId="0" borderId="14" xfId="0" applyFont="1" applyBorder="1" applyAlignment="1" applyProtection="1">
      <alignment horizontal="center" vertical="center"/>
    </xf>
    <xf numFmtId="49" fontId="5" fillId="0" borderId="0" xfId="0" applyNumberFormat="1" applyFont="1" applyFill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3" fontId="5" fillId="0" borderId="38" xfId="0" applyNumberFormat="1" applyFont="1" applyFill="1" applyBorder="1" applyProtection="1">
      <protection locked="0"/>
    </xf>
    <xf numFmtId="0" fontId="26" fillId="0" borderId="10" xfId="0" applyFont="1" applyFill="1" applyBorder="1" applyAlignment="1" applyProtection="1">
      <alignment horizontal="center"/>
    </xf>
    <xf numFmtId="0" fontId="5" fillId="0" borderId="50" xfId="0" applyFont="1" applyFill="1" applyBorder="1" applyProtection="1">
      <protection locked="0"/>
    </xf>
    <xf numFmtId="0" fontId="5" fillId="0" borderId="51" xfId="0" applyFont="1" applyFill="1" applyBorder="1" applyProtection="1">
      <protection locked="0"/>
    </xf>
    <xf numFmtId="0" fontId="5" fillId="0" borderId="52" xfId="0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49" fontId="4" fillId="2" borderId="6" xfId="0" applyNumberFormat="1" applyFont="1" applyFill="1" applyBorder="1" applyAlignment="1" applyProtection="1">
      <alignment vertical="center"/>
    </xf>
    <xf numFmtId="49" fontId="4" fillId="2" borderId="7" xfId="0" applyNumberFormat="1" applyFont="1" applyFill="1" applyBorder="1" applyAlignment="1" applyProtection="1">
      <alignment vertical="center"/>
    </xf>
    <xf numFmtId="49" fontId="4" fillId="2" borderId="53" xfId="0" applyNumberFormat="1" applyFont="1" applyFill="1" applyBorder="1" applyAlignment="1" applyProtection="1">
      <alignment vertical="center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/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1" xfId="0" applyFont="1" applyBorder="1" applyAlignment="1" applyProtection="1">
      <alignment horizontal="right" vertical="center"/>
      <protection locked="0"/>
    </xf>
    <xf numFmtId="0" fontId="34" fillId="0" borderId="0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 vertical="center"/>
      <protection locked="0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30" fillId="0" borderId="30" xfId="0" applyFont="1" applyBorder="1" applyAlignment="1" applyProtection="1">
      <alignment vertical="center"/>
    </xf>
    <xf numFmtId="0" fontId="30" fillId="0" borderId="30" xfId="0" applyFont="1" applyBorder="1" applyAlignment="1" applyProtection="1">
      <alignment vertical="center"/>
      <protection locked="0"/>
    </xf>
    <xf numFmtId="0" fontId="30" fillId="0" borderId="30" xfId="0" applyFont="1" applyFill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10" fillId="0" borderId="51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2" fillId="0" borderId="0" xfId="7" applyFont="1" applyFill="1" applyBorder="1" applyProtection="1">
      <protection locked="0"/>
    </xf>
    <xf numFmtId="0" fontId="14" fillId="0" borderId="0" xfId="7" applyFont="1" applyFill="1" applyBorder="1" applyProtection="1">
      <protection locked="0"/>
    </xf>
    <xf numFmtId="0" fontId="14" fillId="0" borderId="0" xfId="7" applyFont="1" applyFill="1" applyProtection="1">
      <protection locked="0"/>
    </xf>
    <xf numFmtId="0" fontId="12" fillId="0" borderId="9" xfId="7" applyFont="1" applyFill="1" applyBorder="1" applyAlignment="1" applyProtection="1">
      <alignment horizontal="left"/>
    </xf>
    <xf numFmtId="0" fontId="14" fillId="0" borderId="9" xfId="7" applyFont="1" applyFill="1" applyBorder="1" applyProtection="1"/>
    <xf numFmtId="0" fontId="12" fillId="0" borderId="7" xfId="7" applyFont="1" applyFill="1" applyBorder="1" applyAlignment="1" applyProtection="1">
      <alignment horizontal="center"/>
    </xf>
    <xf numFmtId="0" fontId="40" fillId="0" borderId="0" xfId="7" applyFont="1" applyFill="1" applyBorder="1" applyAlignment="1" applyProtection="1">
      <alignment horizontal="center"/>
    </xf>
    <xf numFmtId="0" fontId="14" fillId="0" borderId="0" xfId="7" applyFont="1" applyFill="1" applyBorder="1" applyProtection="1"/>
    <xf numFmtId="0" fontId="11" fillId="0" borderId="21" xfId="2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14" fillId="0" borderId="0" xfId="7" applyFont="1" applyFill="1" applyAlignment="1" applyProtection="1">
      <protection locked="0"/>
    </xf>
    <xf numFmtId="0" fontId="12" fillId="0" borderId="0" xfId="7" applyFont="1" applyFill="1" applyBorder="1" applyAlignment="1" applyProtection="1">
      <alignment horizontal="left"/>
    </xf>
    <xf numFmtId="0" fontId="12" fillId="0" borderId="0" xfId="7" applyFont="1" applyBorder="1" applyAlignment="1" applyProtection="1">
      <alignment horizontal="left" vertical="center"/>
    </xf>
    <xf numFmtId="0" fontId="14" fillId="0" borderId="0" xfId="7" applyNumberFormat="1" applyFont="1" applyFill="1" applyBorder="1" applyAlignment="1" applyProtection="1">
      <alignment vertical="center"/>
    </xf>
    <xf numFmtId="0" fontId="42" fillId="0" borderId="0" xfId="7" applyFont="1" applyBorder="1" applyAlignment="1" applyProtection="1">
      <alignment vertical="center"/>
    </xf>
    <xf numFmtId="0" fontId="12" fillId="0" borderId="22" xfId="7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righ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12" fillId="0" borderId="0" xfId="7" applyFont="1" applyBorder="1" applyAlignment="1" applyProtection="1">
      <alignment horizontal="left" vertical="center"/>
      <protection locked="0"/>
    </xf>
    <xf numFmtId="0" fontId="12" fillId="0" borderId="25" xfId="7" applyFont="1" applyFill="1" applyBorder="1" applyAlignment="1" applyProtection="1">
      <alignment horizontal="center"/>
    </xf>
    <xf numFmtId="0" fontId="12" fillId="0" borderId="0" xfId="7" applyFont="1" applyFill="1" applyBorder="1" applyAlignment="1" applyProtection="1">
      <alignment horizontal="centerContinuous"/>
    </xf>
    <xf numFmtId="0" fontId="14" fillId="0" borderId="21" xfId="7" applyFont="1" applyFill="1" applyBorder="1" applyProtection="1"/>
    <xf numFmtId="0" fontId="46" fillId="0" borderId="0" xfId="7" applyFont="1" applyFill="1" applyBorder="1" applyAlignment="1" applyProtection="1">
      <alignment horizontal="left"/>
    </xf>
    <xf numFmtId="0" fontId="14" fillId="0" borderId="0" xfId="7" applyFont="1" applyFill="1" applyBorder="1" applyAlignment="1" applyProtection="1">
      <alignment horizontal="left"/>
    </xf>
    <xf numFmtId="0" fontId="14" fillId="0" borderId="22" xfId="7" applyFont="1" applyFill="1" applyBorder="1" applyProtection="1"/>
    <xf numFmtId="0" fontId="12" fillId="0" borderId="5" xfId="7" applyFont="1" applyFill="1" applyBorder="1" applyAlignment="1" applyProtection="1">
      <alignment horizontal="center" vertical="center"/>
    </xf>
    <xf numFmtId="0" fontId="12" fillId="0" borderId="23" xfId="7" applyFont="1" applyFill="1" applyBorder="1" applyAlignment="1" applyProtection="1">
      <alignment horizontal="center" vertical="center"/>
    </xf>
    <xf numFmtId="0" fontId="12" fillId="0" borderId="16" xfId="7" applyFont="1" applyFill="1" applyBorder="1" applyAlignment="1" applyProtection="1">
      <alignment horizontal="center" vertical="center"/>
    </xf>
    <xf numFmtId="0" fontId="12" fillId="0" borderId="2" xfId="7" applyFont="1" applyFill="1" applyBorder="1" applyAlignment="1" applyProtection="1">
      <alignment horizontal="center" vertical="center"/>
    </xf>
    <xf numFmtId="0" fontId="14" fillId="0" borderId="3" xfId="7" applyFont="1" applyFill="1" applyBorder="1" applyAlignment="1" applyProtection="1">
      <alignment horizontal="left" vertical="center"/>
    </xf>
    <xf numFmtId="0" fontId="12" fillId="0" borderId="12" xfId="7" applyFont="1" applyFill="1" applyBorder="1" applyAlignment="1" applyProtection="1">
      <alignment horizontal="center" vertical="center"/>
    </xf>
    <xf numFmtId="0" fontId="12" fillId="0" borderId="31" xfId="7" applyFont="1" applyFill="1" applyBorder="1" applyAlignment="1" applyProtection="1">
      <alignment horizontal="center" vertical="center"/>
    </xf>
    <xf numFmtId="0" fontId="14" fillId="0" borderId="0" xfId="7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4" fillId="0" borderId="0" xfId="0" applyFont="1"/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/>
    </xf>
    <xf numFmtId="0" fontId="14" fillId="0" borderId="9" xfId="0" applyFont="1" applyBorder="1"/>
    <xf numFmtId="0" fontId="14" fillId="0" borderId="59" xfId="0" applyFont="1" applyBorder="1"/>
    <xf numFmtId="0" fontId="12" fillId="0" borderId="7" xfId="0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 horizontal="center"/>
    </xf>
    <xf numFmtId="0" fontId="14" fillId="0" borderId="0" xfId="0" applyFont="1" applyBorder="1"/>
    <xf numFmtId="0" fontId="14" fillId="0" borderId="22" xfId="0" applyFont="1" applyBorder="1"/>
    <xf numFmtId="0" fontId="12" fillId="0" borderId="0" xfId="0" applyFont="1" applyFill="1" applyBorder="1" applyAlignment="1" applyProtection="1">
      <alignment horizontal="left"/>
    </xf>
    <xf numFmtId="0" fontId="12" fillId="0" borderId="25" xfId="0" applyFont="1" applyFill="1" applyBorder="1" applyAlignment="1">
      <alignment horizontal="center"/>
    </xf>
    <xf numFmtId="0" fontId="12" fillId="0" borderId="21" xfId="0" applyFont="1" applyFill="1" applyBorder="1" applyAlignment="1" applyProtection="1">
      <alignment horizontal="centerContinuous"/>
    </xf>
    <xf numFmtId="0" fontId="14" fillId="0" borderId="39" xfId="0" applyFont="1" applyBorder="1"/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4" fillId="0" borderId="14" xfId="0" applyFont="1" applyFill="1" applyBorder="1"/>
    <xf numFmtId="0" fontId="14" fillId="0" borderId="0" xfId="0" applyFont="1" applyAlignment="1">
      <alignment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 indent="2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Fill="1" applyBorder="1" applyAlignment="1" applyProtection="1">
      <alignment horizontal="centerContinuous"/>
    </xf>
    <xf numFmtId="0" fontId="12" fillId="0" borderId="45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9" fillId="0" borderId="0" xfId="7" applyFont="1" applyFill="1" applyAlignment="1" applyProtection="1">
      <alignment horizontal="left"/>
      <protection locked="0"/>
    </xf>
    <xf numFmtId="0" fontId="12" fillId="0" borderId="0" xfId="7" applyFont="1" applyFill="1" applyAlignment="1" applyProtection="1">
      <alignment horizontal="left"/>
      <protection locked="0"/>
    </xf>
    <xf numFmtId="0" fontId="10" fillId="0" borderId="18" xfId="7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vertical="center"/>
    </xf>
    <xf numFmtId="0" fontId="5" fillId="0" borderId="14" xfId="0" applyFont="1" applyFill="1" applyBorder="1" applyProtection="1">
      <protection locked="0"/>
    </xf>
    <xf numFmtId="0" fontId="5" fillId="0" borderId="32" xfId="0" applyFont="1" applyFill="1" applyBorder="1" applyProtection="1"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vertical="center"/>
    </xf>
    <xf numFmtId="49" fontId="4" fillId="0" borderId="29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2" fillId="0" borderId="0" xfId="0" applyFont="1" applyFill="1" applyAlignment="1">
      <alignment horizontal="left"/>
    </xf>
    <xf numFmtId="0" fontId="52" fillId="0" borderId="5" xfId="0" applyFont="1" applyFill="1" applyBorder="1" applyAlignment="1">
      <alignment horizontal="left" vertical="center"/>
    </xf>
    <xf numFmtId="0" fontId="52" fillId="0" borderId="6" xfId="0" applyFont="1" applyFill="1" applyBorder="1" applyAlignment="1" applyProtection="1">
      <alignment horizontal="left" vertical="center"/>
    </xf>
    <xf numFmtId="0" fontId="53" fillId="0" borderId="14" xfId="0" applyFont="1" applyFill="1" applyBorder="1"/>
    <xf numFmtId="0" fontId="53" fillId="0" borderId="0" xfId="0" applyFont="1" applyFill="1"/>
    <xf numFmtId="0" fontId="12" fillId="0" borderId="10" xfId="7" applyFont="1" applyFill="1" applyBorder="1" applyAlignment="1" applyProtection="1">
      <alignment horizontal="left"/>
    </xf>
    <xf numFmtId="0" fontId="15" fillId="0" borderId="0" xfId="7" applyFont="1" applyFill="1" applyProtection="1">
      <protection locked="0"/>
    </xf>
    <xf numFmtId="0" fontId="12" fillId="0" borderId="27" xfId="7" applyFont="1" applyFill="1" applyBorder="1" applyAlignment="1" applyProtection="1">
      <alignment horizontal="center" vertical="center"/>
    </xf>
    <xf numFmtId="0" fontId="7" fillId="0" borderId="2" xfId="7" applyFont="1" applyFill="1" applyBorder="1" applyAlignment="1" applyProtection="1">
      <alignment horizontal="center" vertical="center"/>
    </xf>
    <xf numFmtId="0" fontId="12" fillId="0" borderId="6" xfId="7" applyFont="1" applyFill="1" applyBorder="1" applyAlignment="1" applyProtection="1">
      <alignment horizontal="center" vertical="center"/>
    </xf>
    <xf numFmtId="0" fontId="7" fillId="0" borderId="14" xfId="7" applyFont="1" applyFill="1" applyBorder="1" applyAlignment="1" applyProtection="1">
      <alignment horizontal="center"/>
      <protection locked="0"/>
    </xf>
    <xf numFmtId="0" fontId="12" fillId="2" borderId="23" xfId="2" applyFont="1" applyFill="1" applyBorder="1" applyAlignment="1" applyProtection="1">
      <alignment vertical="center"/>
    </xf>
    <xf numFmtId="3" fontId="43" fillId="0" borderId="14" xfId="7" applyNumberFormat="1" applyFont="1" applyFill="1" applyBorder="1" applyAlignment="1" applyProtection="1">
      <alignment vertical="center"/>
      <protection locked="0"/>
    </xf>
    <xf numFmtId="3" fontId="43" fillId="0" borderId="21" xfId="7" applyNumberFormat="1" applyFont="1" applyFill="1" applyBorder="1" applyAlignment="1" applyProtection="1">
      <alignment vertical="center"/>
      <protection locked="0"/>
    </xf>
    <xf numFmtId="3" fontId="43" fillId="0" borderId="19" xfId="7" applyNumberFormat="1" applyFont="1" applyFill="1" applyBorder="1" applyAlignment="1" applyProtection="1">
      <alignment vertical="center"/>
      <protection locked="0"/>
    </xf>
    <xf numFmtId="3" fontId="43" fillId="0" borderId="32" xfId="7" applyNumberFormat="1" applyFont="1" applyFill="1" applyBorder="1" applyAlignment="1" applyProtection="1">
      <alignment vertical="center"/>
      <protection locked="0"/>
    </xf>
    <xf numFmtId="3" fontId="43" fillId="0" borderId="12" xfId="7" applyNumberFormat="1" applyFont="1" applyFill="1" applyBorder="1" applyAlignment="1" applyProtection="1">
      <alignment vertical="center"/>
      <protection locked="0"/>
    </xf>
    <xf numFmtId="3" fontId="43" fillId="0" borderId="30" xfId="7" applyNumberFormat="1" applyFont="1" applyFill="1" applyBorder="1" applyAlignment="1" applyProtection="1">
      <alignment vertical="center"/>
      <protection locked="0"/>
    </xf>
    <xf numFmtId="3" fontId="43" fillId="0" borderId="18" xfId="7" applyNumberFormat="1" applyFont="1" applyFill="1" applyBorder="1" applyAlignment="1" applyProtection="1">
      <alignment vertical="center"/>
      <protection locked="0"/>
    </xf>
    <xf numFmtId="3" fontId="43" fillId="0" borderId="31" xfId="7" applyNumberFormat="1" applyFont="1" applyFill="1" applyBorder="1" applyAlignment="1" applyProtection="1">
      <alignment vertical="center"/>
      <protection locked="0"/>
    </xf>
    <xf numFmtId="0" fontId="14" fillId="0" borderId="24" xfId="2" applyFont="1" applyFill="1" applyBorder="1" applyAlignment="1" applyProtection="1">
      <alignment horizontal="left" vertical="center" indent="3"/>
    </xf>
    <xf numFmtId="3" fontId="43" fillId="0" borderId="20" xfId="7" applyNumberFormat="1" applyFont="1" applyFill="1" applyBorder="1" applyAlignment="1" applyProtection="1">
      <alignment vertical="center"/>
      <protection locked="0"/>
    </xf>
    <xf numFmtId="3" fontId="43" fillId="0" borderId="33" xfId="7" applyNumberFormat="1" applyFont="1" applyFill="1" applyBorder="1" applyAlignment="1" applyProtection="1">
      <alignment vertical="center"/>
      <protection locked="0"/>
    </xf>
    <xf numFmtId="3" fontId="43" fillId="0" borderId="49" xfId="7" applyNumberFormat="1" applyFont="1" applyFill="1" applyBorder="1" applyAlignment="1" applyProtection="1">
      <alignment vertical="center"/>
      <protection locked="0"/>
    </xf>
    <xf numFmtId="0" fontId="9" fillId="4" borderId="0" xfId="2" applyFont="1" applyFill="1" applyAlignment="1" applyProtection="1">
      <alignment horizontal="left"/>
    </xf>
    <xf numFmtId="0" fontId="14" fillId="4" borderId="0" xfId="7" applyFont="1" applyFill="1" applyBorder="1" applyProtection="1"/>
    <xf numFmtId="0" fontId="14" fillId="4" borderId="0" xfId="7" applyFont="1" applyFill="1" applyProtection="1">
      <protection locked="0"/>
    </xf>
    <xf numFmtId="0" fontId="4" fillId="0" borderId="45" xfId="0" applyFont="1" applyBorder="1" applyAlignment="1" applyProtection="1">
      <alignment horizontal="center" vertical="center"/>
    </xf>
    <xf numFmtId="0" fontId="26" fillId="0" borderId="6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5" fillId="0" borderId="58" xfId="0" applyFont="1" applyFill="1" applyBorder="1" applyAlignment="1" applyProtection="1">
      <alignment vertical="center"/>
    </xf>
    <xf numFmtId="0" fontId="9" fillId="0" borderId="24" xfId="2" applyFont="1" applyFill="1" applyBorder="1" applyAlignment="1" applyProtection="1">
      <alignment horizontal="left" vertical="center" indent="2"/>
    </xf>
    <xf numFmtId="0" fontId="9" fillId="0" borderId="12" xfId="2" applyFont="1" applyFill="1" applyBorder="1" applyAlignment="1" applyProtection="1">
      <alignment horizontal="left" vertical="center" indent="2"/>
    </xf>
    <xf numFmtId="0" fontId="9" fillId="0" borderId="24" xfId="2" applyFont="1" applyFill="1" applyBorder="1" applyAlignment="1" applyProtection="1">
      <alignment horizontal="left" vertical="center" indent="1"/>
    </xf>
    <xf numFmtId="0" fontId="9" fillId="0" borderId="24" xfId="2" applyNumberFormat="1" applyFont="1" applyFill="1" applyBorder="1" applyAlignment="1" applyProtection="1">
      <alignment horizontal="left" vertical="center" indent="1"/>
    </xf>
    <xf numFmtId="0" fontId="9" fillId="0" borderId="24" xfId="2" applyNumberFormat="1" applyFont="1" applyFill="1" applyBorder="1" applyAlignment="1" applyProtection="1">
      <alignment horizontal="left" vertical="center" indent="2"/>
    </xf>
    <xf numFmtId="0" fontId="9" fillId="0" borderId="15" xfId="2" applyFont="1" applyFill="1" applyBorder="1" applyAlignment="1" applyProtection="1">
      <alignment horizontal="left" vertical="center" indent="2"/>
    </xf>
    <xf numFmtId="0" fontId="9" fillId="0" borderId="0" xfId="0" applyFont="1" applyFill="1" applyBorder="1" applyAlignment="1" applyProtection="1">
      <alignment vertical="center"/>
    </xf>
    <xf numFmtId="0" fontId="9" fillId="0" borderId="3" xfId="2" applyFont="1" applyFill="1" applyBorder="1" applyAlignment="1" applyProtection="1">
      <alignment horizontal="left" vertical="center" indent="2"/>
    </xf>
    <xf numFmtId="0" fontId="55" fillId="0" borderId="3" xfId="0" applyFont="1" applyBorder="1" applyAlignment="1" applyProtection="1">
      <alignment horizontal="left" vertical="center" indent="1"/>
    </xf>
    <xf numFmtId="0" fontId="55" fillId="0" borderId="3" xfId="0" applyFont="1" applyBorder="1" applyAlignment="1" applyProtection="1">
      <alignment horizontal="left" vertical="center"/>
    </xf>
    <xf numFmtId="0" fontId="55" fillId="0" borderId="16" xfId="0" applyFont="1" applyBorder="1" applyAlignment="1" applyProtection="1">
      <alignment horizontal="left" vertical="center" indent="1"/>
    </xf>
    <xf numFmtId="0" fontId="55" fillId="0" borderId="3" xfId="0" applyFont="1" applyBorder="1" applyAlignment="1" applyProtection="1">
      <alignment horizontal="left" vertical="center" indent="2"/>
    </xf>
    <xf numFmtId="0" fontId="55" fillId="0" borderId="3" xfId="0" applyFont="1" applyBorder="1" applyAlignment="1" applyProtection="1">
      <alignment horizontal="left" vertical="center" indent="3"/>
    </xf>
    <xf numFmtId="0" fontId="55" fillId="0" borderId="14" xfId="0" applyFont="1" applyBorder="1" applyAlignment="1" applyProtection="1">
      <alignment horizontal="left" vertical="center" indent="3"/>
    </xf>
    <xf numFmtId="0" fontId="55" fillId="0" borderId="23" xfId="0" applyFont="1" applyFill="1" applyBorder="1" applyAlignment="1" applyProtection="1">
      <alignment horizontal="left" vertical="center"/>
    </xf>
    <xf numFmtId="0" fontId="55" fillId="0" borderId="16" xfId="0" applyFont="1" applyBorder="1" applyAlignment="1" applyProtection="1">
      <alignment horizontal="left" vertical="center"/>
    </xf>
    <xf numFmtId="0" fontId="55" fillId="0" borderId="24" xfId="0" applyFont="1" applyBorder="1" applyAlignment="1" applyProtection="1">
      <alignment horizontal="left" vertical="center" indent="2"/>
    </xf>
    <xf numFmtId="0" fontId="55" fillId="0" borderId="24" xfId="0" applyFont="1" applyBorder="1" applyAlignment="1" applyProtection="1">
      <alignment horizontal="left" vertical="center" indent="1"/>
    </xf>
    <xf numFmtId="0" fontId="55" fillId="0" borderId="14" xfId="0" applyFont="1" applyBorder="1" applyAlignment="1" applyProtection="1">
      <alignment horizontal="left" vertical="center" indent="1"/>
    </xf>
    <xf numFmtId="0" fontId="55" fillId="0" borderId="12" xfId="0" applyFont="1" applyBorder="1" applyAlignment="1" applyProtection="1">
      <alignment horizontal="left" vertical="center"/>
    </xf>
    <xf numFmtId="0" fontId="55" fillId="0" borderId="16" xfId="0" applyFont="1" applyFill="1" applyBorder="1" applyAlignment="1" applyProtection="1">
      <alignment horizontal="left" vertical="center"/>
    </xf>
    <xf numFmtId="0" fontId="55" fillId="0" borderId="3" xfId="0" applyFont="1" applyFill="1" applyBorder="1" applyAlignment="1" applyProtection="1">
      <alignment horizontal="left" vertical="center" indent="1"/>
    </xf>
    <xf numFmtId="0" fontId="55" fillId="0" borderId="3" xfId="0" applyFont="1" applyFill="1" applyBorder="1" applyAlignment="1" applyProtection="1">
      <alignment horizontal="left" vertical="center" indent="2"/>
    </xf>
    <xf numFmtId="3" fontId="19" fillId="2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12" xfId="0" applyFont="1" applyFill="1" applyBorder="1" applyAlignment="1" applyProtection="1">
      <alignment horizontal="left" vertical="center" indent="1"/>
    </xf>
    <xf numFmtId="3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center" vertical="center"/>
    </xf>
    <xf numFmtId="49" fontId="4" fillId="2" borderId="27" xfId="0" applyNumberFormat="1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Border="1"/>
    <xf numFmtId="0" fontId="70" fillId="0" borderId="0" xfId="0" applyFont="1"/>
    <xf numFmtId="0" fontId="68" fillId="0" borderId="0" xfId="0" applyFont="1" applyFill="1" applyBorder="1" applyAlignment="1" applyProtection="1">
      <alignment horizontal="center"/>
    </xf>
    <xf numFmtId="0" fontId="68" fillId="0" borderId="21" xfId="0" applyFont="1" applyFill="1" applyBorder="1" applyAlignment="1" applyProtection="1">
      <alignment horizontal="centerContinuous"/>
    </xf>
    <xf numFmtId="0" fontId="70" fillId="0" borderId="0" xfId="0" applyFont="1" applyFill="1"/>
    <xf numFmtId="0" fontId="70" fillId="0" borderId="0" xfId="0" applyFont="1" applyAlignment="1">
      <alignment vertical="top"/>
    </xf>
    <xf numFmtId="0" fontId="68" fillId="0" borderId="0" xfId="0" applyFont="1" applyFill="1" applyBorder="1" applyAlignment="1" applyProtection="1">
      <alignment horizontal="left" vertical="top" wrapText="1"/>
    </xf>
    <xf numFmtId="0" fontId="70" fillId="0" borderId="0" xfId="0" applyFont="1" applyFill="1" applyBorder="1" applyAlignment="1" applyProtection="1">
      <alignment horizontal="left" vertical="top" wrapText="1" indent="2"/>
    </xf>
    <xf numFmtId="0" fontId="70" fillId="0" borderId="0" xfId="0" applyFont="1" applyBorder="1" applyAlignment="1">
      <alignment horizontal="left" vertical="top" wrapText="1"/>
    </xf>
    <xf numFmtId="0" fontId="71" fillId="0" borderId="0" xfId="0" applyFont="1" applyAlignment="1">
      <alignment vertical="top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9" fillId="0" borderId="14" xfId="0" applyFont="1" applyFill="1" applyBorder="1"/>
    <xf numFmtId="0" fontId="20" fillId="0" borderId="61" xfId="0" applyFont="1" applyFill="1" applyBorder="1" applyAlignment="1" applyProtection="1">
      <alignment horizontal="left" vertical="center"/>
    </xf>
    <xf numFmtId="0" fontId="20" fillId="0" borderId="62" xfId="0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left" vertical="center"/>
    </xf>
    <xf numFmtId="0" fontId="20" fillId="0" borderId="62" xfId="0" applyFont="1" applyFill="1" applyBorder="1" applyAlignment="1" applyProtection="1">
      <alignment horizontal="left" vertical="top" indent="3"/>
    </xf>
    <xf numFmtId="0" fontId="20" fillId="0" borderId="62" xfId="0" applyFont="1" applyFill="1" applyBorder="1" applyAlignment="1" applyProtection="1">
      <alignment horizontal="left" vertical="center" indent="2"/>
    </xf>
    <xf numFmtId="0" fontId="20" fillId="0" borderId="62" xfId="0" applyFont="1" applyFill="1" applyBorder="1" applyAlignment="1" applyProtection="1">
      <alignment horizontal="left" vertical="center" indent="1"/>
    </xf>
    <xf numFmtId="0" fontId="20" fillId="0" borderId="16" xfId="0" applyFont="1" applyFill="1" applyBorder="1" applyAlignment="1" applyProtection="1">
      <alignment horizontal="left" vertical="top" indent="1"/>
    </xf>
    <xf numFmtId="0" fontId="20" fillId="0" borderId="3" xfId="0" applyFont="1" applyFill="1" applyBorder="1" applyAlignment="1" applyProtection="1">
      <alignment horizontal="left" vertical="top" indent="2"/>
    </xf>
    <xf numFmtId="0" fontId="20" fillId="0" borderId="12" xfId="0" applyFont="1" applyFill="1" applyBorder="1" applyAlignment="1" applyProtection="1">
      <alignment horizontal="left" vertical="top"/>
    </xf>
    <xf numFmtId="0" fontId="20" fillId="0" borderId="19" xfId="0" applyFont="1" applyFill="1" applyBorder="1" applyAlignment="1" applyProtection="1">
      <alignment horizontal="left" vertical="center" wrapText="1"/>
    </xf>
    <xf numFmtId="0" fontId="72" fillId="0" borderId="0" xfId="0" applyFont="1" applyAlignment="1">
      <alignment vertical="center"/>
    </xf>
    <xf numFmtId="0" fontId="57" fillId="0" borderId="63" xfId="6" applyFont="1" applyFill="1" applyBorder="1" applyAlignment="1">
      <alignment horizontal="center"/>
    </xf>
    <xf numFmtId="0" fontId="57" fillId="0" borderId="64" xfId="6" applyFont="1" applyFill="1" applyBorder="1" applyAlignment="1">
      <alignment horizontal="center"/>
    </xf>
    <xf numFmtId="0" fontId="72" fillId="0" borderId="64" xfId="0" applyFont="1" applyBorder="1" applyAlignment="1">
      <alignment vertical="center"/>
    </xf>
    <xf numFmtId="0" fontId="57" fillId="0" borderId="64" xfId="6" applyFont="1" applyFill="1" applyBorder="1" applyAlignment="1">
      <alignment wrapText="1"/>
    </xf>
    <xf numFmtId="0" fontId="57" fillId="6" borderId="65" xfId="5" applyFont="1" applyFill="1" applyBorder="1" applyAlignment="1">
      <alignment wrapText="1"/>
    </xf>
    <xf numFmtId="0" fontId="57" fillId="6" borderId="66" xfId="5" applyFont="1" applyFill="1" applyBorder="1" applyAlignment="1">
      <alignment wrapText="1"/>
    </xf>
    <xf numFmtId="0" fontId="62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7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63" fillId="7" borderId="0" xfId="8" applyFont="1" applyFill="1" applyBorder="1" applyProtection="1">
      <protection locked="0"/>
    </xf>
    <xf numFmtId="9" fontId="2" fillId="0" borderId="0" xfId="8" applyFont="1" applyBorder="1" applyProtection="1">
      <protection locked="0"/>
    </xf>
    <xf numFmtId="9" fontId="2" fillId="7" borderId="0" xfId="8" applyFont="1" applyFill="1" applyBorder="1" applyProtection="1">
      <protection locked="0"/>
    </xf>
    <xf numFmtId="0" fontId="63" fillId="0" borderId="0" xfId="3" applyFont="1" applyAlignment="1" applyProtection="1">
      <alignment horizontal="center" vertical="center"/>
      <protection locked="0"/>
    </xf>
    <xf numFmtId="0" fontId="63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7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1" xfId="8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63" fillId="0" borderId="0" xfId="8" applyFont="1" applyBorder="1" applyProtection="1">
      <protection locked="0"/>
    </xf>
    <xf numFmtId="0" fontId="63" fillId="0" borderId="0" xfId="3" applyFont="1" applyAlignment="1" applyProtection="1">
      <alignment horizontal="right" vertical="center"/>
      <protection locked="0"/>
    </xf>
    <xf numFmtId="0" fontId="63" fillId="0" borderId="21" xfId="3" applyFont="1" applyBorder="1" applyAlignment="1" applyProtection="1">
      <alignment horizontal="right" vertical="center"/>
      <protection locked="0"/>
    </xf>
    <xf numFmtId="164" fontId="2" fillId="0" borderId="0" xfId="8" applyNumberFormat="1" applyFont="1" applyAlignment="1" applyProtection="1">
      <alignment vertical="center"/>
      <protection locked="0"/>
    </xf>
    <xf numFmtId="0" fontId="63" fillId="0" borderId="4" xfId="3" applyFont="1" applyBorder="1" applyAlignment="1" applyProtection="1">
      <alignment horizontal="center" vertical="center"/>
      <protection locked="0"/>
    </xf>
    <xf numFmtId="0" fontId="63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63" fillId="0" borderId="0" xfId="3" applyFont="1" applyFill="1" applyAlignment="1" applyProtection="1">
      <alignment vertical="center"/>
      <protection locked="0"/>
    </xf>
    <xf numFmtId="3" fontId="63" fillId="0" borderId="21" xfId="3" applyNumberFormat="1" applyFont="1" applyBorder="1" applyAlignment="1" applyProtection="1">
      <alignment vertical="center"/>
      <protection locked="0"/>
    </xf>
    <xf numFmtId="0" fontId="2" fillId="0" borderId="21" xfId="3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6" fillId="0" borderId="21" xfId="0" applyFont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67" fillId="0" borderId="0" xfId="3" applyFont="1" applyAlignment="1" applyProtection="1">
      <alignment vertical="center"/>
      <protection locked="0"/>
    </xf>
    <xf numFmtId="1" fontId="66" fillId="0" borderId="21" xfId="0" applyNumberFormat="1" applyFont="1" applyBorder="1" applyAlignment="1" applyProtection="1">
      <alignment vertical="center"/>
      <protection locked="0"/>
    </xf>
    <xf numFmtId="0" fontId="73" fillId="0" borderId="0" xfId="3" applyFont="1" applyAlignment="1" applyProtection="1">
      <alignment vertical="center"/>
      <protection locked="0"/>
    </xf>
    <xf numFmtId="9" fontId="73" fillId="0" borderId="0" xfId="8" applyFont="1" applyAlignment="1" applyProtection="1">
      <alignment vertical="center"/>
      <protection locked="0"/>
    </xf>
    <xf numFmtId="164" fontId="73" fillId="0" borderId="0" xfId="8" applyNumberFormat="1" applyFont="1" applyAlignment="1" applyProtection="1">
      <alignment vertical="center"/>
      <protection locked="0"/>
    </xf>
    <xf numFmtId="0" fontId="5" fillId="8" borderId="0" xfId="0" applyFont="1" applyFill="1" applyProtection="1">
      <protection locked="0"/>
    </xf>
    <xf numFmtId="9" fontId="63" fillId="0" borderId="30" xfId="8" applyFont="1" applyBorder="1" applyAlignment="1" applyProtection="1">
      <alignment vertical="center"/>
      <protection locked="0"/>
    </xf>
    <xf numFmtId="0" fontId="58" fillId="5" borderId="100" xfId="6" applyFont="1" applyFill="1" applyBorder="1" applyAlignment="1" applyProtection="1">
      <alignment horizontal="center" vertical="top"/>
      <protection locked="0"/>
    </xf>
    <xf numFmtId="0" fontId="20" fillId="0" borderId="102" xfId="0" applyFont="1" applyFill="1" applyBorder="1" applyAlignment="1" applyProtection="1">
      <alignment horizontal="left" vertical="center"/>
    </xf>
    <xf numFmtId="49" fontId="69" fillId="0" borderId="18" xfId="0" applyNumberFormat="1" applyFont="1" applyFill="1" applyBorder="1" applyAlignment="1" applyProtection="1">
      <alignment horizontal="left" vertical="center" wrapText="1"/>
    </xf>
    <xf numFmtId="0" fontId="11" fillId="0" borderId="30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31" xfId="0" applyNumberFormat="1" applyFont="1" applyFill="1" applyBorder="1" applyAlignment="1">
      <alignment horizontal="left" vertical="center" wrapText="1"/>
    </xf>
    <xf numFmtId="49" fontId="20" fillId="0" borderId="32" xfId="0" applyNumberFormat="1" applyFont="1" applyFill="1" applyBorder="1" applyAlignment="1">
      <alignment horizontal="left" vertical="center" wrapText="1"/>
    </xf>
    <xf numFmtId="49" fontId="69" fillId="0" borderId="31" xfId="0" applyNumberFormat="1" applyFont="1" applyFill="1" applyBorder="1" applyAlignment="1">
      <alignment horizontal="left" vertical="center" wrapText="1"/>
    </xf>
    <xf numFmtId="49" fontId="20" fillId="0" borderId="35" xfId="0" applyNumberFormat="1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69" fillId="0" borderId="3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69" fillId="0" borderId="8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3" fontId="5" fillId="2" borderId="14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4" fillId="2" borderId="37" xfId="0" applyNumberFormat="1" applyFont="1" applyFill="1" applyBorder="1" applyAlignment="1" applyProtection="1">
      <alignment horizontal="left" vertical="center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5" fillId="2" borderId="32" xfId="0" applyNumberFormat="1" applyFont="1" applyFill="1" applyBorder="1" applyAlignment="1" applyProtection="1">
      <alignment horizontal="right" vertical="center"/>
      <protection locked="0"/>
    </xf>
    <xf numFmtId="49" fontId="69" fillId="0" borderId="35" xfId="0" applyNumberFormat="1" applyFont="1" applyFill="1" applyBorder="1" applyAlignment="1">
      <alignment horizontal="left" vertical="center" wrapText="1"/>
    </xf>
    <xf numFmtId="0" fontId="20" fillId="2" borderId="27" xfId="7" applyFont="1" applyFill="1" applyBorder="1" applyAlignment="1" applyProtection="1">
      <alignment horizontal="left" vertical="center"/>
    </xf>
    <xf numFmtId="0" fontId="20" fillId="2" borderId="12" xfId="2" applyFont="1" applyFill="1" applyBorder="1" applyAlignment="1" applyProtection="1">
      <alignment vertical="center"/>
    </xf>
    <xf numFmtId="0" fontId="20" fillId="2" borderId="23" xfId="2" applyFont="1" applyFill="1" applyBorder="1" applyAlignment="1" applyProtection="1">
      <alignment vertical="center"/>
    </xf>
    <xf numFmtId="0" fontId="19" fillId="2" borderId="2" xfId="2" applyFont="1" applyFill="1" applyBorder="1" applyAlignment="1" applyProtection="1">
      <alignment horizontal="center" vertical="center"/>
    </xf>
    <xf numFmtId="0" fontId="20" fillId="0" borderId="5" xfId="7" applyFont="1" applyFill="1" applyBorder="1" applyAlignment="1" applyProtection="1">
      <alignment horizontal="left" vertical="center"/>
    </xf>
    <xf numFmtId="0" fontId="19" fillId="0" borderId="24" xfId="2" applyFont="1" applyFill="1" applyBorder="1" applyAlignment="1" applyProtection="1">
      <alignment horizontal="left" vertical="center" indent="1"/>
    </xf>
    <xf numFmtId="0" fontId="19" fillId="0" borderId="24" xfId="2" applyFont="1" applyFill="1" applyBorder="1" applyAlignment="1" applyProtection="1">
      <alignment horizontal="center" vertical="center"/>
    </xf>
    <xf numFmtId="0" fontId="19" fillId="0" borderId="24" xfId="2" applyFont="1" applyFill="1" applyBorder="1" applyAlignment="1" applyProtection="1">
      <alignment horizontal="left" vertical="center" indent="2"/>
    </xf>
    <xf numFmtId="0" fontId="19" fillId="0" borderId="14" xfId="2" applyFont="1" applyFill="1" applyBorder="1" applyAlignment="1" applyProtection="1">
      <alignment horizontal="left" vertical="center" indent="2"/>
    </xf>
    <xf numFmtId="0" fontId="19" fillId="0" borderId="24" xfId="2" applyNumberFormat="1" applyFont="1" applyFill="1" applyBorder="1" applyAlignment="1" applyProtection="1">
      <alignment horizontal="left" vertical="center" indent="1"/>
    </xf>
    <xf numFmtId="0" fontId="19" fillId="0" borderId="24" xfId="2" applyFont="1" applyFill="1" applyBorder="1" applyAlignment="1" applyProtection="1">
      <alignment horizontal="left" vertical="center" indent="3"/>
    </xf>
    <xf numFmtId="0" fontId="19" fillId="0" borderId="12" xfId="2" applyFont="1" applyFill="1" applyBorder="1" applyAlignment="1" applyProtection="1">
      <alignment horizontal="left" vertical="center" indent="2"/>
    </xf>
    <xf numFmtId="0" fontId="20" fillId="0" borderId="6" xfId="7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/>
    </xf>
    <xf numFmtId="0" fontId="20" fillId="2" borderId="2" xfId="2" applyFont="1" applyFill="1" applyBorder="1" applyAlignment="1" applyProtection="1">
      <alignment vertical="center"/>
    </xf>
    <xf numFmtId="0" fontId="19" fillId="0" borderId="24" xfId="2" applyNumberFormat="1" applyFont="1" applyFill="1" applyBorder="1" applyAlignment="1" applyProtection="1">
      <alignment horizontal="left" vertical="center" indent="2"/>
    </xf>
    <xf numFmtId="0" fontId="19" fillId="0" borderId="14" xfId="2" applyNumberFormat="1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left" vertical="center"/>
    </xf>
    <xf numFmtId="0" fontId="19" fillId="0" borderId="3" xfId="2" applyFont="1" applyFill="1" applyBorder="1" applyAlignment="1" applyProtection="1">
      <alignment horizontal="left" vertical="center" indent="2"/>
    </xf>
    <xf numFmtId="0" fontId="20" fillId="0" borderId="29" xfId="7" applyFont="1" applyFill="1" applyBorder="1" applyAlignment="1" applyProtection="1">
      <alignment horizontal="left" vertical="center"/>
    </xf>
    <xf numFmtId="0" fontId="19" fillId="0" borderId="15" xfId="2" applyFont="1" applyFill="1" applyBorder="1" applyAlignment="1" applyProtection="1">
      <alignment horizontal="left" vertical="center" indent="2"/>
    </xf>
    <xf numFmtId="0" fontId="19" fillId="0" borderId="15" xfId="2" applyFont="1" applyFill="1" applyBorder="1" applyAlignment="1" applyProtection="1">
      <alignment horizontal="center" vertical="center"/>
    </xf>
    <xf numFmtId="49" fontId="30" fillId="0" borderId="5" xfId="0" applyNumberFormat="1" applyFont="1" applyFill="1" applyBorder="1" applyAlignment="1" applyProtection="1">
      <alignment horizontal="left" vertical="center" wrapText="1"/>
    </xf>
    <xf numFmtId="49" fontId="30" fillId="0" borderId="37" xfId="0" applyNumberFormat="1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49" fontId="30" fillId="0" borderId="27" xfId="0" applyNumberFormat="1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49" fontId="30" fillId="0" borderId="6" xfId="0" applyNumberFormat="1" applyFont="1" applyFill="1" applyBorder="1" applyAlignment="1" applyProtection="1">
      <alignment horizontal="lef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>
      <alignment vertical="center" wrapText="1"/>
    </xf>
    <xf numFmtId="49" fontId="20" fillId="0" borderId="18" xfId="0" applyNumberFormat="1" applyFont="1" applyFill="1" applyBorder="1" applyAlignment="1" applyProtection="1">
      <alignment horizontal="left" vertical="center" wrapText="1"/>
    </xf>
    <xf numFmtId="0" fontId="69" fillId="0" borderId="18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69" fillId="0" borderId="2" xfId="0" applyFont="1" applyFill="1" applyBorder="1" applyAlignment="1" applyProtection="1">
      <alignment horizontal="left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69" fillId="0" borderId="12" xfId="0" applyFont="1" applyFill="1" applyBorder="1" applyAlignment="1" applyProtection="1">
      <alignment horizontal="left" vertical="center" wrapText="1"/>
    </xf>
    <xf numFmtId="49" fontId="20" fillId="0" borderId="12" xfId="0" applyNumberFormat="1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2"/>
    </xf>
    <xf numFmtId="0" fontId="30" fillId="0" borderId="3" xfId="0" applyFont="1" applyFill="1" applyBorder="1" applyAlignment="1" applyProtection="1">
      <alignment horizontal="left" vertical="center" wrapText="1" indent="3"/>
    </xf>
    <xf numFmtId="0" fontId="30" fillId="0" borderId="14" xfId="0" applyFont="1" applyFill="1" applyBorder="1" applyAlignment="1" applyProtection="1">
      <alignment horizontal="left" vertical="center" wrapText="1" indent="1"/>
    </xf>
    <xf numFmtId="0" fontId="30" fillId="0" borderId="14" xfId="0" applyFont="1" applyFill="1" applyBorder="1" applyAlignment="1" applyProtection="1">
      <alignment horizontal="left" vertical="center" wrapText="1" indent="2"/>
    </xf>
    <xf numFmtId="0" fontId="30" fillId="0" borderId="62" xfId="0" applyFont="1" applyFill="1" applyBorder="1" applyAlignment="1" applyProtection="1">
      <alignment horizontal="left" vertical="center" wrapText="1" indent="2"/>
    </xf>
    <xf numFmtId="0" fontId="30" fillId="0" borderId="16" xfId="0" applyFont="1" applyFill="1" applyBorder="1" applyAlignment="1" applyProtection="1">
      <alignment horizontal="left" vertical="center" wrapText="1" indent="1"/>
    </xf>
    <xf numFmtId="0" fontId="30" fillId="0" borderId="12" xfId="0" applyFont="1" applyFill="1" applyBorder="1" applyAlignment="1" applyProtection="1">
      <alignment horizontal="left" vertical="center" wrapText="1" indent="1"/>
    </xf>
    <xf numFmtId="0" fontId="30" fillId="0" borderId="15" xfId="0" applyFont="1" applyFill="1" applyBorder="1" applyAlignment="1" applyProtection="1">
      <alignment horizontal="left" vertical="center" wrapText="1" indent="1"/>
    </xf>
    <xf numFmtId="0" fontId="27" fillId="0" borderId="7" xfId="0" applyFont="1" applyFill="1" applyBorder="1" applyAlignment="1">
      <alignment horizontal="center"/>
    </xf>
    <xf numFmtId="0" fontId="50" fillId="0" borderId="0" xfId="0" applyFont="1"/>
    <xf numFmtId="0" fontId="20" fillId="0" borderId="3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vertical="center" wrapText="1"/>
    </xf>
    <xf numFmtId="0" fontId="20" fillId="0" borderId="62" xfId="0" applyFont="1" applyFill="1" applyBorder="1" applyAlignment="1" applyProtection="1">
      <alignment vertical="center" wrapText="1"/>
    </xf>
    <xf numFmtId="0" fontId="30" fillId="0" borderId="62" xfId="0" applyFont="1" applyFill="1" applyBorder="1" applyAlignment="1" applyProtection="1">
      <alignment vertical="center" wrapText="1"/>
    </xf>
    <xf numFmtId="0" fontId="30" fillId="0" borderId="62" xfId="0" applyFont="1" applyFill="1" applyBorder="1" applyAlignment="1" applyProtection="1">
      <alignment horizontal="left" vertical="center" wrapText="1"/>
    </xf>
    <xf numFmtId="0" fontId="30" fillId="0" borderId="3" xfId="0" applyFont="1" applyFill="1" applyBorder="1" applyAlignment="1" applyProtection="1">
      <alignment horizontal="left" vertical="center" wrapText="1"/>
    </xf>
    <xf numFmtId="49" fontId="69" fillId="0" borderId="19" xfId="0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left" vertical="center" wrapText="1"/>
    </xf>
    <xf numFmtId="49" fontId="20" fillId="0" borderId="33" xfId="0" applyNumberFormat="1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 indent="2"/>
    </xf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30" fillId="9" borderId="7" xfId="0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 wrapText="1"/>
    </xf>
    <xf numFmtId="0" fontId="80" fillId="0" borderId="64" xfId="0" applyFont="1" applyFill="1" applyBorder="1" applyAlignment="1">
      <alignment horizontal="right" vertical="center"/>
    </xf>
    <xf numFmtId="0" fontId="80" fillId="0" borderId="64" xfId="0" applyFont="1" applyBorder="1" applyAlignment="1">
      <alignment vertical="center"/>
    </xf>
    <xf numFmtId="0" fontId="80" fillId="0" borderId="64" xfId="6" applyFont="1" applyFill="1" applyBorder="1" applyAlignment="1">
      <alignment horizontal="right" wrapText="1"/>
    </xf>
    <xf numFmtId="0" fontId="80" fillId="0" borderId="73" xfId="6" applyFont="1" applyFill="1" applyBorder="1" applyAlignment="1">
      <alignment horizontal="right" wrapText="1"/>
    </xf>
    <xf numFmtId="0" fontId="80" fillId="0" borderId="67" xfId="0" applyFont="1" applyFill="1" applyBorder="1" applyAlignment="1">
      <alignment horizontal="right" vertical="center"/>
    </xf>
    <xf numFmtId="0" fontId="80" fillId="0" borderId="63" xfId="6" applyFont="1" applyFill="1" applyBorder="1" applyAlignment="1">
      <alignment horizontal="right" wrapText="1"/>
    </xf>
    <xf numFmtId="0" fontId="81" fillId="0" borderId="40" xfId="6" applyFont="1" applyFill="1" applyBorder="1" applyAlignment="1">
      <alignment horizontal="left" wrapText="1"/>
    </xf>
    <xf numFmtId="0" fontId="81" fillId="0" borderId="41" xfId="6" applyFont="1" applyFill="1" applyBorder="1" applyAlignment="1">
      <alignment wrapText="1"/>
    </xf>
    <xf numFmtId="0" fontId="80" fillId="0" borderId="67" xfId="6" applyFont="1" applyFill="1" applyBorder="1" applyAlignment="1">
      <alignment horizontal="right" wrapText="1"/>
    </xf>
    <xf numFmtId="0" fontId="81" fillId="0" borderId="42" xfId="6" applyFont="1" applyFill="1" applyBorder="1" applyAlignment="1">
      <alignment horizontal="left" wrapText="1"/>
    </xf>
    <xf numFmtId="0" fontId="81" fillId="0" borderId="0" xfId="6" applyFont="1" applyFill="1" applyBorder="1" applyAlignment="1">
      <alignment wrapText="1"/>
    </xf>
    <xf numFmtId="0" fontId="81" fillId="0" borderId="64" xfId="6" applyFont="1" applyFill="1" applyBorder="1" applyAlignment="1">
      <alignment horizontal="right" wrapText="1"/>
    </xf>
    <xf numFmtId="0" fontId="80" fillId="0" borderId="76" xfId="6" applyFont="1" applyFill="1" applyBorder="1" applyAlignment="1">
      <alignment horizontal="right" wrapText="1"/>
    </xf>
    <xf numFmtId="0" fontId="80" fillId="0" borderId="64" xfId="6" applyFont="1" applyFill="1" applyBorder="1" applyAlignment="1">
      <alignment wrapText="1"/>
    </xf>
    <xf numFmtId="0" fontId="80" fillId="0" borderId="80" xfId="6" applyFont="1" applyFill="1" applyBorder="1" applyAlignment="1">
      <alignment horizontal="right" wrapText="1"/>
    </xf>
    <xf numFmtId="0" fontId="80" fillId="0" borderId="85" xfId="6" applyFont="1" applyFill="1" applyBorder="1" applyAlignment="1">
      <alignment horizontal="right" wrapText="1"/>
    </xf>
    <xf numFmtId="0" fontId="80" fillId="0" borderId="86" xfId="6" applyFont="1" applyFill="1" applyBorder="1" applyAlignment="1">
      <alignment horizontal="right" wrapText="1"/>
    </xf>
    <xf numFmtId="0" fontId="80" fillId="0" borderId="84" xfId="6" applyFont="1" applyFill="1" applyBorder="1" applyAlignment="1">
      <alignment horizontal="right" wrapText="1"/>
    </xf>
    <xf numFmtId="0" fontId="80" fillId="0" borderId="89" xfId="6" applyFont="1" applyFill="1" applyBorder="1" applyAlignment="1">
      <alignment horizontal="right" wrapText="1"/>
    </xf>
    <xf numFmtId="0" fontId="81" fillId="0" borderId="84" xfId="6" applyFont="1" applyFill="1" applyBorder="1" applyAlignment="1">
      <alignment horizontal="right" wrapText="1"/>
    </xf>
    <xf numFmtId="0" fontId="80" fillId="0" borderId="94" xfId="6" applyFont="1" applyFill="1" applyBorder="1" applyAlignment="1">
      <alignment horizontal="right" wrapText="1"/>
    </xf>
    <xf numFmtId="0" fontId="80" fillId="0" borderId="81" xfId="6" applyFont="1" applyFill="1" applyBorder="1" applyAlignment="1">
      <alignment horizontal="right" wrapText="1"/>
    </xf>
    <xf numFmtId="0" fontId="72" fillId="0" borderId="64" xfId="0" applyFont="1" applyFill="1" applyBorder="1" applyAlignment="1">
      <alignment vertical="center"/>
    </xf>
    <xf numFmtId="0" fontId="80" fillId="0" borderId="85" xfId="5" applyFont="1" applyFill="1" applyBorder="1" applyAlignment="1">
      <alignment horizontal="right" wrapText="1"/>
    </xf>
    <xf numFmtId="0" fontId="80" fillId="0" borderId="89" xfId="5" applyFont="1" applyFill="1" applyBorder="1" applyAlignment="1">
      <alignment horizontal="right" wrapText="1"/>
    </xf>
    <xf numFmtId="0" fontId="80" fillId="0" borderId="81" xfId="5" applyFont="1" applyFill="1" applyBorder="1" applyAlignment="1">
      <alignment horizontal="right" wrapText="1"/>
    </xf>
    <xf numFmtId="0" fontId="80" fillId="0" borderId="84" xfId="5" applyFont="1" applyFill="1" applyBorder="1" applyAlignment="1">
      <alignment horizontal="right" wrapText="1"/>
    </xf>
    <xf numFmtId="0" fontId="80" fillId="6" borderId="65" xfId="5" applyFont="1" applyFill="1" applyBorder="1" applyAlignment="1">
      <alignment wrapText="1"/>
    </xf>
    <xf numFmtId="0" fontId="80" fillId="0" borderId="64" xfId="5" applyFont="1" applyFill="1" applyBorder="1" applyAlignment="1">
      <alignment horizontal="right" wrapText="1"/>
    </xf>
    <xf numFmtId="0" fontId="80" fillId="0" borderId="67" xfId="5" applyFont="1" applyFill="1" applyBorder="1" applyAlignment="1">
      <alignment horizontal="right" wrapText="1"/>
    </xf>
    <xf numFmtId="0" fontId="80" fillId="0" borderId="86" xfId="5" applyFont="1" applyFill="1" applyBorder="1" applyAlignment="1">
      <alignment horizontal="right" wrapText="1"/>
    </xf>
    <xf numFmtId="0" fontId="57" fillId="6" borderId="78" xfId="5" applyFont="1" applyFill="1" applyBorder="1" applyAlignment="1">
      <alignment wrapText="1"/>
    </xf>
    <xf numFmtId="3" fontId="5" fillId="0" borderId="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horizontal="right" vertical="center" wrapText="1"/>
      <protection locked="0"/>
    </xf>
    <xf numFmtId="1" fontId="5" fillId="0" borderId="3" xfId="0" applyNumberFormat="1" applyFont="1" applyFill="1" applyBorder="1" applyAlignment="1" applyProtection="1">
      <alignment horizontal="right" vertical="center"/>
    </xf>
    <xf numFmtId="1" fontId="5" fillId="0" borderId="8" xfId="0" applyNumberFormat="1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indent="3"/>
    </xf>
    <xf numFmtId="49" fontId="4" fillId="2" borderId="53" xfId="0" applyNumberFormat="1" applyFont="1" applyFill="1" applyBorder="1" applyAlignment="1" applyProtection="1">
      <alignment horizontal="left" vertical="center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indent="2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49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/>
    </xf>
    <xf numFmtId="0" fontId="63" fillId="0" borderId="4" xfId="3" applyFont="1" applyBorder="1" applyAlignment="1" applyProtection="1">
      <alignment vertical="center" wrapText="1"/>
      <protection locked="0"/>
    </xf>
    <xf numFmtId="0" fontId="63" fillId="0" borderId="0" xfId="3" applyFont="1" applyBorder="1" applyAlignment="1" applyProtection="1">
      <alignment vertical="center" wrapText="1"/>
      <protection locked="0"/>
    </xf>
    <xf numFmtId="0" fontId="63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8" applyFont="1" applyBorder="1" applyProtection="1">
      <protection locked="0"/>
    </xf>
    <xf numFmtId="9" fontId="1" fillId="7" borderId="0" xfId="8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9" fontId="1" fillId="0" borderId="21" xfId="8" applyFont="1" applyBorder="1" applyProtection="1"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9" fontId="1" fillId="0" borderId="30" xfId="8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8" applyFont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left" vertical="center"/>
    </xf>
    <xf numFmtId="0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8" xfId="0" applyNumberFormat="1" applyFont="1" applyFill="1" applyBorder="1" applyAlignment="1" applyProtection="1">
      <alignment vertical="center"/>
      <protection locked="0"/>
    </xf>
    <xf numFmtId="0" fontId="19" fillId="0" borderId="12" xfId="0" applyNumberFormat="1" applyFont="1" applyFill="1" applyBorder="1" applyAlignment="1" applyProtection="1">
      <alignment vertical="center"/>
      <protection locked="0"/>
    </xf>
    <xf numFmtId="0" fontId="19" fillId="0" borderId="31" xfId="0" applyNumberFormat="1" applyFont="1" applyFill="1" applyBorder="1" applyAlignment="1" applyProtection="1">
      <alignment vertical="center"/>
      <protection locked="0"/>
    </xf>
    <xf numFmtId="0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14" xfId="0" applyNumberFormat="1" applyFont="1" applyFill="1" applyBorder="1" applyAlignment="1" applyProtection="1">
      <alignment vertical="center"/>
      <protection locked="0"/>
    </xf>
    <xf numFmtId="0" fontId="19" fillId="0" borderId="32" xfId="0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vertical="center"/>
      <protection locked="0"/>
    </xf>
    <xf numFmtId="0" fontId="20" fillId="3" borderId="7" xfId="0" applyFont="1" applyFill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left" vertical="top"/>
    </xf>
    <xf numFmtId="0" fontId="20" fillId="0" borderId="11" xfId="0" applyFont="1" applyFill="1" applyBorder="1" applyAlignment="1" applyProtection="1">
      <alignment horizontal="left" vertical="center"/>
    </xf>
    <xf numFmtId="0" fontId="19" fillId="0" borderId="15" xfId="0" applyNumberFormat="1" applyFont="1" applyFill="1" applyBorder="1" applyAlignment="1" applyProtection="1">
      <alignment vertical="center"/>
      <protection locked="0"/>
    </xf>
    <xf numFmtId="0" fontId="19" fillId="0" borderId="33" xfId="0" applyNumberFormat="1" applyFont="1" applyFill="1" applyBorder="1" applyAlignment="1" applyProtection="1">
      <alignment vertical="center"/>
      <protection locked="0"/>
    </xf>
    <xf numFmtId="0" fontId="19" fillId="0" borderId="49" xfId="0" applyNumberFormat="1" applyFont="1" applyFill="1" applyBorder="1" applyAlignment="1" applyProtection="1">
      <alignment vertical="center"/>
      <protection locked="0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49" fontId="20" fillId="2" borderId="16" xfId="2" applyNumberFormat="1" applyFont="1" applyFill="1" applyBorder="1" applyAlignment="1" applyProtection="1">
      <alignment horizontal="left" vertical="center" wrapText="1"/>
    </xf>
    <xf numFmtId="3" fontId="19" fillId="2" borderId="14" xfId="7" applyNumberFormat="1" applyFont="1" applyFill="1" applyBorder="1" applyAlignment="1" applyProtection="1">
      <alignment horizontal="right" vertical="center"/>
      <protection locked="0"/>
    </xf>
    <xf numFmtId="3" fontId="19" fillId="2" borderId="21" xfId="7" applyNumberFormat="1" applyFont="1" applyFill="1" applyBorder="1" applyAlignment="1" applyProtection="1">
      <alignment horizontal="right" vertical="center"/>
      <protection locked="0"/>
    </xf>
    <xf numFmtId="3" fontId="19" fillId="2" borderId="19" xfId="7" applyNumberFormat="1" applyFont="1" applyFill="1" applyBorder="1" applyAlignment="1" applyProtection="1">
      <alignment horizontal="right" vertical="center"/>
      <protection locked="0"/>
    </xf>
    <xf numFmtId="3" fontId="19" fillId="2" borderId="32" xfId="7" applyNumberFormat="1" applyFont="1" applyFill="1" applyBorder="1" applyAlignment="1" applyProtection="1">
      <alignment horizontal="right" vertical="center"/>
      <protection locked="0"/>
    </xf>
    <xf numFmtId="3" fontId="19" fillId="0" borderId="14" xfId="7" applyNumberFormat="1" applyFont="1" applyFill="1" applyBorder="1" applyAlignment="1" applyProtection="1">
      <alignment horizontal="right" vertical="center"/>
      <protection locked="0"/>
    </xf>
    <xf numFmtId="3" fontId="19" fillId="0" borderId="21" xfId="7" applyNumberFormat="1" applyFont="1" applyFill="1" applyBorder="1" applyAlignment="1" applyProtection="1">
      <alignment horizontal="right" vertical="center"/>
      <protection locked="0"/>
    </xf>
    <xf numFmtId="3" fontId="19" fillId="0" borderId="19" xfId="7" applyNumberFormat="1" applyFont="1" applyFill="1" applyBorder="1" applyAlignment="1" applyProtection="1">
      <alignment horizontal="right" vertical="center"/>
      <protection locked="0"/>
    </xf>
    <xf numFmtId="3" fontId="19" fillId="0" borderId="32" xfId="7" applyNumberFormat="1" applyFont="1" applyFill="1" applyBorder="1" applyAlignment="1" applyProtection="1">
      <alignment horizontal="right" vertical="center"/>
      <protection locked="0"/>
    </xf>
    <xf numFmtId="3" fontId="19" fillId="4" borderId="12" xfId="7" applyNumberFormat="1" applyFont="1" applyFill="1" applyBorder="1" applyAlignment="1" applyProtection="1">
      <alignment horizontal="left" vertical="center"/>
      <protection locked="0"/>
    </xf>
    <xf numFmtId="3" fontId="19" fillId="4" borderId="30" xfId="7" applyNumberFormat="1" applyFont="1" applyFill="1" applyBorder="1" applyAlignment="1" applyProtection="1">
      <alignment horizontal="left" vertical="center"/>
      <protection locked="0"/>
    </xf>
    <xf numFmtId="3" fontId="19" fillId="4" borderId="18" xfId="7" applyNumberFormat="1" applyFont="1" applyFill="1" applyBorder="1" applyAlignment="1" applyProtection="1">
      <alignment horizontal="left" vertical="center"/>
      <protection locked="0"/>
    </xf>
    <xf numFmtId="3" fontId="19" fillId="4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16" xfId="7" applyNumberFormat="1" applyFont="1" applyFill="1" applyBorder="1" applyAlignment="1" applyProtection="1">
      <alignment horizontal="right" vertical="center"/>
      <protection locked="0"/>
    </xf>
    <xf numFmtId="3" fontId="19" fillId="0" borderId="30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8" xfId="7" applyNumberFormat="1" applyFont="1" applyFill="1" applyBorder="1" applyAlignment="1" applyProtection="1">
      <alignment horizontal="right" vertical="center"/>
      <protection locked="0"/>
    </xf>
    <xf numFmtId="3" fontId="19" fillId="0" borderId="31" xfId="7" applyNumberFormat="1" applyFont="1" applyFill="1" applyBorder="1" applyAlignment="1" applyProtection="1">
      <alignment horizontal="right" vertical="center"/>
      <protection locked="0"/>
    </xf>
    <xf numFmtId="3" fontId="19" fillId="2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left" vertical="center"/>
      <protection locked="0"/>
    </xf>
    <xf numFmtId="3" fontId="19" fillId="0" borderId="30" xfId="7" applyNumberFormat="1" applyFont="1" applyFill="1" applyBorder="1" applyAlignment="1" applyProtection="1">
      <alignment horizontal="left" vertical="center"/>
      <protection locked="0"/>
    </xf>
    <xf numFmtId="3" fontId="19" fillId="0" borderId="18" xfId="7" applyNumberFormat="1" applyFont="1" applyFill="1" applyBorder="1" applyAlignment="1" applyProtection="1">
      <alignment horizontal="left" vertical="center"/>
      <protection locked="0"/>
    </xf>
    <xf numFmtId="3" fontId="19" fillId="0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20" xfId="7" applyNumberFormat="1" applyFont="1" applyFill="1" applyBorder="1" applyAlignment="1" applyProtection="1">
      <alignment horizontal="right" vertical="center"/>
      <protection locked="0"/>
    </xf>
    <xf numFmtId="3" fontId="19" fillId="0" borderId="33" xfId="7" applyNumberFormat="1" applyFont="1" applyFill="1" applyBorder="1" applyAlignment="1" applyProtection="1">
      <alignment horizontal="right" vertical="center"/>
      <protection locked="0"/>
    </xf>
    <xf numFmtId="3" fontId="19" fillId="0" borderId="49" xfId="7" applyNumberFormat="1" applyFont="1" applyFill="1" applyBorder="1" applyAlignment="1" applyProtection="1">
      <alignment horizontal="right" vertical="center"/>
      <protection locked="0"/>
    </xf>
    <xf numFmtId="0" fontId="20" fillId="2" borderId="12" xfId="2" applyFont="1" applyFill="1" applyBorder="1" applyAlignment="1" applyProtection="1">
      <alignment horizontal="left" vertical="center" wrapText="1"/>
    </xf>
    <xf numFmtId="0" fontId="20" fillId="2" borderId="5" xfId="7" applyFont="1" applyFill="1" applyBorder="1" applyAlignment="1" applyProtection="1">
      <alignment horizontal="left" vertical="center"/>
    </xf>
    <xf numFmtId="49" fontId="20" fillId="2" borderId="14" xfId="2" applyNumberFormat="1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indent="2"/>
    </xf>
    <xf numFmtId="0" fontId="20" fillId="0" borderId="62" xfId="0" applyFont="1" applyFill="1" applyBorder="1" applyAlignment="1" applyProtection="1">
      <alignment horizontal="left" vertical="center" indent="3"/>
    </xf>
    <xf numFmtId="0" fontId="20" fillId="0" borderId="18" xfId="0" applyFont="1" applyFill="1" applyBorder="1" applyAlignment="1">
      <alignment horizontal="left" vertical="center" wrapText="1"/>
    </xf>
    <xf numFmtId="2" fontId="69" fillId="0" borderId="18" xfId="0" applyNumberFormat="1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1" fillId="0" borderId="2" xfId="0" applyFont="1" applyFill="1" applyBorder="1" applyAlignment="1">
      <alignment vertical="center" wrapText="1"/>
    </xf>
    <xf numFmtId="0" fontId="75" fillId="0" borderId="35" xfId="0" applyFont="1" applyFill="1" applyBorder="1" applyAlignment="1">
      <alignment horizontal="left" vertical="center" wrapText="1"/>
    </xf>
    <xf numFmtId="0" fontId="75" fillId="0" borderId="31" xfId="0" applyFont="1" applyFill="1" applyBorder="1" applyAlignment="1">
      <alignment horizontal="left" vertical="center" wrapText="1"/>
    </xf>
    <xf numFmtId="0" fontId="30" fillId="0" borderId="32" xfId="0" quotePrefix="1" applyFont="1" applyFill="1" applyBorder="1" applyAlignment="1">
      <alignment horizontal="left" vertical="center" wrapText="1"/>
    </xf>
    <xf numFmtId="0" fontId="20" fillId="0" borderId="18" xfId="0" quotePrefix="1" applyFont="1" applyFill="1" applyBorder="1" applyAlignment="1" applyProtection="1">
      <alignment horizontal="left" vertical="center" wrapText="1"/>
    </xf>
    <xf numFmtId="49" fontId="61" fillId="0" borderId="19" xfId="0" applyNumberFormat="1" applyFont="1" applyFill="1" applyBorder="1" applyAlignment="1" applyProtection="1">
      <alignment horizontal="left" vertical="center" wrapText="1"/>
    </xf>
    <xf numFmtId="0" fontId="75" fillId="0" borderId="32" xfId="0" quotePrefix="1" applyFont="1" applyFill="1" applyBorder="1" applyAlignment="1">
      <alignment horizontal="left" vertical="center" wrapText="1"/>
    </xf>
    <xf numFmtId="0" fontId="61" fillId="0" borderId="19" xfId="0" applyFont="1" applyFill="1" applyBorder="1" applyAlignment="1" applyProtection="1">
      <alignment horizontal="left" vertical="center" wrapText="1"/>
    </xf>
    <xf numFmtId="0" fontId="61" fillId="0" borderId="12" xfId="0" applyFont="1" applyFill="1" applyBorder="1" applyAlignment="1" applyProtection="1">
      <alignment vertical="center" wrapText="1"/>
    </xf>
    <xf numFmtId="0" fontId="75" fillId="0" borderId="12" xfId="0" applyFont="1" applyFill="1" applyBorder="1" applyAlignment="1" applyProtection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69" fillId="0" borderId="31" xfId="0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9" fontId="61" fillId="0" borderId="12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 applyProtection="1">
      <alignment horizontal="left" vertical="center" wrapText="1"/>
    </xf>
    <xf numFmtId="49" fontId="30" fillId="0" borderId="28" xfId="0" applyNumberFormat="1" applyFont="1" applyFill="1" applyBorder="1" applyAlignment="1" applyProtection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69" fillId="0" borderId="35" xfId="0" applyFont="1" applyFill="1" applyBorder="1" applyAlignment="1">
      <alignment horizontal="left" vertical="center" wrapText="1"/>
    </xf>
    <xf numFmtId="0" fontId="61" fillId="0" borderId="35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 applyProtection="1">
      <alignment horizontal="left" vertical="center" wrapText="1"/>
    </xf>
    <xf numFmtId="0" fontId="20" fillId="0" borderId="33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left" vertical="center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69" fillId="0" borderId="18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vertical="center" wrapText="1"/>
    </xf>
    <xf numFmtId="0" fontId="30" fillId="0" borderId="29" xfId="0" applyFont="1" applyFill="1" applyBorder="1" applyAlignment="1" applyProtection="1">
      <alignment horizontal="left" vertical="center"/>
    </xf>
    <xf numFmtId="0" fontId="83" fillId="5" borderId="98" xfId="6" applyFont="1" applyFill="1" applyBorder="1" applyAlignment="1" applyProtection="1">
      <alignment horizontal="center" vertical="top"/>
      <protection locked="0"/>
    </xf>
    <xf numFmtId="0" fontId="81" fillId="0" borderId="40" xfId="6" applyFont="1" applyFill="1" applyBorder="1" applyAlignment="1">
      <alignment horizontal="left"/>
    </xf>
    <xf numFmtId="0" fontId="81" fillId="0" borderId="42" xfId="6" applyFont="1" applyFill="1" applyBorder="1" applyAlignment="1">
      <alignment horizontal="left"/>
    </xf>
    <xf numFmtId="0" fontId="81" fillId="0" borderId="68" xfId="6" applyFont="1" applyFill="1" applyBorder="1" applyAlignment="1">
      <alignment horizontal="left" wrapText="1"/>
    </xf>
    <xf numFmtId="0" fontId="81" fillId="0" borderId="70" xfId="6" applyFont="1" applyFill="1" applyBorder="1" applyAlignment="1">
      <alignment horizontal="left" wrapText="1"/>
    </xf>
    <xf numFmtId="0" fontId="81" fillId="0" borderId="43" xfId="6" applyFont="1" applyFill="1" applyBorder="1" applyAlignment="1">
      <alignment horizontal="left" wrapText="1"/>
    </xf>
    <xf numFmtId="0" fontId="81" fillId="0" borderId="104" xfId="6" applyFont="1" applyFill="1" applyBorder="1" applyAlignment="1">
      <alignment horizontal="left" wrapText="1"/>
    </xf>
    <xf numFmtId="0" fontId="81" fillId="0" borderId="106" xfId="6" applyFont="1" applyFill="1" applyBorder="1" applyAlignment="1">
      <alignment horizontal="left" wrapText="1"/>
    </xf>
    <xf numFmtId="0" fontId="81" fillId="0" borderId="75" xfId="6" applyFont="1" applyFill="1" applyBorder="1" applyAlignment="1">
      <alignment horizontal="left" wrapText="1"/>
    </xf>
    <xf numFmtId="0" fontId="81" fillId="0" borderId="77" xfId="6" applyFont="1" applyFill="1" applyBorder="1" applyAlignment="1">
      <alignment horizontal="left" wrapText="1"/>
    </xf>
    <xf numFmtId="0" fontId="81" fillId="0" borderId="79" xfId="6" applyFont="1" applyFill="1" applyBorder="1" applyAlignment="1">
      <alignment horizontal="left" wrapText="1"/>
    </xf>
    <xf numFmtId="0" fontId="81" fillId="0" borderId="82" xfId="6" applyFont="1" applyFill="1" applyBorder="1" applyAlignment="1">
      <alignment horizontal="left" wrapText="1"/>
    </xf>
    <xf numFmtId="0" fontId="81" fillId="0" borderId="87" xfId="6" applyFont="1" applyFill="1" applyBorder="1" applyAlignment="1">
      <alignment horizontal="left" wrapText="1"/>
    </xf>
    <xf numFmtId="0" fontId="81" fillId="0" borderId="71" xfId="6" applyFont="1" applyFill="1" applyBorder="1" applyAlignment="1">
      <alignment horizontal="left" wrapText="1"/>
    </xf>
    <xf numFmtId="0" fontId="81" fillId="0" borderId="90" xfId="6" applyFont="1" applyFill="1" applyBorder="1" applyAlignment="1">
      <alignment horizontal="left" wrapText="1"/>
    </xf>
    <xf numFmtId="0" fontId="81" fillId="0" borderId="92" xfId="6" applyFont="1" applyFill="1" applyBorder="1" applyAlignment="1">
      <alignment horizontal="left" wrapText="1"/>
    </xf>
    <xf numFmtId="0" fontId="81" fillId="0" borderId="96" xfId="6" applyFont="1" applyFill="1" applyBorder="1" applyAlignment="1">
      <alignment horizontal="left" wrapText="1"/>
    </xf>
    <xf numFmtId="0" fontId="81" fillId="0" borderId="68" xfId="5" applyFont="1" applyFill="1" applyBorder="1" applyAlignment="1">
      <alignment horizontal="left" wrapText="1"/>
    </xf>
    <xf numFmtId="0" fontId="81" fillId="0" borderId="87" xfId="5" applyFont="1" applyFill="1" applyBorder="1" applyAlignment="1">
      <alignment horizontal="left" wrapText="1"/>
    </xf>
    <xf numFmtId="0" fontId="81" fillId="0" borderId="71" xfId="5" applyFont="1" applyFill="1" applyBorder="1" applyAlignment="1">
      <alignment horizontal="left" wrapText="1"/>
    </xf>
    <xf numFmtId="0" fontId="81" fillId="0" borderId="92" xfId="5" applyFont="1" applyFill="1" applyBorder="1" applyAlignment="1">
      <alignment horizontal="left" wrapText="1"/>
    </xf>
    <xf numFmtId="0" fontId="81" fillId="0" borderId="42" xfId="5" applyFont="1" applyFill="1" applyBorder="1" applyAlignment="1">
      <alignment horizontal="left" wrapText="1"/>
    </xf>
    <xf numFmtId="0" fontId="81" fillId="0" borderId="40" xfId="5" applyFont="1" applyFill="1" applyBorder="1" applyAlignment="1">
      <alignment horizontal="left" wrapText="1"/>
    </xf>
    <xf numFmtId="0" fontId="81" fillId="0" borderId="43" xfId="5" applyFont="1" applyFill="1" applyBorder="1" applyAlignment="1">
      <alignment horizontal="left" wrapText="1"/>
    </xf>
    <xf numFmtId="0" fontId="81" fillId="0" borderId="70" xfId="5" applyFont="1" applyFill="1" applyBorder="1" applyAlignment="1">
      <alignment horizontal="left" wrapText="1"/>
    </xf>
    <xf numFmtId="0" fontId="81" fillId="0" borderId="70" xfId="5" applyFont="1" applyFill="1" applyBorder="1" applyAlignment="1">
      <alignment wrapText="1"/>
    </xf>
    <xf numFmtId="0" fontId="81" fillId="0" borderId="82" xfId="5" applyFont="1" applyFill="1" applyBorder="1" applyAlignment="1">
      <alignment wrapText="1"/>
    </xf>
    <xf numFmtId="0" fontId="81" fillId="0" borderId="71" xfId="5" applyFont="1" applyFill="1" applyBorder="1" applyAlignment="1">
      <alignment wrapText="1"/>
    </xf>
    <xf numFmtId="0" fontId="81" fillId="0" borderId="0" xfId="0" applyFont="1" applyAlignment="1">
      <alignment vertical="center"/>
    </xf>
    <xf numFmtId="0" fontId="83" fillId="5" borderId="99" xfId="6" applyFont="1" applyFill="1" applyBorder="1" applyAlignment="1" applyProtection="1">
      <alignment horizontal="center" vertical="top"/>
      <protection locked="0"/>
    </xf>
    <xf numFmtId="0" fontId="81" fillId="0" borderId="41" xfId="6" applyFont="1" applyFill="1" applyBorder="1" applyAlignment="1">
      <alignment horizontal="left"/>
    </xf>
    <xf numFmtId="0" fontId="81" fillId="0" borderId="0" xfId="6" applyFont="1" applyFill="1" applyBorder="1" applyAlignment="1">
      <alignment horizontal="left"/>
    </xf>
    <xf numFmtId="0" fontId="81" fillId="0" borderId="69" xfId="6" applyFont="1" applyFill="1" applyBorder="1" applyAlignment="1">
      <alignment wrapText="1"/>
    </xf>
    <xf numFmtId="0" fontId="81" fillId="0" borderId="1" xfId="6" applyFont="1" applyFill="1" applyBorder="1" applyAlignment="1">
      <alignment wrapText="1"/>
    </xf>
    <xf numFmtId="0" fontId="81" fillId="0" borderId="0" xfId="6" applyFont="1" applyFill="1" applyBorder="1" applyAlignment="1">
      <alignment horizontal="left" wrapText="1"/>
    </xf>
    <xf numFmtId="0" fontId="81" fillId="0" borderId="34" xfId="6" applyFont="1" applyFill="1" applyBorder="1" applyAlignment="1">
      <alignment wrapText="1"/>
    </xf>
    <xf numFmtId="0" fontId="81" fillId="0" borderId="9" xfId="6" applyFont="1" applyFill="1" applyBorder="1" applyAlignment="1">
      <alignment wrapText="1"/>
    </xf>
    <xf numFmtId="0" fontId="81" fillId="0" borderId="74" xfId="6" applyFont="1" applyFill="1" applyBorder="1" applyAlignment="1">
      <alignment wrapText="1"/>
    </xf>
    <xf numFmtId="0" fontId="81" fillId="0" borderId="83" xfId="6" applyFont="1" applyFill="1" applyBorder="1" applyAlignment="1">
      <alignment wrapText="1"/>
    </xf>
    <xf numFmtId="0" fontId="81" fillId="0" borderId="88" xfId="6" applyFont="1" applyFill="1" applyBorder="1" applyAlignment="1">
      <alignment wrapText="1"/>
    </xf>
    <xf numFmtId="0" fontId="81" fillId="0" borderId="72" xfId="6" applyFont="1" applyFill="1" applyBorder="1" applyAlignment="1">
      <alignment wrapText="1"/>
    </xf>
    <xf numFmtId="0" fontId="81" fillId="0" borderId="91" xfId="6" applyFont="1" applyFill="1" applyBorder="1" applyAlignment="1">
      <alignment wrapText="1"/>
    </xf>
    <xf numFmtId="0" fontId="81" fillId="0" borderId="93" xfId="6" applyFont="1" applyFill="1" applyBorder="1" applyAlignment="1">
      <alignment wrapText="1"/>
    </xf>
    <xf numFmtId="0" fontId="81" fillId="0" borderId="97" xfId="6" applyFont="1" applyFill="1" applyBorder="1" applyAlignment="1">
      <alignment wrapText="1"/>
    </xf>
    <xf numFmtId="0" fontId="81" fillId="0" borderId="69" xfId="5" applyFont="1" applyFill="1" applyBorder="1" applyAlignment="1">
      <alignment wrapText="1"/>
    </xf>
    <xf numFmtId="0" fontId="81" fillId="0" borderId="88" xfId="5" applyFont="1" applyFill="1" applyBorder="1" applyAlignment="1">
      <alignment wrapText="1"/>
    </xf>
    <xf numFmtId="0" fontId="81" fillId="0" borderId="72" xfId="5" applyFont="1" applyFill="1" applyBorder="1" applyAlignment="1">
      <alignment wrapText="1"/>
    </xf>
    <xf numFmtId="0" fontId="81" fillId="0" borderId="93" xfId="5" applyFont="1" applyFill="1" applyBorder="1" applyAlignment="1">
      <alignment wrapText="1"/>
    </xf>
    <xf numFmtId="0" fontId="81" fillId="0" borderId="1" xfId="5" applyFont="1" applyFill="1" applyBorder="1" applyAlignment="1">
      <alignment wrapText="1"/>
    </xf>
    <xf numFmtId="0" fontId="81" fillId="0" borderId="83" xfId="5" applyFont="1" applyFill="1" applyBorder="1" applyAlignment="1">
      <alignment wrapText="1"/>
    </xf>
    <xf numFmtId="0" fontId="81" fillId="0" borderId="0" xfId="5" applyFont="1" applyFill="1" applyBorder="1" applyAlignment="1">
      <alignment wrapText="1"/>
    </xf>
    <xf numFmtId="0" fontId="81" fillId="0" borderId="74" xfId="5" applyFont="1" applyFill="1" applyBorder="1" applyAlignment="1">
      <alignment wrapText="1"/>
    </xf>
    <xf numFmtId="0" fontId="81" fillId="0" borderId="41" xfId="5" applyFont="1" applyFill="1" applyBorder="1" applyAlignment="1">
      <alignment wrapText="1"/>
    </xf>
    <xf numFmtId="0" fontId="81" fillId="0" borderId="67" xfId="0" applyFont="1" applyFill="1" applyBorder="1" applyAlignment="1">
      <alignment horizontal="right" vertical="center"/>
    </xf>
    <xf numFmtId="0" fontId="81" fillId="0" borderId="64" xfId="0" applyFont="1" applyFill="1" applyBorder="1" applyAlignment="1">
      <alignment horizontal="right" vertical="center"/>
    </xf>
    <xf numFmtId="0" fontId="81" fillId="0" borderId="73" xfId="6" applyFont="1" applyFill="1" applyBorder="1" applyAlignment="1">
      <alignment horizontal="right" wrapText="1"/>
    </xf>
    <xf numFmtId="0" fontId="81" fillId="0" borderId="105" xfId="6" applyFont="1" applyFill="1" applyBorder="1" applyAlignment="1">
      <alignment horizontal="right" wrapText="1"/>
    </xf>
    <xf numFmtId="0" fontId="81" fillId="0" borderId="67" xfId="6" applyFont="1" applyFill="1" applyBorder="1" applyAlignment="1">
      <alignment horizontal="right" wrapText="1"/>
    </xf>
    <xf numFmtId="0" fontId="81" fillId="0" borderId="76" xfId="6" applyFont="1" applyFill="1" applyBorder="1" applyAlignment="1">
      <alignment horizontal="right" wrapText="1"/>
    </xf>
    <xf numFmtId="0" fontId="81" fillId="0" borderId="78" xfId="6" applyFont="1" applyFill="1" applyBorder="1" applyAlignment="1">
      <alignment horizontal="right" wrapText="1"/>
    </xf>
    <xf numFmtId="0" fontId="81" fillId="0" borderId="81" xfId="6" applyFont="1" applyFill="1" applyBorder="1" applyAlignment="1">
      <alignment horizontal="right" wrapText="1"/>
    </xf>
    <xf numFmtId="0" fontId="81" fillId="0" borderId="89" xfId="6" applyFont="1" applyFill="1" applyBorder="1" applyAlignment="1">
      <alignment horizontal="right" wrapText="1"/>
    </xf>
    <xf numFmtId="0" fontId="81" fillId="0" borderId="85" xfId="6" applyFont="1" applyFill="1" applyBorder="1" applyAlignment="1">
      <alignment horizontal="right" wrapText="1"/>
    </xf>
    <xf numFmtId="0" fontId="81" fillId="0" borderId="86" xfId="6" applyFont="1" applyFill="1" applyBorder="1" applyAlignment="1">
      <alignment horizontal="right" wrapText="1"/>
    </xf>
    <xf numFmtId="0" fontId="81" fillId="0" borderId="94" xfId="6" applyFont="1" applyFill="1" applyBorder="1" applyAlignment="1">
      <alignment horizontal="right" wrapText="1"/>
    </xf>
    <xf numFmtId="0" fontId="81" fillId="0" borderId="94" xfId="6" applyFont="1" applyFill="1" applyBorder="1" applyAlignment="1">
      <alignment wrapText="1"/>
    </xf>
    <xf numFmtId="0" fontId="81" fillId="0" borderId="89" xfId="6" applyFont="1" applyFill="1" applyBorder="1" applyAlignment="1">
      <alignment wrapText="1"/>
    </xf>
    <xf numFmtId="0" fontId="81" fillId="0" borderId="95" xfId="6" applyFont="1" applyFill="1" applyBorder="1" applyAlignment="1">
      <alignment horizontal="right" wrapText="1"/>
    </xf>
    <xf numFmtId="0" fontId="81" fillId="0" borderId="89" xfId="0" applyFont="1" applyFill="1" applyBorder="1" applyAlignment="1">
      <alignment horizontal="right" vertical="center"/>
    </xf>
    <xf numFmtId="0" fontId="81" fillId="0" borderId="81" xfId="6" applyNumberFormat="1" applyFont="1" applyFill="1" applyBorder="1" applyAlignment="1">
      <alignment horizontal="right" wrapText="1"/>
    </xf>
    <xf numFmtId="0" fontId="81" fillId="0" borderId="64" xfId="0" applyNumberFormat="1" applyFont="1" applyFill="1" applyBorder="1" applyAlignment="1">
      <alignment horizontal="right" vertical="center"/>
    </xf>
    <xf numFmtId="0" fontId="81" fillId="0" borderId="73" xfId="0" applyFont="1" applyFill="1" applyBorder="1" applyAlignment="1">
      <alignment horizontal="right" vertical="center"/>
    </xf>
    <xf numFmtId="0" fontId="81" fillId="0" borderId="86" xfId="6" applyNumberFormat="1" applyFont="1" applyFill="1" applyBorder="1" applyAlignment="1">
      <alignment horizontal="right" wrapText="1"/>
    </xf>
    <xf numFmtId="0" fontId="81" fillId="0" borderId="84" xfId="6" applyNumberFormat="1" applyFont="1" applyFill="1" applyBorder="1" applyAlignment="1">
      <alignment horizontal="right" wrapText="1"/>
    </xf>
    <xf numFmtId="0" fontId="81" fillId="0" borderId="66" xfId="6" applyFont="1" applyFill="1" applyBorder="1" applyAlignment="1">
      <alignment horizontal="right" wrapText="1"/>
    </xf>
    <xf numFmtId="0" fontId="81" fillId="0" borderId="81" xfId="5" applyFont="1" applyFill="1" applyBorder="1" applyAlignment="1">
      <alignment horizontal="right" wrapText="1"/>
    </xf>
    <xf numFmtId="0" fontId="81" fillId="0" borderId="89" xfId="5" applyFont="1" applyFill="1" applyBorder="1" applyAlignment="1">
      <alignment horizontal="right" wrapText="1"/>
    </xf>
    <xf numFmtId="0" fontId="81" fillId="0" borderId="85" xfId="5" applyFont="1" applyFill="1" applyBorder="1" applyAlignment="1">
      <alignment horizontal="right" wrapText="1"/>
    </xf>
    <xf numFmtId="0" fontId="81" fillId="0" borderId="94" xfId="5" applyFont="1" applyFill="1" applyBorder="1" applyAlignment="1">
      <alignment horizontal="right" wrapText="1"/>
    </xf>
    <xf numFmtId="0" fontId="81" fillId="0" borderId="86" xfId="5" applyNumberFormat="1" applyFont="1" applyFill="1" applyBorder="1" applyAlignment="1">
      <alignment horizontal="right" wrapText="1"/>
    </xf>
    <xf numFmtId="0" fontId="81" fillId="0" borderId="81" xfId="5" applyNumberFormat="1" applyFont="1" applyFill="1" applyBorder="1" applyAlignment="1">
      <alignment horizontal="right" wrapText="1"/>
    </xf>
    <xf numFmtId="0" fontId="81" fillId="0" borderId="84" xfId="5" applyFont="1" applyFill="1" applyBorder="1" applyAlignment="1">
      <alignment horizontal="right" wrapText="1"/>
    </xf>
    <xf numFmtId="0" fontId="81" fillId="0" borderId="64" xfId="5" applyNumberFormat="1" applyFont="1" applyFill="1" applyBorder="1" applyAlignment="1">
      <alignment horizontal="right" wrapText="1"/>
    </xf>
    <xf numFmtId="0" fontId="81" fillId="0" borderId="64" xfId="5" applyFont="1" applyFill="1" applyBorder="1" applyAlignment="1">
      <alignment horizontal="right" wrapText="1"/>
    </xf>
    <xf numFmtId="0" fontId="81" fillId="0" borderId="73" xfId="5" applyFont="1" applyFill="1" applyBorder="1" applyAlignment="1">
      <alignment horizontal="right" wrapText="1"/>
    </xf>
    <xf numFmtId="0" fontId="81" fillId="0" borderId="67" xfId="5" applyFont="1" applyFill="1" applyBorder="1" applyAlignment="1">
      <alignment horizontal="right" wrapText="1"/>
    </xf>
    <xf numFmtId="0" fontId="81" fillId="0" borderId="86" xfId="5" applyFont="1" applyFill="1" applyBorder="1" applyAlignment="1">
      <alignment horizontal="right" wrapText="1"/>
    </xf>
    <xf numFmtId="0" fontId="81" fillId="0" borderId="0" xfId="0" applyFont="1" applyAlignment="1">
      <alignment horizontal="right" vertical="center"/>
    </xf>
    <xf numFmtId="0" fontId="80" fillId="0" borderId="86" xfId="5" applyNumberFormat="1" applyFont="1" applyFill="1" applyBorder="1" applyAlignment="1">
      <alignment horizontal="right" wrapText="1"/>
    </xf>
    <xf numFmtId="0" fontId="80" fillId="0" borderId="84" xfId="5" applyNumberFormat="1" applyFont="1" applyFill="1" applyBorder="1" applyAlignment="1">
      <alignment horizontal="right" wrapText="1"/>
    </xf>
    <xf numFmtId="0" fontId="80" fillId="0" borderId="81" xfId="6" applyNumberFormat="1" applyFont="1" applyFill="1" applyBorder="1" applyAlignment="1">
      <alignment horizontal="right" wrapText="1"/>
    </xf>
    <xf numFmtId="0" fontId="80" fillId="0" borderId="89" xfId="6" applyNumberFormat="1" applyFont="1" applyFill="1" applyBorder="1" applyAlignment="1">
      <alignment horizontal="right" wrapText="1"/>
    </xf>
    <xf numFmtId="0" fontId="20" fillId="0" borderId="2" xfId="0" applyFont="1" applyBorder="1" applyAlignment="1" applyProtection="1">
      <alignment horizontal="left" vertical="center" indent="1"/>
    </xf>
    <xf numFmtId="0" fontId="4" fillId="0" borderId="48" xfId="0" applyFont="1" applyBorder="1" applyAlignment="1" applyProtection="1">
      <alignment horizontal="left" vertical="center"/>
    </xf>
    <xf numFmtId="0" fontId="4" fillId="0" borderId="55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20" fillId="0" borderId="57" xfId="0" applyFont="1" applyBorder="1" applyAlignment="1" applyProtection="1">
      <alignment horizontal="left" vertical="center"/>
    </xf>
    <xf numFmtId="0" fontId="20" fillId="0" borderId="18" xfId="0" applyFont="1" applyBorder="1" applyAlignment="1" applyProtection="1">
      <alignment vertical="center"/>
    </xf>
    <xf numFmtId="0" fontId="20" fillId="0" borderId="18" xfId="0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7" fillId="0" borderId="19" xfId="7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84" fillId="0" borderId="51" xfId="7" applyFont="1" applyFill="1" applyBorder="1" applyAlignment="1" applyProtection="1">
      <alignment vertical="center"/>
    </xf>
    <xf numFmtId="0" fontId="4" fillId="0" borderId="51" xfId="7" applyFont="1" applyBorder="1" applyAlignment="1" applyProtection="1">
      <alignment horizontal="left" vertical="center"/>
    </xf>
    <xf numFmtId="0" fontId="4" fillId="0" borderId="19" xfId="7" applyFont="1" applyFill="1" applyBorder="1" applyAlignment="1" applyProtection="1">
      <alignment vertical="center"/>
      <protection locked="0"/>
    </xf>
    <xf numFmtId="0" fontId="63" fillId="0" borderId="18" xfId="7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right" vertical="center"/>
    </xf>
    <xf numFmtId="0" fontId="7" fillId="0" borderId="5" xfId="7" applyFont="1" applyFill="1" applyBorder="1" applyAlignment="1" applyProtection="1">
      <alignment horizontal="center" vertical="center"/>
    </xf>
    <xf numFmtId="0" fontId="7" fillId="0" borderId="6" xfId="7" applyFont="1" applyFill="1" applyBorder="1" applyAlignment="1" applyProtection="1">
      <alignment horizontal="center" vertical="center"/>
    </xf>
    <xf numFmtId="0" fontId="19" fillId="0" borderId="24" xfId="2" quotePrefix="1" applyFont="1" applyFill="1" applyBorder="1" applyAlignment="1" applyProtection="1">
      <alignment horizontal="center" vertical="center"/>
    </xf>
    <xf numFmtId="0" fontId="19" fillId="0" borderId="14" xfId="2" quotePrefix="1" applyFont="1" applyFill="1" applyBorder="1" applyAlignment="1" applyProtection="1">
      <alignment horizontal="center" vertical="center"/>
    </xf>
    <xf numFmtId="0" fontId="19" fillId="0" borderId="16" xfId="2" quotePrefix="1" applyFont="1" applyFill="1" applyBorder="1" applyAlignment="1" applyProtection="1">
      <alignment horizontal="center" vertical="center"/>
    </xf>
    <xf numFmtId="0" fontId="19" fillId="0" borderId="3" xfId="2" quotePrefix="1" applyFont="1" applyFill="1" applyBorder="1" applyAlignment="1" applyProtection="1">
      <alignment horizontal="center" vertical="center"/>
    </xf>
    <xf numFmtId="0" fontId="19" fillId="2" borderId="2" xfId="2" quotePrefix="1" applyFont="1" applyFill="1" applyBorder="1" applyAlignment="1" applyProtection="1">
      <alignment horizontal="center" vertical="center"/>
    </xf>
    <xf numFmtId="0" fontId="7" fillId="2" borderId="2" xfId="2" applyFont="1" applyFill="1" applyBorder="1" applyAlignment="1" applyProtection="1">
      <alignment vertical="center"/>
    </xf>
    <xf numFmtId="0" fontId="7" fillId="2" borderId="23" xfId="2" applyFont="1" applyFill="1" applyBorder="1" applyAlignment="1" applyProtection="1">
      <alignment vertical="center"/>
    </xf>
    <xf numFmtId="0" fontId="20" fillId="0" borderId="2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20" fillId="0" borderId="23" xfId="0" applyFont="1" applyFill="1" applyBorder="1" applyAlignment="1" applyProtection="1">
      <alignment horizontal="center" vertical="center"/>
    </xf>
    <xf numFmtId="0" fontId="9" fillId="0" borderId="0" xfId="7" quotePrefix="1" applyFont="1" applyFill="1" applyProtection="1">
      <protection locked="0"/>
    </xf>
    <xf numFmtId="0" fontId="5" fillId="0" borderId="16" xfId="0" applyFont="1" applyFill="1" applyBorder="1" applyProtection="1"/>
    <xf numFmtId="0" fontId="26" fillId="0" borderId="23" xfId="0" quotePrefix="1" applyFont="1" applyFill="1" applyBorder="1" applyAlignment="1" applyProtection="1">
      <alignment horizontal="center" vertical="center"/>
    </xf>
    <xf numFmtId="0" fontId="5" fillId="0" borderId="17" xfId="0" applyFont="1" applyFill="1" applyBorder="1" applyProtection="1"/>
    <xf numFmtId="0" fontId="20" fillId="0" borderId="3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left" vertical="center"/>
    </xf>
    <xf numFmtId="0" fontId="4" fillId="0" borderId="38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3" fontId="4" fillId="0" borderId="38" xfId="0" applyNumberFormat="1" applyFont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horizontal="left" vertical="center"/>
    </xf>
    <xf numFmtId="0" fontId="68" fillId="0" borderId="23" xfId="0" applyFont="1" applyFill="1" applyBorder="1" applyAlignment="1">
      <alignment horizontal="center"/>
    </xf>
    <xf numFmtId="0" fontId="68" fillId="0" borderId="4" xfId="0" applyFont="1" applyFill="1" applyBorder="1" applyAlignment="1" applyProtection="1">
      <alignment horizontal="left"/>
    </xf>
    <xf numFmtId="0" fontId="70" fillId="0" borderId="17" xfId="0" applyFont="1" applyBorder="1" applyAlignment="1">
      <alignment horizontal="center"/>
    </xf>
    <xf numFmtId="0" fontId="68" fillId="0" borderId="2" xfId="0" applyFont="1" applyFill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68" fillId="0" borderId="1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/>
    </xf>
    <xf numFmtId="49" fontId="20" fillId="0" borderId="3" xfId="0" applyNumberFormat="1" applyFont="1" applyFill="1" applyBorder="1" applyAlignment="1" applyProtection="1">
      <alignment horizontal="left" vertical="center"/>
    </xf>
    <xf numFmtId="49" fontId="20" fillId="0" borderId="1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>
      <alignment horizontal="left" vertical="top" wrapText="1"/>
    </xf>
    <xf numFmtId="49" fontId="69" fillId="0" borderId="14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 applyProtection="1">
      <alignment horizontal="left" vertical="center"/>
    </xf>
    <xf numFmtId="49" fontId="69" fillId="0" borderId="12" xfId="0" applyNumberFormat="1" applyFont="1" applyFill="1" applyBorder="1" applyAlignment="1">
      <alignment horizontal="left" vertical="top" wrapText="1"/>
    </xf>
    <xf numFmtId="49" fontId="20" fillId="0" borderId="19" xfId="0" applyNumberFormat="1" applyFont="1" applyFill="1" applyBorder="1" applyAlignment="1" applyProtection="1">
      <alignment horizontal="left" vertical="center"/>
    </xf>
    <xf numFmtId="49" fontId="20" fillId="0" borderId="18" xfId="0" applyNumberFormat="1" applyFont="1" applyFill="1" applyBorder="1" applyAlignment="1" applyProtection="1">
      <alignment horizontal="left" vertical="center"/>
    </xf>
    <xf numFmtId="49" fontId="20" fillId="0" borderId="16" xfId="0" applyNumberFormat="1" applyFont="1" applyFill="1" applyBorder="1" applyAlignment="1" applyProtection="1">
      <alignment horizontal="left" vertical="center"/>
    </xf>
    <xf numFmtId="49" fontId="20" fillId="0" borderId="14" xfId="0" quotePrefix="1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 applyProtection="1">
      <alignment horizontal="left" vertical="center"/>
    </xf>
    <xf numFmtId="49" fontId="20" fillId="0" borderId="16" xfId="0" applyNumberFormat="1" applyFont="1" applyFill="1" applyBorder="1" applyAlignment="1">
      <alignment horizontal="left"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49" fontId="61" fillId="0" borderId="14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 applyProtection="1">
      <alignment horizontal="left" vertical="top"/>
    </xf>
    <xf numFmtId="49" fontId="20" fillId="0" borderId="3" xfId="0" applyNumberFormat="1" applyFont="1" applyFill="1" applyBorder="1" applyAlignment="1">
      <alignment horizontal="left" vertical="top" wrapText="1"/>
    </xf>
    <xf numFmtId="49" fontId="69" fillId="0" borderId="16" xfId="0" applyNumberFormat="1" applyFont="1" applyFill="1" applyBorder="1" applyAlignment="1">
      <alignment horizontal="left" vertical="top" wrapText="1"/>
    </xf>
    <xf numFmtId="49" fontId="20" fillId="0" borderId="23" xfId="0" applyNumberFormat="1" applyFont="1" applyFill="1" applyBorder="1" applyAlignment="1" applyProtection="1">
      <alignment horizontal="left" vertical="center"/>
    </xf>
    <xf numFmtId="49" fontId="20" fillId="0" borderId="3" xfId="0" applyNumberFormat="1" applyFont="1" applyFill="1" applyBorder="1" applyAlignment="1" applyProtection="1">
      <alignment horizontal="left" vertical="top"/>
    </xf>
    <xf numFmtId="49" fontId="20" fillId="0" borderId="19" xfId="0" applyNumberFormat="1" applyFont="1" applyFill="1" applyBorder="1" applyAlignment="1" applyProtection="1">
      <alignment horizontal="left" vertical="top"/>
    </xf>
    <xf numFmtId="0" fontId="20" fillId="0" borderId="14" xfId="0" applyFont="1" applyFill="1" applyBorder="1" applyAlignment="1" applyProtection="1">
      <alignment horizontal="left" vertical="top" indent="1"/>
    </xf>
    <xf numFmtId="0" fontId="70" fillId="0" borderId="38" xfId="0" applyFont="1" applyFill="1" applyBorder="1" applyAlignment="1">
      <alignment horizontal="center"/>
    </xf>
    <xf numFmtId="0" fontId="11" fillId="0" borderId="13" xfId="0" applyFont="1" applyBorder="1" applyAlignment="1" applyProtection="1">
      <alignment vertical="center"/>
      <protection locked="0"/>
    </xf>
    <xf numFmtId="0" fontId="4" fillId="0" borderId="18" xfId="7" applyFont="1" applyFill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center" wrapText="1" indent="1"/>
    </xf>
    <xf numFmtId="0" fontId="4" fillId="0" borderId="3" xfId="0" quotePrefix="1" applyFont="1" applyFill="1" applyBorder="1" applyAlignment="1" applyProtection="1">
      <alignment horizontal="left" vertical="center" wrapText="1" indent="1"/>
    </xf>
    <xf numFmtId="0" fontId="5" fillId="0" borderId="3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 indent="1"/>
    </xf>
    <xf numFmtId="0" fontId="55" fillId="0" borderId="16" xfId="0" applyFont="1" applyFill="1" applyBorder="1" applyAlignment="1" applyProtection="1">
      <alignment horizontal="left" vertical="center" wrapText="1" indent="1"/>
    </xf>
    <xf numFmtId="0" fontId="55" fillId="0" borderId="3" xfId="0" applyFont="1" applyFill="1" applyBorder="1" applyAlignment="1" applyProtection="1">
      <alignment horizontal="left" vertical="center" wrapText="1" indent="1"/>
    </xf>
    <xf numFmtId="0" fontId="55" fillId="0" borderId="3" xfId="0" applyFont="1" applyFill="1" applyBorder="1" applyAlignment="1" applyProtection="1">
      <alignment horizontal="left" vertical="center" wrapText="1" indent="2"/>
    </xf>
    <xf numFmtId="0" fontId="4" fillId="0" borderId="14" xfId="0" applyFont="1" applyFill="1" applyBorder="1" applyAlignment="1" applyProtection="1">
      <alignment horizontal="left" vertical="center" wrapText="1" indent="2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left" vertical="center" wrapText="1" indent="1"/>
    </xf>
    <xf numFmtId="0" fontId="20" fillId="0" borderId="3" xfId="0" applyFont="1" applyFill="1" applyBorder="1" applyAlignment="1" applyProtection="1">
      <alignment horizontal="left" vertical="center" wrapText="1" indent="2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top" wrapText="1"/>
    </xf>
    <xf numFmtId="0" fontId="20" fillId="0" borderId="15" xfId="0" quotePrefix="1" applyFont="1" applyFill="1" applyBorder="1" applyAlignment="1" applyProtection="1">
      <alignment horizontal="left" vertical="center" wrapText="1" indent="1"/>
    </xf>
    <xf numFmtId="0" fontId="12" fillId="0" borderId="3" xfId="7" applyFont="1" applyFill="1" applyBorder="1" applyAlignment="1" applyProtection="1">
      <alignment horizontal="center"/>
      <protection locked="0"/>
    </xf>
    <xf numFmtId="0" fontId="19" fillId="0" borderId="14" xfId="2" applyFont="1" applyFill="1" applyBorder="1" applyAlignment="1" applyProtection="1">
      <alignment horizontal="left" vertical="center" wrapText="1" indent="2"/>
    </xf>
    <xf numFmtId="0" fontId="19" fillId="0" borderId="14" xfId="2" applyFont="1" applyFill="1" applyBorder="1" applyAlignment="1" applyProtection="1">
      <alignment horizontal="left" vertical="center" wrapText="1" indent="3"/>
    </xf>
    <xf numFmtId="0" fontId="9" fillId="0" borderId="14" xfId="2" applyFont="1" applyFill="1" applyBorder="1" applyAlignment="1" applyProtection="1">
      <alignment horizontal="left" vertical="center" wrapText="1" indent="2"/>
    </xf>
    <xf numFmtId="0" fontId="14" fillId="0" borderId="14" xfId="2" applyFont="1" applyFill="1" applyBorder="1" applyAlignment="1" applyProtection="1">
      <alignment horizontal="left" vertical="center" wrapText="1" indent="3"/>
    </xf>
    <xf numFmtId="0" fontId="20" fillId="0" borderId="3" xfId="0" quotePrefix="1" applyFont="1" applyFill="1" applyBorder="1" applyAlignment="1" applyProtection="1">
      <alignment horizontal="left" vertical="center" wrapText="1" indent="1"/>
    </xf>
    <xf numFmtId="0" fontId="20" fillId="0" borderId="17" xfId="0" applyFont="1" applyFill="1" applyBorder="1" applyAlignment="1" applyProtection="1">
      <alignment horizontal="left" vertical="center" wrapText="1" indent="1"/>
    </xf>
    <xf numFmtId="0" fontId="20" fillId="0" borderId="61" xfId="0" applyFont="1" applyFill="1" applyBorder="1" applyAlignment="1" applyProtection="1">
      <alignment horizontal="left" vertical="center" wrapText="1"/>
    </xf>
    <xf numFmtId="0" fontId="30" fillId="0" borderId="102" xfId="0" applyFont="1" applyFill="1" applyBorder="1" applyAlignment="1" applyProtection="1">
      <alignment horizontal="left" vertical="center" wrapText="1" indent="1"/>
    </xf>
    <xf numFmtId="0" fontId="30" fillId="0" borderId="3" xfId="0" quotePrefix="1" applyFont="1" applyFill="1" applyBorder="1" applyAlignment="1" applyProtection="1">
      <alignment horizontal="left" vertical="center" wrapText="1" indent="1"/>
    </xf>
    <xf numFmtId="0" fontId="30" fillId="0" borderId="3" xfId="0" quotePrefix="1" applyFont="1" applyFill="1" applyBorder="1" applyAlignment="1" applyProtection="1">
      <alignment horizontal="left" vertical="center" wrapText="1" indent="2"/>
    </xf>
    <xf numFmtId="0" fontId="30" fillId="0" borderId="15" xfId="0" quotePrefix="1" applyFont="1" applyFill="1" applyBorder="1" applyAlignment="1" applyProtection="1">
      <alignment horizontal="left" vertical="center" wrapText="1" indent="1"/>
    </xf>
    <xf numFmtId="0" fontId="27" fillId="0" borderId="0" xfId="0" quotePrefix="1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indent="2"/>
    </xf>
    <xf numFmtId="0" fontId="12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>
      <alignment horizontal="left" vertical="top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87" fillId="0" borderId="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 vertical="center" wrapText="1" indent="2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20" fillId="0" borderId="35" xfId="0" applyFont="1" applyFill="1" applyBorder="1" applyAlignment="1" applyProtection="1">
      <alignment horizontal="center" vertical="center"/>
    </xf>
    <xf numFmtId="0" fontId="55" fillId="0" borderId="15" xfId="0" applyFont="1" applyFill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2"/>
    </xf>
    <xf numFmtId="49" fontId="4" fillId="0" borderId="5" xfId="0" applyNumberFormat="1" applyFont="1" applyBorder="1" applyAlignment="1" applyProtection="1">
      <alignment horizontal="left" vertical="top"/>
      <protection locked="0"/>
    </xf>
    <xf numFmtId="0" fontId="55" fillId="0" borderId="3" xfId="0" applyFont="1" applyBorder="1" applyAlignment="1" applyProtection="1">
      <alignment horizontal="left" vertical="center" wrapText="1" indent="2"/>
    </xf>
    <xf numFmtId="0" fontId="4" fillId="0" borderId="3" xfId="0" applyFont="1" applyBorder="1" applyAlignment="1" applyProtection="1">
      <alignment horizontal="left" vertical="top"/>
    </xf>
    <xf numFmtId="0" fontId="10" fillId="0" borderId="3" xfId="0" applyFont="1" applyFill="1" applyBorder="1" applyAlignment="1" applyProtection="1">
      <alignment horizontal="left" vertical="top"/>
    </xf>
    <xf numFmtId="49" fontId="69" fillId="0" borderId="35" xfId="0" applyNumberFormat="1" applyFont="1" applyFill="1" applyBorder="1" applyAlignment="1">
      <alignment horizontal="left" vertical="top" wrapText="1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/>
    </xf>
    <xf numFmtId="0" fontId="25" fillId="0" borderId="9" xfId="0" applyFont="1" applyFill="1" applyBorder="1" applyProtection="1"/>
    <xf numFmtId="0" fontId="25" fillId="0" borderId="9" xfId="0" applyFont="1" applyFill="1" applyBorder="1" applyAlignment="1" applyProtection="1">
      <alignment horizontal="center"/>
    </xf>
    <xf numFmtId="0" fontId="25" fillId="0" borderId="59" xfId="0" applyFont="1" applyFill="1" applyBorder="1" applyProtection="1"/>
    <xf numFmtId="0" fontId="4" fillId="0" borderId="107" xfId="0" applyFont="1" applyFill="1" applyBorder="1" applyAlignment="1" applyProtection="1">
      <alignment horizontal="center"/>
    </xf>
    <xf numFmtId="0" fontId="30" fillId="0" borderId="108" xfId="0" applyFont="1" applyFill="1" applyBorder="1" applyProtection="1">
      <protection locked="0"/>
    </xf>
    <xf numFmtId="0" fontId="30" fillId="0" borderId="13" xfId="0" applyFont="1" applyFill="1" applyBorder="1" applyProtection="1">
      <protection locked="0"/>
    </xf>
    <xf numFmtId="0" fontId="4" fillId="0" borderId="13" xfId="0" applyFont="1" applyFill="1" applyBorder="1" applyProtection="1"/>
    <xf numFmtId="0" fontId="20" fillId="0" borderId="5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left" vertical="center"/>
    </xf>
    <xf numFmtId="3" fontId="19" fillId="2" borderId="31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left" vertical="center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</xf>
    <xf numFmtId="3" fontId="19" fillId="0" borderId="31" xfId="0" applyNumberFormat="1" applyFont="1" applyFill="1" applyBorder="1" applyAlignment="1" applyProtection="1">
      <alignment horizontal="right"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6" xfId="0" applyNumberFormat="1" applyFont="1" applyFill="1" applyBorder="1" applyAlignment="1" applyProtection="1">
      <alignment horizontal="left" vertical="center"/>
    </xf>
    <xf numFmtId="49" fontId="10" fillId="2" borderId="37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3" fontId="19" fillId="2" borderId="32" xfId="0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top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25" xfId="0" applyNumberFormat="1" applyFont="1" applyFill="1" applyBorder="1" applyAlignment="1" applyProtection="1">
      <alignment horizontal="left" vertical="center"/>
    </xf>
    <xf numFmtId="3" fontId="19" fillId="0" borderId="35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19" fillId="0" borderId="15" xfId="0" applyNumberFormat="1" applyFont="1" applyFill="1" applyBorder="1" applyAlignment="1" applyProtection="1">
      <alignment horizontal="right" vertical="center"/>
      <protection locked="0"/>
    </xf>
    <xf numFmtId="3" fontId="19" fillId="0" borderId="109" xfId="0" applyNumberFormat="1" applyFont="1" applyFill="1" applyBorder="1" applyAlignment="1" applyProtection="1">
      <alignment horizontal="right" vertical="center"/>
      <protection locked="0"/>
    </xf>
    <xf numFmtId="49" fontId="20" fillId="0" borderId="12" xfId="2" applyNumberFormat="1" applyFont="1" applyBorder="1" applyAlignment="1">
      <alignment vertical="center"/>
    </xf>
    <xf numFmtId="0" fontId="20" fillId="0" borderId="1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20" fillId="0" borderId="15" xfId="2" applyFont="1" applyBorder="1" applyAlignment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top" shrinkToFit="1"/>
    </xf>
    <xf numFmtId="0" fontId="4" fillId="0" borderId="14" xfId="0" applyFont="1" applyBorder="1" applyAlignment="1" applyProtection="1">
      <alignment horizontal="center" vertical="top" shrinkToFit="1"/>
    </xf>
    <xf numFmtId="0" fontId="79" fillId="0" borderId="7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2" fillId="0" borderId="0" xfId="3" applyFont="1" applyAlignment="1" applyProtection="1">
      <alignment horizontal="center" wrapText="1"/>
      <protection locked="0"/>
    </xf>
    <xf numFmtId="0" fontId="63" fillId="0" borderId="0" xfId="3" applyFont="1" applyBorder="1" applyAlignment="1" applyProtection="1">
      <alignment horizontal="center" vertical="center"/>
      <protection locked="0"/>
    </xf>
    <xf numFmtId="0" fontId="63" fillId="0" borderId="21" xfId="3" applyFont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left" wrapText="1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49" fontId="30" fillId="0" borderId="101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79" fillId="0" borderId="41" xfId="0" applyFont="1" applyFill="1" applyBorder="1" applyAlignment="1" applyProtection="1">
      <alignment horizontal="center" vertical="center"/>
    </xf>
    <xf numFmtId="0" fontId="79" fillId="0" borderId="103" xfId="0" applyFont="1" applyFill="1" applyBorder="1" applyAlignment="1" applyProtection="1">
      <alignment horizontal="center" vertical="center"/>
    </xf>
    <xf numFmtId="0" fontId="79" fillId="0" borderId="0" xfId="0" applyFont="1" applyFill="1" applyBorder="1" applyAlignment="1" applyProtection="1">
      <alignment horizontal="center" vertical="center"/>
    </xf>
    <xf numFmtId="0" fontId="79" fillId="0" borderId="24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24" xfId="0" quotePrefix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26" fillId="0" borderId="30" xfId="0" applyFont="1" applyFill="1" applyBorder="1" applyAlignment="1" applyProtection="1">
      <alignment horizontal="center"/>
    </xf>
    <xf numFmtId="0" fontId="26" fillId="0" borderId="36" xfId="0" applyFont="1" applyFill="1" applyBorder="1" applyAlignment="1" applyProtection="1">
      <alignment horizontal="center"/>
    </xf>
    <xf numFmtId="0" fontId="34" fillId="0" borderId="21" xfId="0" applyFont="1" applyBorder="1" applyAlignment="1" applyProtection="1">
      <alignment horizontal="right" vertical="center"/>
    </xf>
    <xf numFmtId="0" fontId="82" fillId="0" borderId="0" xfId="0" applyFont="1" applyFill="1" applyBorder="1" applyAlignment="1" applyProtection="1">
      <alignment horizontal="left" wrapText="1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24" xfId="0" quotePrefix="1" applyFont="1" applyFill="1" applyBorder="1" applyAlignment="1" applyProtection="1">
      <alignment horizontal="center" vertical="center" wrapText="1"/>
    </xf>
    <xf numFmtId="0" fontId="20" fillId="3" borderId="23" xfId="0" applyFont="1" applyFill="1" applyBorder="1" applyAlignment="1" applyProtection="1">
      <alignment horizontal="lef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56" xfId="0" applyFont="1" applyFill="1" applyBorder="1" applyAlignment="1" applyProtection="1">
      <alignment horizontal="left" vertical="center"/>
    </xf>
    <xf numFmtId="0" fontId="28" fillId="0" borderId="46" xfId="0" applyFont="1" applyBorder="1" applyAlignment="1" applyProtection="1">
      <alignment horizontal="center" vertical="center"/>
    </xf>
    <xf numFmtId="0" fontId="28" fillId="0" borderId="59" xfId="0" applyFont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56" xfId="0" applyFont="1" applyFill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86" fillId="0" borderId="0" xfId="0" applyFont="1" applyFill="1" applyBorder="1" applyAlignment="1" applyProtection="1">
      <alignment horizontal="left" wrapText="1"/>
    </xf>
    <xf numFmtId="0" fontId="89" fillId="0" borderId="0" xfId="7" applyFont="1" applyFill="1" applyAlignment="1" applyProtection="1">
      <alignment horizontal="left" wrapText="1"/>
      <protection locked="0"/>
    </xf>
    <xf numFmtId="0" fontId="47" fillId="0" borderId="23" xfId="7" applyFont="1" applyFill="1" applyBorder="1" applyAlignment="1" applyProtection="1">
      <alignment horizontal="center" vertical="center"/>
    </xf>
    <xf numFmtId="0" fontId="47" fillId="0" borderId="4" xfId="7" applyFont="1" applyFill="1" applyBorder="1" applyAlignment="1" applyProtection="1">
      <alignment horizontal="center" vertical="center"/>
    </xf>
    <xf numFmtId="0" fontId="47" fillId="0" borderId="17" xfId="7" applyFont="1" applyFill="1" applyBorder="1" applyAlignment="1" applyProtection="1">
      <alignment horizontal="center" vertical="center"/>
    </xf>
    <xf numFmtId="0" fontId="47" fillId="0" borderId="56" xfId="7" applyFont="1" applyFill="1" applyBorder="1" applyAlignment="1" applyProtection="1">
      <alignment horizontal="center" vertical="center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38" xfId="7" applyFont="1" applyFill="1" applyBorder="1" applyAlignment="1" applyProtection="1">
      <alignment horizontal="center" vertical="center"/>
    </xf>
    <xf numFmtId="0" fontId="12" fillId="0" borderId="19" xfId="7" applyFont="1" applyFill="1" applyBorder="1" applyAlignment="1" applyProtection="1">
      <alignment horizontal="center" vertical="center"/>
    </xf>
    <xf numFmtId="0" fontId="12" fillId="0" borderId="38" xfId="7" applyFont="1" applyFill="1" applyBorder="1" applyAlignment="1" applyProtection="1">
      <alignment horizontal="center" vertical="center"/>
    </xf>
    <xf numFmtId="0" fontId="12" fillId="0" borderId="21" xfId="7" applyFont="1" applyFill="1" applyBorder="1" applyAlignment="1" applyProtection="1">
      <alignment horizontal="center" vertical="center"/>
    </xf>
    <xf numFmtId="0" fontId="12" fillId="0" borderId="39" xfId="7" applyFont="1" applyFill="1" applyBorder="1" applyAlignment="1" applyProtection="1">
      <alignment horizontal="center" vertical="center"/>
    </xf>
    <xf numFmtId="0" fontId="10" fillId="0" borderId="48" xfId="2" applyFont="1" applyBorder="1" applyAlignment="1" applyProtection="1">
      <alignment horizontal="center" vertical="center"/>
      <protection locked="0"/>
    </xf>
    <xf numFmtId="0" fontId="11" fillId="0" borderId="48" xfId="2" applyFont="1" applyBorder="1" applyAlignment="1" applyProtection="1">
      <alignment horizontal="center" vertical="center"/>
      <protection locked="0"/>
    </xf>
    <xf numFmtId="0" fontId="11" fillId="0" borderId="52" xfId="2" applyFont="1" applyBorder="1" applyAlignment="1" applyProtection="1">
      <alignment horizontal="center" vertical="center"/>
      <protection locked="0"/>
    </xf>
    <xf numFmtId="0" fontId="10" fillId="0" borderId="18" xfId="7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76" fillId="0" borderId="0" xfId="7" applyFont="1" applyFill="1" applyBorder="1" applyAlignment="1" applyProtection="1">
      <alignment horizontal="center" vertical="top"/>
    </xf>
    <xf numFmtId="0" fontId="38" fillId="0" borderId="0" xfId="7" applyFont="1" applyFill="1" applyBorder="1" applyAlignment="1" applyProtection="1">
      <alignment horizontal="center" vertical="top"/>
    </xf>
    <xf numFmtId="0" fontId="38" fillId="0" borderId="24" xfId="7" applyFont="1" applyFill="1" applyBorder="1" applyAlignment="1" applyProtection="1">
      <alignment horizontal="center" vertical="top"/>
    </xf>
    <xf numFmtId="0" fontId="26" fillId="0" borderId="0" xfId="2" applyFont="1" applyBorder="1" applyAlignment="1" applyProtection="1">
      <alignment horizontal="center"/>
    </xf>
    <xf numFmtId="0" fontId="39" fillId="0" borderId="0" xfId="2" applyFont="1" applyBorder="1" applyAlignment="1" applyProtection="1">
      <alignment horizontal="center"/>
    </xf>
    <xf numFmtId="0" fontId="12" fillId="0" borderId="0" xfId="7" applyFont="1" applyFill="1" applyBorder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11" fillId="0" borderId="22" xfId="2" applyFont="1" applyBorder="1" applyAlignment="1" applyProtection="1">
      <alignment vertical="top"/>
    </xf>
    <xf numFmtId="0" fontId="4" fillId="0" borderId="18" xfId="7" applyFont="1" applyFill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21" xfId="2" applyFont="1" applyBorder="1" applyAlignment="1" applyProtection="1">
      <alignment horizontal="center" vertical="center"/>
      <protection locked="0"/>
    </xf>
    <xf numFmtId="0" fontId="11" fillId="0" borderId="39" xfId="2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>
      <alignment horizontal="center"/>
    </xf>
    <xf numFmtId="0" fontId="50" fillId="0" borderId="0" xfId="0" quotePrefix="1" applyFont="1" applyFill="1" applyAlignment="1">
      <alignment horizontal="left" vertical="top" wrapText="1"/>
    </xf>
    <xf numFmtId="0" fontId="50" fillId="0" borderId="0" xfId="0" applyFont="1" applyFill="1" applyAlignment="1">
      <alignment vertical="top" wrapText="1"/>
    </xf>
    <xf numFmtId="0" fontId="74" fillId="0" borderId="0" xfId="0" quotePrefix="1" applyFont="1" applyAlignment="1">
      <alignment vertical="top" wrapText="1"/>
    </xf>
    <xf numFmtId="0" fontId="50" fillId="0" borderId="0" xfId="0" applyFont="1" applyFill="1" applyAlignment="1">
      <alignment horizontal="left" vertical="top" wrapText="1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</xf>
    <xf numFmtId="0" fontId="20" fillId="3" borderId="3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7" fillId="0" borderId="0" xfId="0" quotePrefix="1" applyFont="1" applyFill="1" applyBorder="1" applyAlignment="1" applyProtection="1">
      <alignment horizontal="left" vertical="top" wrapText="1"/>
    </xf>
    <xf numFmtId="0" fontId="50" fillId="0" borderId="0" xfId="0" quotePrefix="1" applyFont="1" applyFill="1" applyAlignment="1">
      <alignment vertical="top" wrapText="1"/>
    </xf>
    <xf numFmtId="0" fontId="7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50" fillId="0" borderId="22" xfId="0" applyFont="1" applyBorder="1" applyAlignment="1"/>
    <xf numFmtId="0" fontId="26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27" fillId="9" borderId="18" xfId="0" applyFont="1" applyFill="1" applyBorder="1" applyAlignment="1" applyProtection="1">
      <alignment horizontal="left" vertical="center" wrapText="1"/>
    </xf>
    <xf numFmtId="0" fontId="27" fillId="9" borderId="30" xfId="0" applyFont="1" applyFill="1" applyBorder="1" applyAlignment="1" applyProtection="1">
      <alignment horizontal="left" vertical="center" wrapText="1"/>
    </xf>
    <xf numFmtId="0" fontId="27" fillId="9" borderId="13" xfId="0" applyFont="1" applyFill="1" applyBorder="1" applyAlignment="1" applyProtection="1">
      <alignment horizontal="left" vertical="center" wrapText="1"/>
    </xf>
    <xf numFmtId="0" fontId="41" fillId="9" borderId="30" xfId="0" applyFont="1" applyFill="1" applyBorder="1" applyAlignment="1" applyProtection="1">
      <alignment horizontal="left" vertical="center" wrapText="1"/>
    </xf>
    <xf numFmtId="0" fontId="41" fillId="9" borderId="13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center"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 applyAlignment="1"/>
    <xf numFmtId="0" fontId="26" fillId="0" borderId="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8" fillId="0" borderId="0" xfId="7" applyFont="1" applyFill="1" applyAlignment="1">
      <alignment horizontal="left"/>
    </xf>
    <xf numFmtId="0" fontId="20" fillId="0" borderId="16" xfId="2" applyFont="1" applyFill="1" applyBorder="1" applyAlignment="1">
      <alignment horizontal="left" vertical="center"/>
    </xf>
    <xf numFmtId="0" fontId="20" fillId="0" borderId="12" xfId="2" applyFont="1" applyFill="1" applyBorder="1" applyAlignment="1">
      <alignment vertical="center"/>
    </xf>
    <xf numFmtId="0" fontId="0" fillId="0" borderId="0" xfId="0" applyFill="1"/>
    <xf numFmtId="0" fontId="20" fillId="0" borderId="12" xfId="2" applyFont="1" applyFill="1" applyBorder="1" applyAlignment="1">
      <alignment horizontal="left" vertical="center"/>
    </xf>
    <xf numFmtId="0" fontId="69" fillId="0" borderId="14" xfId="2" applyFont="1" applyFill="1" applyBorder="1" applyAlignment="1">
      <alignment horizontal="left" vertical="center"/>
    </xf>
    <xf numFmtId="0" fontId="92" fillId="0" borderId="12" xfId="2" applyFont="1" applyFill="1" applyBorder="1" applyAlignment="1">
      <alignment horizontal="left" vertical="center" wrapText="1"/>
    </xf>
    <xf numFmtId="0" fontId="20" fillId="0" borderId="3" xfId="2" applyFont="1" applyFill="1" applyBorder="1" applyAlignment="1">
      <alignment horizontal="left" vertical="center"/>
    </xf>
    <xf numFmtId="0" fontId="92" fillId="0" borderId="16" xfId="2" applyFont="1" applyFill="1" applyBorder="1" applyAlignment="1">
      <alignment horizontal="left" vertical="center" wrapText="1"/>
    </xf>
    <xf numFmtId="49" fontId="20" fillId="0" borderId="12" xfId="2" applyNumberFormat="1" applyFont="1" applyFill="1" applyBorder="1" applyAlignment="1">
      <alignment vertical="center"/>
    </xf>
    <xf numFmtId="0" fontId="20" fillId="0" borderId="14" xfId="2" applyFont="1" applyFill="1" applyBorder="1" applyAlignment="1">
      <alignment horizontal="left" vertical="center"/>
    </xf>
    <xf numFmtId="49" fontId="20" fillId="0" borderId="12" xfId="2" applyNumberFormat="1" applyFont="1" applyFill="1" applyBorder="1" applyAlignment="1">
      <alignment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20" xfId="2" applyFont="1" applyFill="1" applyBorder="1" applyAlignment="1">
      <alignment horizontal="left" vertical="center"/>
    </xf>
    <xf numFmtId="0" fontId="93" fillId="0" borderId="0" xfId="7" applyFont="1" applyFill="1" applyAlignment="1" applyProtection="1">
      <alignment horizontal="left"/>
      <protection locked="0"/>
    </xf>
    <xf numFmtId="0" fontId="94" fillId="0" borderId="10" xfId="1" applyFont="1" applyBorder="1"/>
    <xf numFmtId="0" fontId="95" fillId="0" borderId="9" xfId="1" applyFont="1" applyBorder="1" applyAlignment="1">
      <alignment horizontal="left"/>
    </xf>
    <xf numFmtId="0" fontId="94" fillId="0" borderId="9" xfId="1" applyFont="1" applyBorder="1"/>
    <xf numFmtId="0" fontId="94" fillId="0" borderId="22" xfId="1" applyFont="1" applyBorder="1"/>
    <xf numFmtId="0" fontId="94" fillId="0" borderId="0" xfId="1" applyFont="1"/>
    <xf numFmtId="0" fontId="95" fillId="0" borderId="7" xfId="1" applyFont="1" applyBorder="1" applyAlignment="1">
      <alignment horizontal="center"/>
    </xf>
    <xf numFmtId="0" fontId="96" fillId="0" borderId="0" xfId="1" applyFont="1" applyAlignment="1">
      <alignment horizontal="center"/>
    </xf>
    <xf numFmtId="0" fontId="97" fillId="0" borderId="0" xfId="1" applyFont="1" applyAlignment="1">
      <alignment horizontal="center"/>
    </xf>
    <xf numFmtId="0" fontId="98" fillId="0" borderId="0" xfId="1" applyFont="1" applyAlignment="1">
      <alignment horizontal="center"/>
    </xf>
    <xf numFmtId="0" fontId="95" fillId="0" borderId="0" xfId="1" applyFont="1" applyAlignment="1">
      <alignment horizontal="left"/>
    </xf>
    <xf numFmtId="0" fontId="99" fillId="0" borderId="0" xfId="1" applyFont="1" applyAlignment="1">
      <alignment horizontal="center"/>
    </xf>
    <xf numFmtId="0" fontId="100" fillId="0" borderId="0" xfId="1" applyFont="1"/>
    <xf numFmtId="0" fontId="101" fillId="0" borderId="0" xfId="1" applyFont="1" applyAlignment="1">
      <alignment horizontal="left"/>
    </xf>
    <xf numFmtId="0" fontId="95" fillId="0" borderId="21" xfId="1" applyFont="1" applyBorder="1" applyAlignment="1">
      <alignment horizontal="centerContinuous"/>
    </xf>
    <xf numFmtId="0" fontId="94" fillId="0" borderId="21" xfId="1" applyFont="1" applyBorder="1"/>
    <xf numFmtId="0" fontId="94" fillId="0" borderId="39" xfId="1" applyFont="1" applyBorder="1"/>
    <xf numFmtId="0" fontId="95" fillId="0" borderId="27" xfId="1" applyFont="1" applyBorder="1" applyAlignment="1">
      <alignment horizontal="center" vertical="center"/>
    </xf>
    <xf numFmtId="0" fontId="95" fillId="0" borderId="4" xfId="1" applyFont="1" applyBorder="1" applyAlignment="1">
      <alignment horizontal="center" vertical="center"/>
    </xf>
    <xf numFmtId="0" fontId="102" fillId="0" borderId="0" xfId="0" applyFont="1"/>
    <xf numFmtId="0" fontId="103" fillId="0" borderId="23" xfId="1" applyFont="1" applyBorder="1" applyAlignment="1">
      <alignment horizontal="left" vertical="center" wrapText="1"/>
    </xf>
    <xf numFmtId="0" fontId="103" fillId="0" borderId="4" xfId="1" applyFont="1" applyBorder="1" applyAlignment="1">
      <alignment horizontal="left" vertical="center" wrapText="1"/>
    </xf>
    <xf numFmtId="0" fontId="94" fillId="0" borderId="24" xfId="1" applyFont="1" applyBorder="1"/>
    <xf numFmtId="0" fontId="94" fillId="0" borderId="3" xfId="1" applyFont="1" applyBorder="1"/>
    <xf numFmtId="0" fontId="103" fillId="0" borderId="2" xfId="1" applyFont="1" applyBorder="1" applyAlignment="1">
      <alignment horizontal="left" vertical="center" wrapText="1"/>
    </xf>
    <xf numFmtId="0" fontId="103" fillId="0" borderId="0" xfId="1" applyFont="1" applyAlignment="1">
      <alignment horizontal="left" vertical="center" wrapText="1"/>
    </xf>
    <xf numFmtId="0" fontId="94" fillId="0" borderId="45" xfId="1" applyFont="1" applyBorder="1"/>
    <xf numFmtId="0" fontId="94" fillId="0" borderId="46" xfId="1" applyFont="1" applyBorder="1"/>
    <xf numFmtId="0" fontId="94" fillId="0" borderId="110" xfId="1" applyFont="1" applyBorder="1"/>
    <xf numFmtId="0" fontId="104" fillId="0" borderId="111" xfId="1" applyFont="1" applyBorder="1" applyAlignment="1">
      <alignment horizontal="center" vertical="center" wrapText="1"/>
    </xf>
    <xf numFmtId="0" fontId="104" fillId="0" borderId="48" xfId="1" applyFont="1" applyBorder="1" applyAlignment="1">
      <alignment horizontal="center" vertical="center" wrapText="1"/>
    </xf>
    <xf numFmtId="0" fontId="104" fillId="0" borderId="52" xfId="1" applyFont="1" applyBorder="1" applyAlignment="1">
      <alignment horizontal="center" vertical="center" wrapText="1"/>
    </xf>
    <xf numFmtId="0" fontId="104" fillId="0" borderId="10" xfId="1" applyFont="1" applyBorder="1" applyAlignment="1">
      <alignment horizontal="center" vertical="center" wrapText="1"/>
    </xf>
    <xf numFmtId="0" fontId="104" fillId="0" borderId="59" xfId="1" applyFont="1" applyBorder="1" applyAlignment="1">
      <alignment horizontal="center" vertical="center" wrapText="1"/>
    </xf>
    <xf numFmtId="0" fontId="95" fillId="0" borderId="5" xfId="1" applyFont="1" applyBorder="1" applyAlignment="1">
      <alignment horizontal="center" vertical="center"/>
    </xf>
    <xf numFmtId="0" fontId="95" fillId="0" borderId="2" xfId="1" applyFont="1" applyBorder="1" applyAlignment="1">
      <alignment horizontal="center" vertical="center"/>
    </xf>
    <xf numFmtId="0" fontId="95" fillId="0" borderId="8" xfId="1" applyFont="1" applyBorder="1" applyAlignment="1">
      <alignment horizontal="center" vertical="center"/>
    </xf>
    <xf numFmtId="0" fontId="103" fillId="0" borderId="53" xfId="1" applyFont="1" applyBorder="1" applyAlignment="1">
      <alignment horizontal="left" vertical="center" wrapText="1"/>
    </xf>
    <xf numFmtId="0" fontId="103" fillId="0" borderId="12" xfId="1" applyFont="1" applyBorder="1" applyAlignment="1">
      <alignment horizontal="center" vertical="center" wrapText="1"/>
    </xf>
    <xf numFmtId="0" fontId="103" fillId="0" borderId="31" xfId="1" applyFont="1" applyBorder="1" applyAlignment="1">
      <alignment vertical="center" wrapText="1"/>
    </xf>
    <xf numFmtId="0" fontId="103" fillId="0" borderId="31" xfId="1" applyFont="1" applyBorder="1" applyAlignment="1">
      <alignment horizontal="left" vertical="center" wrapText="1"/>
    </xf>
    <xf numFmtId="0" fontId="95" fillId="0" borderId="0" xfId="1" applyFont="1" applyAlignment="1">
      <alignment horizontal="center"/>
    </xf>
    <xf numFmtId="0" fontId="104" fillId="0" borderId="27" xfId="1" applyFont="1" applyBorder="1" applyAlignment="1">
      <alignment horizontal="center" vertical="center"/>
    </xf>
    <xf numFmtId="0" fontId="104" fillId="0" borderId="16" xfId="1" applyFont="1" applyBorder="1" applyAlignment="1">
      <alignment horizontal="center" vertical="center"/>
    </xf>
    <xf numFmtId="0" fontId="95" fillId="0" borderId="35" xfId="1" applyFont="1" applyBorder="1" applyAlignment="1">
      <alignment horizontal="center" vertical="center" wrapText="1"/>
    </xf>
    <xf numFmtId="0" fontId="95" fillId="0" borderId="3" xfId="1" applyFont="1" applyBorder="1" applyAlignment="1">
      <alignment horizontal="center"/>
    </xf>
    <xf numFmtId="0" fontId="94" fillId="0" borderId="8" xfId="1" applyFont="1" applyBorder="1"/>
    <xf numFmtId="0" fontId="104" fillId="0" borderId="29" xfId="1" applyFont="1" applyBorder="1" applyAlignment="1">
      <alignment horizontal="center" vertical="center"/>
    </xf>
    <xf numFmtId="0" fontId="104" fillId="0" borderId="15" xfId="1" applyFont="1" applyBorder="1" applyAlignment="1">
      <alignment horizontal="center" vertical="center"/>
    </xf>
    <xf numFmtId="0" fontId="95" fillId="0" borderId="109" xfId="1" applyFont="1" applyBorder="1" applyAlignment="1">
      <alignment horizontal="center" vertical="center" wrapText="1"/>
    </xf>
    <xf numFmtId="0" fontId="94" fillId="0" borderId="36" xfId="1" applyFont="1" applyBorder="1"/>
    <xf numFmtId="49" fontId="109" fillId="0" borderId="45" xfId="1" applyNumberFormat="1" applyFont="1" applyBorder="1" applyAlignment="1">
      <alignment horizontal="left" vertical="center"/>
    </xf>
    <xf numFmtId="0" fontId="109" fillId="0" borderId="112" xfId="1" applyFont="1" applyBorder="1" applyAlignment="1">
      <alignment horizontal="center" vertical="center"/>
    </xf>
    <xf numFmtId="0" fontId="109" fillId="0" borderId="55" xfId="1" applyFont="1" applyBorder="1" applyAlignment="1">
      <alignment horizontal="left" vertical="center"/>
    </xf>
    <xf numFmtId="2" fontId="107" fillId="0" borderId="9" xfId="1" applyNumberFormat="1" applyFont="1" applyBorder="1" applyAlignment="1">
      <alignment horizontal="center" vertical="top"/>
    </xf>
    <xf numFmtId="0" fontId="107" fillId="3" borderId="60" xfId="1" applyFont="1" applyFill="1" applyBorder="1" applyAlignment="1">
      <alignment horizontal="center" vertical="top"/>
    </xf>
    <xf numFmtId="0" fontId="107" fillId="3" borderId="110" xfId="1" applyFont="1" applyFill="1" applyBorder="1" applyAlignment="1">
      <alignment horizontal="center" vertical="top"/>
    </xf>
    <xf numFmtId="0" fontId="109" fillId="0" borderId="10" xfId="1" applyFont="1" applyBorder="1" applyAlignment="1">
      <alignment horizontal="left" vertical="top" wrapText="1"/>
    </xf>
    <xf numFmtId="0" fontId="94" fillId="0" borderId="28" xfId="1" applyFont="1" applyBorder="1"/>
    <xf numFmtId="49" fontId="109" fillId="0" borderId="5" xfId="1" applyNumberFormat="1" applyFont="1" applyBorder="1" applyAlignment="1">
      <alignment horizontal="left" vertical="center"/>
    </xf>
    <xf numFmtId="0" fontId="109" fillId="0" borderId="12" xfId="1" applyFont="1" applyBorder="1" applyAlignment="1">
      <alignment horizontal="center" vertical="center"/>
    </xf>
    <xf numFmtId="0" fontId="109" fillId="0" borderId="31" xfId="1" applyFont="1" applyBorder="1" applyAlignment="1">
      <alignment horizontal="left" vertical="center" wrapText="1" indent="1"/>
    </xf>
    <xf numFmtId="2" fontId="107" fillId="0" borderId="30" xfId="1" applyNumberFormat="1" applyFont="1" applyBorder="1" applyAlignment="1">
      <alignment horizontal="center" vertical="top"/>
    </xf>
    <xf numFmtId="0" fontId="107" fillId="3" borderId="3" xfId="1" applyFont="1" applyFill="1" applyBorder="1" applyAlignment="1">
      <alignment horizontal="center" vertical="top"/>
    </xf>
    <xf numFmtId="0" fontId="107" fillId="3" borderId="8" xfId="1" applyFont="1" applyFill="1" applyBorder="1" applyAlignment="1">
      <alignment horizontal="center" vertical="top"/>
    </xf>
    <xf numFmtId="0" fontId="109" fillId="0" borderId="37" xfId="1" applyFont="1" applyBorder="1" applyAlignment="1">
      <alignment horizontal="left" vertical="top" wrapText="1"/>
    </xf>
    <xf numFmtId="2" fontId="107" fillId="3" borderId="8" xfId="1" applyNumberFormat="1" applyFont="1" applyFill="1" applyBorder="1" applyAlignment="1">
      <alignment horizontal="center" vertical="top"/>
    </xf>
    <xf numFmtId="0" fontId="94" fillId="0" borderId="53" xfId="1" applyFont="1" applyBorder="1"/>
    <xf numFmtId="0" fontId="109" fillId="0" borderId="31" xfId="1" applyFont="1" applyBorder="1" applyAlignment="1">
      <alignment horizontal="left" vertical="center" indent="2"/>
    </xf>
    <xf numFmtId="2" fontId="107" fillId="0" borderId="36" xfId="1" applyNumberFormat="1" applyFont="1" applyBorder="1" applyAlignment="1">
      <alignment horizontal="center" vertical="top"/>
    </xf>
    <xf numFmtId="2" fontId="109" fillId="3" borderId="8" xfId="1" applyNumberFormat="1" applyFont="1" applyFill="1" applyBorder="1" applyAlignment="1">
      <alignment horizontal="center" vertical="top"/>
    </xf>
    <xf numFmtId="2" fontId="109" fillId="0" borderId="12" xfId="1" applyNumberFormat="1" applyFont="1" applyBorder="1" applyAlignment="1">
      <alignment horizontal="center" vertical="center"/>
    </xf>
    <xf numFmtId="0" fontId="109" fillId="0" borderId="32" xfId="1" applyFont="1" applyBorder="1" applyAlignment="1">
      <alignment horizontal="left" vertical="center" indent="2"/>
    </xf>
    <xf numFmtId="2" fontId="107" fillId="0" borderId="38" xfId="1" applyNumberFormat="1" applyFont="1" applyBorder="1" applyAlignment="1">
      <alignment horizontal="center" vertical="top"/>
    </xf>
    <xf numFmtId="0" fontId="109" fillId="0" borderId="25" xfId="1" applyFont="1" applyBorder="1" applyAlignment="1">
      <alignment horizontal="left" vertical="top" wrapText="1"/>
    </xf>
    <xf numFmtId="0" fontId="109" fillId="0" borderId="31" xfId="1" applyFont="1" applyBorder="1" applyAlignment="1">
      <alignment horizontal="left" vertical="center" indent="1"/>
    </xf>
    <xf numFmtId="2" fontId="107" fillId="0" borderId="21" xfId="1" applyNumberFormat="1" applyFont="1" applyBorder="1" applyAlignment="1">
      <alignment horizontal="center" vertical="top"/>
    </xf>
    <xf numFmtId="2" fontId="109" fillId="0" borderId="37" xfId="1" applyNumberFormat="1" applyFont="1" applyBorder="1" applyAlignment="1">
      <alignment horizontal="left" vertical="top" wrapText="1"/>
    </xf>
    <xf numFmtId="0" fontId="109" fillId="0" borderId="31" xfId="1" applyFont="1" applyBorder="1" applyAlignment="1">
      <alignment horizontal="left" vertical="center" indent="3"/>
    </xf>
    <xf numFmtId="2" fontId="109" fillId="0" borderId="25" xfId="1" applyNumberFormat="1" applyFont="1" applyBorder="1" applyAlignment="1">
      <alignment horizontal="left" vertical="top" wrapText="1"/>
    </xf>
    <xf numFmtId="0" fontId="111" fillId="0" borderId="31" xfId="0" applyFont="1" applyBorder="1" applyAlignment="1">
      <alignment horizontal="left" vertical="center" indent="3"/>
    </xf>
    <xf numFmtId="0" fontId="94" fillId="0" borderId="53" xfId="1" applyFont="1" applyBorder="1" applyAlignment="1">
      <alignment wrapText="1"/>
    </xf>
    <xf numFmtId="49" fontId="109" fillId="0" borderId="7" xfId="1" applyNumberFormat="1" applyFont="1" applyBorder="1" applyAlignment="1">
      <alignment horizontal="left" vertical="center"/>
    </xf>
    <xf numFmtId="0" fontId="109" fillId="0" borderId="31" xfId="1" applyFont="1" applyBorder="1" applyAlignment="1">
      <alignment horizontal="left" vertical="center" indent="4"/>
    </xf>
    <xf numFmtId="0" fontId="109" fillId="3" borderId="8" xfId="1" applyFont="1" applyFill="1" applyBorder="1" applyAlignment="1">
      <alignment horizontal="center" vertical="top"/>
    </xf>
    <xf numFmtId="0" fontId="94" fillId="0" borderId="53" xfId="1" applyFont="1" applyBorder="1" applyAlignment="1">
      <alignment vertical="top"/>
    </xf>
    <xf numFmtId="49" fontId="109" fillId="0" borderId="11" xfId="1" applyNumberFormat="1" applyFont="1" applyBorder="1" applyAlignment="1">
      <alignment horizontal="left" vertical="center"/>
    </xf>
    <xf numFmtId="0" fontId="109" fillId="0" borderId="20" xfId="1" applyFont="1" applyBorder="1" applyAlignment="1">
      <alignment horizontal="center" vertical="center"/>
    </xf>
    <xf numFmtId="0" fontId="109" fillId="0" borderId="49" xfId="1" applyFont="1" applyBorder="1" applyAlignment="1">
      <alignment horizontal="left" vertical="center" indent="3"/>
    </xf>
    <xf numFmtId="2" fontId="107" fillId="0" borderId="113" xfId="1" applyNumberFormat="1" applyFont="1" applyBorder="1" applyAlignment="1">
      <alignment horizontal="center" vertical="top"/>
    </xf>
    <xf numFmtId="0" fontId="107" fillId="3" borderId="15" xfId="1" applyFont="1" applyFill="1" applyBorder="1" applyAlignment="1">
      <alignment horizontal="center" vertical="top"/>
    </xf>
    <xf numFmtId="0" fontId="109" fillId="3" borderId="109" xfId="1" applyFont="1" applyFill="1" applyBorder="1" applyAlignment="1">
      <alignment horizontal="center" vertical="top"/>
    </xf>
    <xf numFmtId="0" fontId="109" fillId="0" borderId="114" xfId="1" applyFont="1" applyBorder="1" applyAlignment="1">
      <alignment horizontal="left" vertical="top" wrapText="1"/>
    </xf>
    <xf numFmtId="49" fontId="109" fillId="0" borderId="115" xfId="1" applyNumberFormat="1" applyFont="1" applyBorder="1" applyAlignment="1">
      <alignment horizontal="left" vertical="center"/>
    </xf>
    <xf numFmtId="0" fontId="109" fillId="0" borderId="116" xfId="1" applyFont="1" applyBorder="1" applyAlignment="1">
      <alignment horizontal="center" vertical="center"/>
    </xf>
    <xf numFmtId="0" fontId="109" fillId="0" borderId="117" xfId="1" applyFont="1" applyBorder="1" applyAlignment="1">
      <alignment horizontal="left" vertical="center"/>
    </xf>
    <xf numFmtId="2" fontId="107" fillId="0" borderId="111" xfId="1" applyNumberFormat="1" applyFont="1" applyBorder="1" applyAlignment="1">
      <alignment horizontal="center" vertical="top"/>
    </xf>
    <xf numFmtId="0" fontId="109" fillId="0" borderId="55" xfId="1" applyFont="1" applyBorder="1" applyAlignment="1">
      <alignment horizontal="center" vertical="top"/>
    </xf>
    <xf numFmtId="0" fontId="109" fillId="0" borderId="118" xfId="1" applyFont="1" applyBorder="1" applyAlignment="1">
      <alignment horizontal="left" vertical="top" wrapText="1"/>
    </xf>
    <xf numFmtId="0" fontId="109" fillId="0" borderId="55" xfId="1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center"/>
    </xf>
    <xf numFmtId="0" fontId="109" fillId="0" borderId="119" xfId="1" applyFont="1" applyBorder="1" applyAlignment="1">
      <alignment horizontal="left" vertical="center"/>
    </xf>
    <xf numFmtId="2" fontId="107" fillId="0" borderId="7" xfId="1" applyNumberFormat="1" applyFont="1" applyBorder="1" applyAlignment="1">
      <alignment horizontal="center" vertical="top"/>
    </xf>
    <xf numFmtId="0" fontId="109" fillId="0" borderId="8" xfId="1" applyFont="1" applyBorder="1" applyAlignment="1">
      <alignment horizontal="center" vertical="top"/>
    </xf>
    <xf numFmtId="0" fontId="109" fillId="0" borderId="7" xfId="1" applyFont="1" applyBorder="1" applyAlignment="1">
      <alignment horizontal="left" vertical="top" wrapText="1"/>
    </xf>
    <xf numFmtId="0" fontId="109" fillId="0" borderId="32" xfId="1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109" fillId="0" borderId="120" xfId="1" applyFont="1" applyBorder="1" applyAlignment="1">
      <alignment horizontal="left" vertical="center" indent="1"/>
    </xf>
    <xf numFmtId="2" fontId="109" fillId="0" borderId="27" xfId="1" applyNumberFormat="1" applyFont="1" applyBorder="1" applyAlignment="1">
      <alignment horizontal="center" vertical="top"/>
    </xf>
    <xf numFmtId="165" fontId="109" fillId="0" borderId="31" xfId="1" applyNumberFormat="1" applyFont="1" applyBorder="1" applyAlignment="1">
      <alignment horizontal="center" vertical="top"/>
    </xf>
    <xf numFmtId="0" fontId="109" fillId="0" borderId="28" xfId="1" applyFont="1" applyBorder="1" applyAlignment="1">
      <alignment horizontal="left" vertical="top" wrapText="1"/>
    </xf>
    <xf numFmtId="0" fontId="109" fillId="0" borderId="31" xfId="1" applyFont="1" applyBorder="1" applyAlignment="1">
      <alignment horizontal="left" vertical="top" wrapText="1"/>
    </xf>
    <xf numFmtId="0" fontId="109" fillId="0" borderId="8" xfId="1" applyFont="1" applyBorder="1" applyAlignment="1">
      <alignment horizontal="center" vertical="center"/>
    </xf>
    <xf numFmtId="0" fontId="109" fillId="0" borderId="121" xfId="1" applyFont="1" applyBorder="1" applyAlignment="1">
      <alignment horizontal="left" vertical="center"/>
    </xf>
    <xf numFmtId="2" fontId="109" fillId="0" borderId="5" xfId="1" applyNumberFormat="1" applyFont="1" applyBorder="1" applyAlignment="1">
      <alignment horizontal="center" vertical="top"/>
    </xf>
    <xf numFmtId="166" fontId="109" fillId="0" borderId="35" xfId="1" applyNumberFormat="1" applyFont="1" applyBorder="1" applyAlignment="1">
      <alignment horizontal="left" vertical="top" wrapText="1"/>
    </xf>
    <xf numFmtId="0" fontId="109" fillId="0" borderId="32" xfId="1" applyFont="1" applyBorder="1" applyAlignment="1">
      <alignment horizontal="center" vertical="center"/>
    </xf>
    <xf numFmtId="0" fontId="109" fillId="0" borderId="122" xfId="1" applyFont="1" applyBorder="1" applyAlignment="1">
      <alignment horizontal="left" vertical="center"/>
    </xf>
    <xf numFmtId="2" fontId="109" fillId="0" borderId="6" xfId="1" applyNumberFormat="1" applyFont="1" applyBorder="1" applyAlignment="1">
      <alignment horizontal="center" vertical="top"/>
    </xf>
    <xf numFmtId="0" fontId="109" fillId="0" borderId="32" xfId="1" applyFont="1" applyBorder="1" applyAlignment="1">
      <alignment horizontal="center" vertical="top"/>
    </xf>
    <xf numFmtId="0" fontId="109" fillId="0" borderId="35" xfId="1" applyFont="1" applyBorder="1" applyAlignment="1">
      <alignment horizontal="left" vertical="top" wrapText="1"/>
    </xf>
    <xf numFmtId="0" fontId="109" fillId="0" borderId="54" xfId="1" applyFont="1" applyBorder="1" applyAlignment="1">
      <alignment horizontal="center" vertical="center"/>
    </xf>
    <xf numFmtId="0" fontId="109" fillId="0" borderId="123" xfId="1" applyFont="1" applyBorder="1" applyAlignment="1">
      <alignment horizontal="left" vertical="center"/>
    </xf>
    <xf numFmtId="0" fontId="107" fillId="3" borderId="14" xfId="1" applyFont="1" applyFill="1" applyBorder="1" applyAlignment="1">
      <alignment horizontal="center" vertical="top"/>
    </xf>
    <xf numFmtId="2" fontId="109" fillId="0" borderId="32" xfId="1" applyNumberFormat="1" applyFont="1" applyBorder="1" applyAlignment="1">
      <alignment horizontal="left" vertical="top" wrapText="1"/>
    </xf>
    <xf numFmtId="0" fontId="109" fillId="0" borderId="2" xfId="1" applyFont="1" applyBorder="1" applyAlignment="1">
      <alignment horizontal="center" vertical="center"/>
    </xf>
    <xf numFmtId="0" fontId="109" fillId="0" borderId="7" xfId="1" applyFont="1" applyBorder="1" applyAlignment="1">
      <alignment horizontal="left" vertical="center"/>
    </xf>
    <xf numFmtId="49" fontId="109" fillId="0" borderId="10" xfId="1" applyNumberFormat="1" applyFont="1" applyBorder="1" applyAlignment="1">
      <alignment horizontal="left" vertical="center"/>
    </xf>
    <xf numFmtId="0" fontId="109" fillId="0" borderId="51" xfId="1" applyFont="1" applyBorder="1" applyAlignment="1">
      <alignment horizontal="center" vertical="center"/>
    </xf>
    <xf numFmtId="2" fontId="109" fillId="0" borderId="53" xfId="1" applyNumberFormat="1" applyFont="1" applyBorder="1" applyAlignment="1">
      <alignment horizontal="center" vertical="top"/>
    </xf>
    <xf numFmtId="0" fontId="107" fillId="3" borderId="12" xfId="1" applyFont="1" applyFill="1" applyBorder="1" applyAlignment="1">
      <alignment horizontal="center" vertical="top"/>
    </xf>
    <xf numFmtId="0" fontId="109" fillId="0" borderId="31" xfId="1" applyFont="1" applyBorder="1" applyAlignment="1">
      <alignment horizontal="center" vertical="top"/>
    </xf>
    <xf numFmtId="2" fontId="109" fillId="0" borderId="31" xfId="1" applyNumberFormat="1" applyFont="1" applyBorder="1" applyAlignment="1">
      <alignment horizontal="left" vertical="top" wrapText="1"/>
    </xf>
    <xf numFmtId="0" fontId="109" fillId="0" borderId="19" xfId="1" applyFont="1" applyBorder="1" applyAlignment="1">
      <alignment horizontal="center" vertical="center"/>
    </xf>
    <xf numFmtId="0" fontId="109" fillId="0" borderId="121" xfId="1" applyFont="1" applyBorder="1" applyAlignment="1">
      <alignment horizontal="left" vertical="center" indent="1"/>
    </xf>
    <xf numFmtId="0" fontId="109" fillId="0" borderId="123" xfId="1" applyFont="1" applyBorder="1" applyAlignment="1">
      <alignment horizontal="left" vertical="center" indent="1"/>
    </xf>
    <xf numFmtId="2" fontId="109" fillId="0" borderId="29" xfId="1" applyNumberFormat="1" applyFont="1" applyBorder="1" applyAlignment="1">
      <alignment horizontal="center" vertical="top"/>
    </xf>
    <xf numFmtId="0" fontId="109" fillId="0" borderId="109" xfId="1" applyFont="1" applyBorder="1" applyAlignment="1">
      <alignment horizontal="center" vertical="top"/>
    </xf>
    <xf numFmtId="2" fontId="109" fillId="0" borderId="8" xfId="1" applyNumberFormat="1" applyFont="1" applyBorder="1" applyAlignment="1">
      <alignment horizontal="left" vertical="top" wrapText="1"/>
    </xf>
    <xf numFmtId="2" fontId="107" fillId="0" borderId="111" xfId="1" quotePrefix="1" applyNumberFormat="1" applyFont="1" applyBorder="1" applyAlignment="1">
      <alignment horizontal="center" vertical="top"/>
    </xf>
    <xf numFmtId="0" fontId="109" fillId="0" borderId="111" xfId="1" applyFont="1" applyBorder="1" applyAlignment="1">
      <alignment horizontal="left" vertical="top" wrapText="1"/>
    </xf>
    <xf numFmtId="2" fontId="107" fillId="0" borderId="27" xfId="1" applyNumberFormat="1" applyFont="1" applyBorder="1" applyAlignment="1">
      <alignment horizontal="center" vertical="top"/>
    </xf>
    <xf numFmtId="0" fontId="109" fillId="0" borderId="35" xfId="1" applyFont="1" applyBorder="1" applyAlignment="1">
      <alignment horizontal="center" vertical="top"/>
    </xf>
    <xf numFmtId="2" fontId="107" fillId="0" borderId="5" xfId="1" applyNumberFormat="1" applyFont="1" applyBorder="1" applyAlignment="1">
      <alignment horizontal="center" vertical="top"/>
    </xf>
    <xf numFmtId="0" fontId="109" fillId="0" borderId="122" xfId="1" applyFont="1" applyBorder="1" applyAlignment="1">
      <alignment horizontal="left" vertical="center" indent="1"/>
    </xf>
    <xf numFmtId="2" fontId="107" fillId="0" borderId="6" xfId="1" applyNumberFormat="1" applyFont="1" applyBorder="1" applyAlignment="1">
      <alignment horizontal="center" vertical="top"/>
    </xf>
    <xf numFmtId="0" fontId="109" fillId="0" borderId="121" xfId="1" applyFont="1" applyBorder="1" applyAlignment="1">
      <alignment horizontal="left" vertical="center" indent="2"/>
    </xf>
    <xf numFmtId="0" fontId="109" fillId="0" borderId="122" xfId="1" applyFont="1" applyBorder="1" applyAlignment="1">
      <alignment horizontal="left" vertical="center" indent="2"/>
    </xf>
    <xf numFmtId="0" fontId="109" fillId="0" borderId="6" xfId="1" applyFont="1" applyBorder="1" applyAlignment="1">
      <alignment horizontal="left" vertical="top" wrapText="1"/>
    </xf>
    <xf numFmtId="2" fontId="107" fillId="0" borderId="25" xfId="1" applyNumberFormat="1" applyFont="1" applyBorder="1" applyAlignment="1">
      <alignment horizontal="center" vertical="top"/>
    </xf>
    <xf numFmtId="49" fontId="109" fillId="0" borderId="29" xfId="1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09" fillId="0" borderId="123" xfId="1" applyFont="1" applyBorder="1" applyAlignment="1">
      <alignment horizontal="left" vertical="center" indent="2"/>
    </xf>
    <xf numFmtId="2" fontId="107" fillId="0" borderId="11" xfId="1" applyNumberFormat="1" applyFont="1" applyBorder="1" applyAlignment="1">
      <alignment horizontal="center" vertical="top" wrapText="1"/>
    </xf>
    <xf numFmtId="0" fontId="107" fillId="3" borderId="15" xfId="1" applyFont="1" applyFill="1" applyBorder="1" applyAlignment="1">
      <alignment horizontal="center" vertical="top" wrapText="1"/>
    </xf>
    <xf numFmtId="0" fontId="109" fillId="0" borderId="109" xfId="1" applyFont="1" applyBorder="1" applyAlignment="1">
      <alignment horizontal="center" vertical="top" wrapText="1"/>
    </xf>
    <xf numFmtId="0" fontId="109" fillId="0" borderId="11" xfId="1" applyFont="1" applyBorder="1" applyAlignment="1">
      <alignment horizontal="left" vertical="top" wrapText="1"/>
    </xf>
    <xf numFmtId="0" fontId="109" fillId="0" borderId="49" xfId="1" applyFont="1" applyBorder="1" applyAlignment="1">
      <alignment horizontal="left" vertical="top" wrapText="1"/>
    </xf>
    <xf numFmtId="0" fontId="109" fillId="0" borderId="19" xfId="1" applyFont="1" applyBorder="1" applyAlignment="1">
      <alignment horizontal="center" vertical="top"/>
    </xf>
    <xf numFmtId="2" fontId="107" fillId="0" borderId="28" xfId="1" applyNumberFormat="1" applyFont="1" applyBorder="1" applyAlignment="1">
      <alignment horizontal="center" vertical="top"/>
    </xf>
    <xf numFmtId="0" fontId="94" fillId="0" borderId="16" xfId="1" applyFont="1" applyBorder="1" applyAlignment="1">
      <alignment vertical="top"/>
    </xf>
    <xf numFmtId="0" fontId="94" fillId="0" borderId="14" xfId="1" applyFont="1" applyBorder="1" applyAlignment="1">
      <alignment vertical="top"/>
    </xf>
    <xf numFmtId="0" fontId="94" fillId="0" borderId="0" xfId="1" applyFont="1" applyAlignment="1">
      <alignment vertical="top"/>
    </xf>
    <xf numFmtId="0" fontId="107" fillId="0" borderId="14" xfId="1" applyFont="1" applyBorder="1" applyAlignment="1">
      <alignment horizontal="center" vertical="top"/>
    </xf>
    <xf numFmtId="0" fontId="109" fillId="0" borderId="53" xfId="1" applyFont="1" applyBorder="1" applyAlignment="1">
      <alignment horizontal="left" vertical="top" wrapText="1"/>
    </xf>
    <xf numFmtId="0" fontId="107" fillId="0" borderId="2" xfId="1" applyFont="1" applyBorder="1" applyAlignment="1">
      <alignment horizontal="center" vertical="top"/>
    </xf>
    <xf numFmtId="0" fontId="109" fillId="0" borderId="124" xfId="1" applyFont="1" applyBorder="1" applyAlignment="1">
      <alignment horizontal="left" vertical="center"/>
    </xf>
    <xf numFmtId="2" fontId="107" fillId="3" borderId="111" xfId="1" applyNumberFormat="1" applyFont="1" applyFill="1" applyBorder="1" applyAlignment="1">
      <alignment horizontal="center" vertical="top"/>
    </xf>
    <xf numFmtId="0" fontId="107" fillId="3" borderId="51" xfId="1" applyFont="1" applyFill="1" applyBorder="1" applyAlignment="1">
      <alignment horizontal="center" vertical="top"/>
    </xf>
    <xf numFmtId="0" fontId="109" fillId="0" borderId="23" xfId="1" applyFont="1" applyBorder="1" applyAlignment="1">
      <alignment horizontal="center" vertical="top"/>
    </xf>
    <xf numFmtId="2" fontId="107" fillId="0" borderId="37" xfId="1" applyNumberFormat="1" applyFont="1" applyBorder="1" applyAlignment="1">
      <alignment horizontal="center" vertical="top"/>
    </xf>
    <xf numFmtId="0" fontId="109" fillId="0" borderId="12" xfId="1" applyFont="1" applyBorder="1" applyAlignment="1">
      <alignment horizontal="center" vertical="top"/>
    </xf>
    <xf numFmtId="0" fontId="94" fillId="0" borderId="53" xfId="1" applyFont="1" applyBorder="1" applyAlignment="1">
      <alignment horizontal="left" vertical="top"/>
    </xf>
    <xf numFmtId="0" fontId="94" fillId="0" borderId="53" xfId="1" applyFont="1" applyBorder="1" applyAlignment="1">
      <alignment horizontal="left" vertical="center"/>
    </xf>
    <xf numFmtId="0" fontId="109" fillId="0" borderId="122" xfId="1" applyFont="1" applyBorder="1" applyAlignment="1">
      <alignment horizontal="left" vertical="center" indent="3"/>
    </xf>
    <xf numFmtId="2" fontId="107" fillId="0" borderId="7" xfId="1" applyNumberFormat="1" applyFont="1" applyBorder="1" applyAlignment="1">
      <alignment horizontal="center" vertical="top" wrapText="1"/>
    </xf>
    <xf numFmtId="0" fontId="107" fillId="0" borderId="16" xfId="1" applyFont="1" applyBorder="1" applyAlignment="1">
      <alignment horizontal="center" vertical="top"/>
    </xf>
    <xf numFmtId="0" fontId="109" fillId="0" borderId="8" xfId="1" applyFont="1" applyBorder="1" applyAlignment="1">
      <alignment horizontal="center" vertical="top" wrapText="1"/>
    </xf>
    <xf numFmtId="0" fontId="109" fillId="0" borderId="121" xfId="1" quotePrefix="1" applyFont="1" applyBorder="1" applyAlignment="1">
      <alignment horizontal="left" vertical="center" wrapText="1" indent="1"/>
    </xf>
    <xf numFmtId="49" fontId="107" fillId="0" borderId="18" xfId="1" applyNumberFormat="1" applyFont="1" applyBorder="1" applyAlignment="1">
      <alignment horizontal="center" vertical="top"/>
    </xf>
    <xf numFmtId="49" fontId="109" fillId="0" borderId="31" xfId="1" applyNumberFormat="1" applyFont="1" applyBorder="1" applyAlignment="1">
      <alignment horizontal="center" vertical="top"/>
    </xf>
    <xf numFmtId="49" fontId="109" fillId="0" borderId="19" xfId="1" applyNumberFormat="1" applyFont="1" applyBorder="1" applyAlignment="1">
      <alignment horizontal="center" vertical="top"/>
    </xf>
    <xf numFmtId="49" fontId="109" fillId="0" borderId="32" xfId="1" applyNumberFormat="1" applyFont="1" applyBorder="1" applyAlignment="1">
      <alignment horizontal="center" vertical="top"/>
    </xf>
    <xf numFmtId="0" fontId="109" fillId="0" borderId="122" xfId="1" quotePrefix="1" applyFont="1" applyBorder="1" applyAlignment="1">
      <alignment horizontal="left" vertical="center" indent="2"/>
    </xf>
    <xf numFmtId="49" fontId="109" fillId="0" borderId="2" xfId="1" applyNumberFormat="1" applyFont="1" applyBorder="1" applyAlignment="1">
      <alignment horizontal="center" vertical="top"/>
    </xf>
    <xf numFmtId="49" fontId="109" fillId="0" borderId="8" xfId="1" applyNumberFormat="1" applyFont="1" applyBorder="1" applyAlignment="1">
      <alignment horizontal="center" vertical="top"/>
    </xf>
    <xf numFmtId="2" fontId="107" fillId="3" borderId="37" xfId="1" applyNumberFormat="1" applyFont="1" applyFill="1" applyBorder="1" applyAlignment="1">
      <alignment horizontal="center" vertical="top"/>
    </xf>
    <xf numFmtId="0" fontId="107" fillId="3" borderId="18" xfId="1" applyFont="1" applyFill="1" applyBorder="1" applyAlignment="1">
      <alignment horizontal="center" vertical="top"/>
    </xf>
    <xf numFmtId="0" fontId="109" fillId="0" borderId="2" xfId="1" applyFont="1" applyBorder="1" applyAlignment="1">
      <alignment horizontal="center" vertical="top"/>
    </xf>
    <xf numFmtId="0" fontId="109" fillId="0" borderId="121" xfId="1" applyFont="1" applyBorder="1" applyAlignment="1">
      <alignment horizontal="left" vertical="center" wrapText="1" indent="2"/>
    </xf>
    <xf numFmtId="0" fontId="109" fillId="0" borderId="18" xfId="1" applyFont="1" applyBorder="1" applyAlignment="1">
      <alignment horizontal="center" vertical="top"/>
    </xf>
    <xf numFmtId="2" fontId="107" fillId="0" borderId="11" xfId="1" applyNumberFormat="1" applyFont="1" applyBorder="1" applyAlignment="1">
      <alignment horizontal="center" vertical="top"/>
    </xf>
    <xf numFmtId="0" fontId="109" fillId="0" borderId="33" xfId="1" applyFont="1" applyBorder="1" applyAlignment="1">
      <alignment horizontal="center" vertical="top"/>
    </xf>
    <xf numFmtId="0" fontId="109" fillId="0" borderId="49" xfId="1" applyFont="1" applyBorder="1" applyAlignment="1">
      <alignment horizontal="center" vertical="top"/>
    </xf>
    <xf numFmtId="2" fontId="107" fillId="3" borderId="45" xfId="1" applyNumberFormat="1" applyFont="1" applyFill="1" applyBorder="1" applyAlignment="1">
      <alignment horizontal="center" vertical="top" wrapText="1"/>
    </xf>
    <xf numFmtId="0" fontId="107" fillId="3" borderId="60" xfId="1" applyFont="1" applyFill="1" applyBorder="1" applyAlignment="1">
      <alignment horizontal="center" vertical="top" wrapText="1"/>
    </xf>
    <xf numFmtId="0" fontId="109" fillId="0" borderId="110" xfId="1" applyFont="1" applyBorder="1" applyAlignment="1">
      <alignment horizontal="center" vertical="top" wrapText="1"/>
    </xf>
    <xf numFmtId="0" fontId="109" fillId="3" borderId="45" xfId="1" applyFont="1" applyFill="1" applyBorder="1" applyAlignment="1">
      <alignment horizontal="left" vertical="top" wrapText="1"/>
    </xf>
    <xf numFmtId="2" fontId="107" fillId="3" borderId="5" xfId="1" applyNumberFormat="1" applyFont="1" applyFill="1" applyBorder="1" applyAlignment="1">
      <alignment horizontal="center" vertical="top"/>
    </xf>
    <xf numFmtId="0" fontId="109" fillId="3" borderId="5" xfId="1" applyFont="1" applyFill="1" applyBorder="1" applyAlignment="1">
      <alignment horizontal="left" vertical="top" wrapText="1"/>
    </xf>
    <xf numFmtId="0" fontId="109" fillId="0" borderId="125" xfId="1" applyFont="1" applyBorder="1" applyAlignment="1">
      <alignment horizontal="left" vertical="center" indent="1"/>
    </xf>
    <xf numFmtId="0" fontId="109" fillId="0" borderId="121" xfId="1" applyFont="1" applyBorder="1" applyAlignment="1">
      <alignment horizontal="left" vertical="center" indent="3"/>
    </xf>
    <xf numFmtId="2" fontId="107" fillId="3" borderId="29" xfId="1" applyNumberFormat="1" applyFont="1" applyFill="1" applyBorder="1" applyAlignment="1">
      <alignment horizontal="center" vertical="top"/>
    </xf>
    <xf numFmtId="0" fontId="109" fillId="3" borderId="29" xfId="1" applyFont="1" applyFill="1" applyBorder="1" applyAlignment="1">
      <alignment horizontal="left" vertical="top" wrapText="1"/>
    </xf>
    <xf numFmtId="2" fontId="109" fillId="0" borderId="49" xfId="1" applyNumberFormat="1" applyFont="1" applyBorder="1" applyAlignment="1">
      <alignment horizontal="left" vertical="top" wrapText="1"/>
    </xf>
    <xf numFmtId="0" fontId="109" fillId="3" borderId="11" xfId="1" applyFont="1" applyFill="1" applyBorder="1" applyAlignment="1">
      <alignment horizontal="left" vertical="top" wrapText="1"/>
    </xf>
    <xf numFmtId="0" fontId="109" fillId="0" borderId="55" xfId="1" applyFont="1" applyBorder="1" applyAlignment="1">
      <alignment horizontal="center" vertical="top" wrapText="1"/>
    </xf>
    <xf numFmtId="2" fontId="107" fillId="3" borderId="5" xfId="1" applyNumberFormat="1" applyFont="1" applyFill="1" applyBorder="1" applyAlignment="1">
      <alignment horizontal="center" vertical="top" wrapText="1"/>
    </xf>
    <xf numFmtId="0" fontId="107" fillId="3" borderId="3" xfId="1" applyFont="1" applyFill="1" applyBorder="1" applyAlignment="1">
      <alignment horizontal="center" vertical="top" wrapText="1"/>
    </xf>
    <xf numFmtId="0" fontId="109" fillId="0" borderId="31" xfId="1" applyFont="1" applyBorder="1" applyAlignment="1">
      <alignment horizontal="center" vertical="top" wrapText="1"/>
    </xf>
    <xf numFmtId="0" fontId="107" fillId="0" borderId="31" xfId="1" applyFont="1" applyBorder="1" applyAlignment="1">
      <alignment horizontal="center" vertical="top" wrapText="1"/>
    </xf>
    <xf numFmtId="0" fontId="109" fillId="0" borderId="121" xfId="1" quotePrefix="1" applyFont="1" applyBorder="1" applyAlignment="1">
      <alignment horizontal="left" vertical="center" indent="2"/>
    </xf>
    <xf numFmtId="0" fontId="109" fillId="0" borderId="122" xfId="1" applyFont="1" applyBorder="1" applyAlignment="1">
      <alignment horizontal="left" vertical="center" wrapText="1" indent="2"/>
    </xf>
    <xf numFmtId="0" fontId="109" fillId="0" borderId="123" xfId="1" applyFont="1" applyBorder="1" applyAlignment="1">
      <alignment horizontal="left" vertical="center" wrapText="1" indent="1"/>
    </xf>
    <xf numFmtId="2" fontId="107" fillId="3" borderId="29" xfId="1" applyNumberFormat="1" applyFont="1" applyFill="1" applyBorder="1" applyAlignment="1">
      <alignment horizontal="center" vertical="top" wrapText="1"/>
    </xf>
    <xf numFmtId="0" fontId="107" fillId="0" borderId="49" xfId="1" applyFont="1" applyBorder="1" applyAlignment="1">
      <alignment horizontal="center" vertical="top" wrapText="1"/>
    </xf>
    <xf numFmtId="0" fontId="95" fillId="0" borderId="0" xfId="1" applyFont="1" applyAlignment="1">
      <alignment horizontal="left" vertical="top"/>
    </xf>
    <xf numFmtId="0" fontId="94" fillId="0" borderId="0" xfId="1" applyFont="1" applyAlignment="1">
      <alignment horizontal="left" vertical="top"/>
    </xf>
    <xf numFmtId="0" fontId="95" fillId="0" borderId="0" xfId="1" quotePrefix="1" applyFont="1" applyAlignment="1">
      <alignment horizontal="left" vertical="top" wrapText="1"/>
    </xf>
    <xf numFmtId="0" fontId="94" fillId="0" borderId="0" xfId="1" applyFont="1" applyAlignment="1">
      <alignment horizontal="left" vertical="top" indent="2"/>
    </xf>
    <xf numFmtId="0" fontId="95" fillId="0" borderId="0" xfId="1" applyFont="1"/>
    <xf numFmtId="0" fontId="95" fillId="0" borderId="0" xfId="1" applyFont="1" applyAlignment="1">
      <alignment vertical="top"/>
    </xf>
    <xf numFmtId="0" fontId="95" fillId="0" borderId="21" xfId="1" applyFont="1" applyBorder="1" applyAlignment="1">
      <alignment vertical="top"/>
    </xf>
    <xf numFmtId="0" fontId="95" fillId="0" borderId="12" xfId="1" applyFont="1" applyBorder="1" applyAlignment="1">
      <alignment horizontal="center" vertical="top"/>
    </xf>
    <xf numFmtId="0" fontId="95" fillId="0" borderId="30" xfId="1" applyFont="1" applyBorder="1" applyAlignment="1">
      <alignment horizontal="center" vertical="top"/>
    </xf>
    <xf numFmtId="0" fontId="94" fillId="0" borderId="2" xfId="1" applyFont="1" applyBorder="1" applyAlignment="1">
      <alignment wrapText="1"/>
    </xf>
    <xf numFmtId="0" fontId="94" fillId="0" borderId="12" xfId="1" applyFont="1" applyBorder="1" applyAlignment="1">
      <alignment horizontal="left"/>
    </xf>
    <xf numFmtId="0" fontId="95" fillId="0" borderId="30" xfId="1" applyFont="1" applyBorder="1" applyAlignment="1">
      <alignment horizontal="right"/>
    </xf>
    <xf numFmtId="0" fontId="95" fillId="0" borderId="18" xfId="1" applyFont="1" applyBorder="1" applyAlignment="1">
      <alignment horizontal="right"/>
    </xf>
    <xf numFmtId="165" fontId="95" fillId="0" borderId="2" xfId="1" applyNumberFormat="1" applyFont="1" applyBorder="1" applyAlignment="1">
      <alignment horizontal="center" vertical="center"/>
    </xf>
    <xf numFmtId="0" fontId="94" fillId="0" borderId="0" xfId="1" applyFont="1" applyAlignment="1">
      <alignment horizontal="left" vertical="center"/>
    </xf>
    <xf numFmtId="0" fontId="103" fillId="0" borderId="0" xfId="1" applyFont="1" applyAlignment="1">
      <alignment vertical="top" wrapText="1"/>
    </xf>
    <xf numFmtId="0" fontId="94" fillId="0" borderId="12" xfId="1" applyFont="1" applyBorder="1" applyAlignment="1">
      <alignment horizontal="left" wrapText="1"/>
    </xf>
    <xf numFmtId="0" fontId="95" fillId="0" borderId="30" xfId="1" applyFont="1" applyBorder="1"/>
    <xf numFmtId="0" fontId="94" fillId="0" borderId="18" xfId="1" applyFont="1" applyBorder="1"/>
    <xf numFmtId="0" fontId="94" fillId="0" borderId="2" xfId="1" applyFont="1" applyBorder="1"/>
    <xf numFmtId="0" fontId="95" fillId="0" borderId="18" xfId="1" applyFont="1" applyBorder="1"/>
    <xf numFmtId="0" fontId="94" fillId="0" borderId="12" xfId="1" applyFont="1" applyBorder="1" applyAlignment="1">
      <alignment horizontal="left" vertical="top"/>
    </xf>
    <xf numFmtId="0" fontId="95" fillId="0" borderId="36" xfId="1" applyFont="1" applyBorder="1" applyAlignment="1">
      <alignment vertical="top"/>
    </xf>
    <xf numFmtId="0" fontId="94" fillId="0" borderId="36" xfId="1" applyFont="1" applyBorder="1" applyAlignment="1">
      <alignment vertical="top"/>
    </xf>
    <xf numFmtId="0" fontId="95" fillId="0" borderId="36" xfId="1" applyFont="1" applyBorder="1"/>
    <xf numFmtId="0" fontId="94" fillId="0" borderId="12" xfId="1" applyFont="1" applyBorder="1" applyAlignment="1">
      <alignment horizontal="left" vertical="top" wrapText="1"/>
    </xf>
    <xf numFmtId="0" fontId="94" fillId="8" borderId="0" xfId="1" applyFont="1" applyFill="1"/>
    <xf numFmtId="0" fontId="94" fillId="8" borderId="0" xfId="1" applyFont="1" applyFill="1" applyAlignment="1">
      <alignment horizontal="left" indent="2"/>
    </xf>
    <xf numFmtId="0" fontId="94" fillId="8" borderId="0" xfId="1" applyFont="1" applyFill="1" applyAlignment="1">
      <alignment horizontal="left"/>
    </xf>
    <xf numFmtId="0" fontId="94" fillId="0" borderId="0" xfId="1" applyFont="1" applyAlignment="1">
      <alignment horizontal="right"/>
    </xf>
    <xf numFmtId="0" fontId="103" fillId="8" borderId="0" xfId="1" applyFont="1" applyFill="1"/>
    <xf numFmtId="0" fontId="103" fillId="8" borderId="0" xfId="1" applyFont="1" applyFill="1" applyAlignment="1">
      <alignment horizontal="left" indent="1"/>
    </xf>
  </cellXfs>
  <cellStyles count="9"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3000000}"/>
    <cellStyle name="Normal_jqrev" xfId="4" xr:uid="{00000000-0005-0000-0000-000004000000}"/>
    <cellStyle name="Normal_Sheet1" xfId="5" xr:uid="{00000000-0005-0000-0000-000005000000}"/>
    <cellStyle name="Normal_Sheet2" xfId="6" xr:uid="{00000000-0005-0000-0000-000006000000}"/>
    <cellStyle name="Normal_YBFPQNEW" xfId="7" xr:uid="{00000000-0005-0000-0000-000007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58510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4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59532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5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6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2"/>
  <sheetViews>
    <sheetView showGridLines="0" tabSelected="1" zoomScaleNormal="100" zoomScaleSheetLayoutView="100" workbookViewId="0"/>
  </sheetViews>
  <sheetFormatPr defaultColWidth="9.625" defaultRowHeight="12.75" customHeight="1" x14ac:dyDescent="0.2"/>
  <cols>
    <col min="1" max="1" width="8.375" style="18" customWidth="1"/>
    <col min="2" max="2" width="69.75" style="19" customWidth="1"/>
    <col min="3" max="3" width="12.375" style="19" customWidth="1"/>
    <col min="4" max="5" width="20.25" style="19" customWidth="1"/>
    <col min="6" max="6" width="9.75" style="19" customWidth="1"/>
    <col min="7" max="7" width="8.125" style="19" customWidth="1"/>
    <col min="8" max="8" width="7.75" style="19" customWidth="1"/>
    <col min="9" max="9" width="73.5" style="19" customWidth="1"/>
    <col min="10" max="10" width="12.375" style="19" bestFit="1" customWidth="1"/>
    <col min="11" max="12" width="9.75" style="19" customWidth="1"/>
    <col min="13" max="13" width="12.625" style="19" customWidth="1"/>
    <col min="14" max="14" width="1.625" style="19" customWidth="1"/>
    <col min="15" max="15" width="12.625" style="19" customWidth="1"/>
    <col min="16" max="16" width="1.625" style="19" customWidth="1"/>
    <col min="17" max="17" width="15.625" style="19" hidden="1" customWidth="1"/>
    <col min="18" max="18" width="36.875" style="19" hidden="1" customWidth="1"/>
    <col min="19" max="21" width="10.625" style="19" hidden="1" customWidth="1"/>
    <col min="22" max="22" width="3.375" style="19" hidden="1" customWidth="1"/>
    <col min="23" max="23" width="11.875" style="19" hidden="1" customWidth="1"/>
    <col min="24" max="26" width="15.625" style="19" hidden="1" customWidth="1"/>
    <col min="27" max="32" width="15.625" style="19" customWidth="1"/>
    <col min="33" max="33" width="12.625" style="19" customWidth="1"/>
    <col min="34" max="34" width="1.625" style="19" customWidth="1"/>
    <col min="35" max="16384" width="9.625" style="19"/>
  </cols>
  <sheetData>
    <row r="1" spans="1:29" ht="17.100000000000001" customHeight="1" x14ac:dyDescent="0.2">
      <c r="A1" s="22"/>
      <c r="B1" s="74" t="s">
        <v>0</v>
      </c>
      <c r="C1" s="810" t="s">
        <v>410</v>
      </c>
      <c r="D1" s="225" t="s">
        <v>0</v>
      </c>
      <c r="E1" s="811" t="s">
        <v>411</v>
      </c>
      <c r="H1" s="123"/>
      <c r="I1" s="123"/>
      <c r="J1" s="124" t="str">
        <f>C1</f>
        <v>Страна:</v>
      </c>
      <c r="K1" s="124" t="str">
        <f>D1</f>
        <v xml:space="preserve"> </v>
      </c>
      <c r="L1" s="123"/>
    </row>
    <row r="2" spans="1:29" ht="17.100000000000001" customHeight="1" x14ac:dyDescent="0.2">
      <c r="A2" s="23"/>
      <c r="B2" s="73" t="s">
        <v>0</v>
      </c>
      <c r="C2" s="820" t="s">
        <v>412</v>
      </c>
      <c r="D2" s="907"/>
      <c r="E2" s="903"/>
      <c r="H2" s="123"/>
      <c r="I2" s="123"/>
      <c r="J2" s="123"/>
      <c r="K2" s="123"/>
      <c r="L2" s="123"/>
    </row>
    <row r="3" spans="1:29" ht="17.100000000000001" customHeight="1" x14ac:dyDescent="0.2">
      <c r="A3" s="23"/>
      <c r="B3" s="73" t="s">
        <v>0</v>
      </c>
      <c r="C3" s="1013" t="s">
        <v>586</v>
      </c>
      <c r="D3" s="1014"/>
      <c r="E3" s="1015"/>
      <c r="H3" s="123"/>
      <c r="I3" s="123"/>
      <c r="J3" s="123"/>
      <c r="K3" s="123"/>
      <c r="L3" s="123"/>
    </row>
    <row r="4" spans="1:29" ht="17.100000000000001" customHeight="1" x14ac:dyDescent="0.2">
      <c r="A4" s="23"/>
      <c r="B4" s="73"/>
      <c r="C4" s="812" t="s">
        <v>413</v>
      </c>
      <c r="D4" s="454"/>
      <c r="E4" s="455"/>
      <c r="H4" s="123"/>
      <c r="I4" s="123"/>
      <c r="J4" s="123"/>
      <c r="K4" s="123"/>
      <c r="L4" s="123"/>
      <c r="T4" s="449" t="s">
        <v>248</v>
      </c>
      <c r="U4" s="449"/>
    </row>
    <row r="5" spans="1:29" ht="17.100000000000001" customHeight="1" x14ac:dyDescent="0.2">
      <c r="A5" s="1002" t="s">
        <v>407</v>
      </c>
      <c r="B5" s="1003"/>
      <c r="C5" s="1016" t="s">
        <v>0</v>
      </c>
      <c r="D5" s="1017"/>
      <c r="E5" s="1018"/>
      <c r="H5" s="123"/>
      <c r="I5" s="123"/>
      <c r="J5" s="123"/>
      <c r="K5" s="123"/>
      <c r="L5" s="123"/>
      <c r="T5" s="449" t="s">
        <v>247</v>
      </c>
      <c r="U5" s="449"/>
    </row>
    <row r="6" spans="1:29" ht="17.100000000000001" customHeight="1" x14ac:dyDescent="0.3">
      <c r="A6" s="1004"/>
      <c r="B6" s="1003"/>
      <c r="C6" s="456"/>
      <c r="D6" s="457"/>
      <c r="E6" s="458"/>
      <c r="H6" s="123"/>
      <c r="I6" s="123"/>
      <c r="J6" s="123"/>
      <c r="K6" s="123"/>
      <c r="L6" s="123"/>
      <c r="Q6" s="414" t="s">
        <v>241</v>
      </c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6.5" customHeight="1" x14ac:dyDescent="0.2">
      <c r="A7" s="1005" t="s">
        <v>409</v>
      </c>
      <c r="B7" s="1006"/>
      <c r="C7" s="812" t="s">
        <v>414</v>
      </c>
      <c r="D7" s="226"/>
      <c r="E7" s="813" t="s">
        <v>415</v>
      </c>
      <c r="H7" s="123"/>
      <c r="I7" s="1019" t="s">
        <v>580</v>
      </c>
      <c r="J7" s="123"/>
      <c r="K7" s="1012" t="s">
        <v>483</v>
      </c>
      <c r="L7" s="1012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</row>
    <row r="8" spans="1:29" ht="19.5" customHeight="1" x14ac:dyDescent="0.2">
      <c r="A8" s="1005" t="s">
        <v>408</v>
      </c>
      <c r="B8" s="1006"/>
      <c r="C8" s="1007" t="s">
        <v>416</v>
      </c>
      <c r="D8" s="1008"/>
      <c r="E8" s="455"/>
      <c r="H8" s="123"/>
      <c r="I8" s="1019"/>
      <c r="J8" s="123"/>
      <c r="K8" s="1012"/>
      <c r="L8" s="1012"/>
      <c r="Q8" s="415" t="s">
        <v>237</v>
      </c>
      <c r="R8" s="415"/>
      <c r="S8" s="415"/>
      <c r="T8" s="415"/>
      <c r="U8" s="415"/>
      <c r="V8" s="415"/>
      <c r="W8" s="1009"/>
      <c r="X8" s="1009"/>
      <c r="Y8" s="1009"/>
      <c r="Z8" s="415"/>
      <c r="AA8" s="415"/>
      <c r="AB8" s="415"/>
      <c r="AC8" s="415"/>
    </row>
    <row r="9" spans="1:29" ht="9" customHeight="1" x14ac:dyDescent="0.2">
      <c r="A9" s="71"/>
      <c r="B9" s="50"/>
      <c r="C9" s="28"/>
      <c r="D9" s="53">
        <v>51</v>
      </c>
      <c r="E9" s="54">
        <v>51</v>
      </c>
      <c r="H9" s="126" t="s">
        <v>0</v>
      </c>
      <c r="I9" s="127"/>
      <c r="J9" s="125" t="s">
        <v>0</v>
      </c>
      <c r="K9" s="125"/>
      <c r="L9" s="125"/>
      <c r="Q9" s="415"/>
      <c r="R9" s="415"/>
      <c r="S9" s="415"/>
      <c r="T9" s="415"/>
      <c r="U9" s="415"/>
      <c r="V9" s="416"/>
      <c r="W9" s="1009"/>
      <c r="X9" s="1009"/>
      <c r="Y9" s="1009"/>
      <c r="Z9" s="415"/>
      <c r="AA9" s="415"/>
      <c r="AB9" s="415"/>
      <c r="AC9" s="415"/>
    </row>
    <row r="10" spans="1:29" ht="12.75" customHeight="1" x14ac:dyDescent="0.2">
      <c r="A10" s="24" t="s">
        <v>418</v>
      </c>
      <c r="B10" s="72" t="s">
        <v>417</v>
      </c>
      <c r="C10" s="1000" t="s">
        <v>420</v>
      </c>
      <c r="D10" s="592">
        <v>2019</v>
      </c>
      <c r="E10" s="30">
        <f>D10+1</f>
        <v>2020</v>
      </c>
      <c r="F10" s="121"/>
      <c r="G10" s="121"/>
      <c r="H10" s="116" t="s">
        <v>418</v>
      </c>
      <c r="I10" s="608" t="str">
        <f>B10</f>
        <v>Товар</v>
      </c>
      <c r="J10" s="116" t="str">
        <f>C10</f>
        <v>Единица</v>
      </c>
      <c r="K10" s="948">
        <f>D10</f>
        <v>2019</v>
      </c>
      <c r="L10" s="949">
        <f>E10</f>
        <v>2020</v>
      </c>
      <c r="Q10" s="415"/>
      <c r="R10" s="415"/>
      <c r="S10" s="440">
        <f>D10</f>
        <v>2019</v>
      </c>
      <c r="T10" s="440">
        <f>E10</f>
        <v>2020</v>
      </c>
      <c r="U10" s="440" t="s">
        <v>221</v>
      </c>
      <c r="V10" s="416"/>
      <c r="W10" s="19" t="s">
        <v>246</v>
      </c>
      <c r="X10" s="417"/>
      <c r="Y10" s="417"/>
      <c r="Z10" s="437"/>
      <c r="AB10" s="415"/>
      <c r="AC10" s="415"/>
    </row>
    <row r="11" spans="1:29" ht="12.75" customHeight="1" x14ac:dyDescent="0.2">
      <c r="A11" s="4" t="s">
        <v>419</v>
      </c>
      <c r="B11" s="1"/>
      <c r="C11" s="1001"/>
      <c r="D11" s="2" t="s">
        <v>421</v>
      </c>
      <c r="E11" s="5" t="s">
        <v>421</v>
      </c>
      <c r="H11" s="117" t="s">
        <v>419</v>
      </c>
      <c r="I11" s="128"/>
      <c r="J11" s="129"/>
      <c r="K11" s="72" t="str">
        <f>D11</f>
        <v>Объем</v>
      </c>
      <c r="L11" s="950" t="str">
        <f>E11</f>
        <v>Объем</v>
      </c>
      <c r="Q11" s="1010" t="s">
        <v>223</v>
      </c>
      <c r="R11" s="423" t="s">
        <v>224</v>
      </c>
      <c r="S11" s="424">
        <f>IF(ISNUMBER(D17+'СВ2 | Первич. | Торговля'!D15-'СВ2 | Первич. | Торговля'!H15-D27),D17+'СВ2 | Первич. | Торговля'!D15-'СВ2 | Первич. | Торговля'!H15-D27,"Missing data")</f>
        <v>0</v>
      </c>
      <c r="T11" s="424">
        <f>IF(ISNUMBER(E17+'СВ2 | Первич. | Торговля'!F15-'СВ2 | Первич. | Торговля'!J15-E27),E17+'СВ2 | Первич. | Торговля'!F15-'СВ2 | Первич. | Торговля'!J15-E27,"Missing data")</f>
        <v>0</v>
      </c>
      <c r="U11" s="419" t="str">
        <f>IF(ISNUMBER(T11/S11-1),T11/S11-1,"missing data")</f>
        <v>missing data</v>
      </c>
      <c r="V11" s="418"/>
      <c r="W11" s="415" t="s">
        <v>222</v>
      </c>
      <c r="X11" s="417"/>
      <c r="Y11" s="417"/>
      <c r="Z11" s="437"/>
      <c r="AB11" s="415"/>
      <c r="AC11" s="415"/>
    </row>
    <row r="12" spans="1:29" s="25" customFormat="1" ht="12.75" customHeight="1" x14ac:dyDescent="0.2">
      <c r="A12" s="998" t="s">
        <v>422</v>
      </c>
      <c r="B12" s="996"/>
      <c r="C12" s="996"/>
      <c r="D12" s="996"/>
      <c r="E12" s="999"/>
      <c r="H12" s="143"/>
      <c r="I12" s="995" t="str">
        <f>A12</f>
        <v>ВЫВОЗКИ КРУГЛОГО ЛЕСА (НЕОБРАБОТАННЫХ ЛЕСОМАТЕРИАЛОВ)</v>
      </c>
      <c r="J12" s="996"/>
      <c r="K12" s="996"/>
      <c r="L12" s="997"/>
      <c r="Q12" s="1011"/>
      <c r="R12" s="442" t="s">
        <v>242</v>
      </c>
      <c r="S12" s="445">
        <f>IF(ISNUMBER(D52-D53*X28),(D52-D53)*X28,"missing data")</f>
        <v>0</v>
      </c>
      <c r="T12" s="445">
        <f>IF(ISNUMBER(E52-E53*X28),(E52-E53)*X28,"missing data")</f>
        <v>0</v>
      </c>
      <c r="U12" s="429" t="str">
        <f t="shared" ref="U12:U23" si="0">IF(ISNUMBER(T12/S12-1),T12/S12-1,"missing data")</f>
        <v>missing data</v>
      </c>
      <c r="V12" s="443"/>
      <c r="W12" s="415" t="s">
        <v>225</v>
      </c>
      <c r="Y12" s="422"/>
      <c r="Z12" s="438"/>
      <c r="AB12" s="422"/>
      <c r="AC12" s="422"/>
    </row>
    <row r="13" spans="1:29" s="25" customFormat="1" ht="12.75" customHeight="1" x14ac:dyDescent="0.2">
      <c r="A13" s="477">
        <v>1</v>
      </c>
      <c r="B13" s="470" t="s">
        <v>423</v>
      </c>
      <c r="C13" s="471" t="s">
        <v>424</v>
      </c>
      <c r="D13" s="474"/>
      <c r="E13" s="479"/>
      <c r="H13" s="63">
        <f>A13</f>
        <v>1</v>
      </c>
      <c r="I13" s="357" t="str">
        <f>B13</f>
        <v>КРУГЛЫЙ ЛЕС (НЕОБРАБОТАННЫЕ ЛЕСОМАТЕРИАЛЫ)</v>
      </c>
      <c r="J13" s="814" t="s">
        <v>424</v>
      </c>
      <c r="K13" s="130">
        <f>D13-(D14+D17)</f>
        <v>0</v>
      </c>
      <c r="L13" s="131">
        <f>E13-(E14+E17)</f>
        <v>0</v>
      </c>
      <c r="Q13" s="609" t="s">
        <v>234</v>
      </c>
      <c r="R13" s="425" t="s">
        <v>230</v>
      </c>
      <c r="S13" s="426">
        <f>IF(ISNUMBER(D36*X29),D36*X29,"missing data")</f>
        <v>0</v>
      </c>
      <c r="T13" s="426">
        <f>IF(ISNUMBER(E36*X29),E36*X29,"missing data")</f>
        <v>0</v>
      </c>
      <c r="U13" s="419" t="str">
        <f t="shared" si="0"/>
        <v>missing data</v>
      </c>
      <c r="V13" s="427"/>
      <c r="W13" s="446">
        <v>2.4</v>
      </c>
      <c r="X13" s="422"/>
      <c r="Y13" s="422"/>
      <c r="Z13" s="438"/>
      <c r="AB13" s="422"/>
      <c r="AC13" s="422"/>
    </row>
    <row r="14" spans="1:29" s="27" customFormat="1" ht="25.5" x14ac:dyDescent="0.2">
      <c r="A14" s="122">
        <v>1.1000000000000001</v>
      </c>
      <c r="B14" s="908" t="s">
        <v>426</v>
      </c>
      <c r="C14" s="99" t="s">
        <v>424</v>
      </c>
      <c r="D14" s="185"/>
      <c r="E14" s="186"/>
      <c r="H14" s="57">
        <f t="shared" ref="H14:H78" si="1">A14</f>
        <v>1.1000000000000001</v>
      </c>
      <c r="I14" s="912" t="str">
        <f t="shared" ref="I14:I77" si="2">B14</f>
        <v>ТОПЛИВНАЯ ДРЕВЕСИНА (ВКЛЮЧАЯ ДРЕВЕСИНУ ДЛЯ ПРОИЗВОДСТВА ДРЕВЕСНОГО УГЛЯ)</v>
      </c>
      <c r="J14" s="99" t="s">
        <v>424</v>
      </c>
      <c r="K14" s="132">
        <f>D14-(D15+D16)</f>
        <v>0</v>
      </c>
      <c r="L14" s="133">
        <f>E14-(E15+E16)</f>
        <v>0</v>
      </c>
      <c r="Q14" s="610"/>
      <c r="R14" s="612" t="s">
        <v>405</v>
      </c>
      <c r="S14" s="613" t="str">
        <f>IF(ISNUMBER(D39),D39,"Missing data")</f>
        <v>Missing data</v>
      </c>
      <c r="T14" s="613" t="str">
        <f>IF(ISNUMBER(E39),E39,"Missing data")</f>
        <v>Missing data</v>
      </c>
      <c r="U14" s="614" t="str">
        <f t="shared" si="0"/>
        <v>missing data</v>
      </c>
      <c r="V14" s="615"/>
      <c r="W14" s="446">
        <v>1</v>
      </c>
      <c r="X14" s="422"/>
      <c r="Z14" s="430"/>
      <c r="AB14" s="428"/>
      <c r="AC14" s="428"/>
    </row>
    <row r="15" spans="1:29" s="27" customFormat="1" ht="14.25" x14ac:dyDescent="0.2">
      <c r="A15" s="122" t="s">
        <v>3</v>
      </c>
      <c r="B15" s="65" t="s">
        <v>427</v>
      </c>
      <c r="C15" s="99" t="s">
        <v>424</v>
      </c>
      <c r="D15" s="185"/>
      <c r="E15" s="186"/>
      <c r="H15" s="57" t="str">
        <f t="shared" si="1"/>
        <v>1.1.C</v>
      </c>
      <c r="I15" s="359" t="str">
        <f t="shared" si="2"/>
        <v>Хвойные породы</v>
      </c>
      <c r="J15" s="99" t="s">
        <v>424</v>
      </c>
      <c r="K15" s="134"/>
      <c r="L15" s="135"/>
      <c r="Q15" s="610"/>
      <c r="R15" s="612" t="s">
        <v>406</v>
      </c>
      <c r="S15" s="613" t="str">
        <f>IF(ISNUMBER(D43),D43,"Missing data")</f>
        <v>Missing data</v>
      </c>
      <c r="T15" s="613" t="str">
        <f>IF(ISNUMBER(E43),E43,"Missing data")</f>
        <v>Missing data</v>
      </c>
      <c r="U15" s="614" t="str">
        <f t="shared" si="0"/>
        <v>missing data</v>
      </c>
      <c r="V15" s="615"/>
      <c r="W15" s="446">
        <v>1</v>
      </c>
      <c r="Z15" s="430"/>
      <c r="AB15" s="428"/>
      <c r="AC15" s="428"/>
    </row>
    <row r="16" spans="1:29" s="27" customFormat="1" ht="14.25" x14ac:dyDescent="0.2">
      <c r="A16" s="122" t="s">
        <v>9</v>
      </c>
      <c r="B16" s="65" t="s">
        <v>428</v>
      </c>
      <c r="C16" s="99" t="s">
        <v>424</v>
      </c>
      <c r="D16" s="185"/>
      <c r="E16" s="186"/>
      <c r="H16" s="57" t="str">
        <f t="shared" si="1"/>
        <v>1.1.NC</v>
      </c>
      <c r="I16" s="359" t="str">
        <f t="shared" si="2"/>
        <v>Лиственные породы</v>
      </c>
      <c r="J16" s="99" t="s">
        <v>424</v>
      </c>
      <c r="K16" s="136"/>
      <c r="L16" s="137"/>
      <c r="Q16" s="610"/>
      <c r="R16" s="612" t="s">
        <v>226</v>
      </c>
      <c r="S16" s="613" t="str">
        <f>IF(ISNUMBER(D48),D48,"Missing data")</f>
        <v>Missing data</v>
      </c>
      <c r="T16" s="613" t="str">
        <f>IF(ISNUMBER(E48),E48,"Missing data")</f>
        <v>Missing data</v>
      </c>
      <c r="U16" s="614" t="str">
        <f t="shared" si="0"/>
        <v>missing data</v>
      </c>
      <c r="V16" s="420"/>
      <c r="W16" s="446">
        <v>1</v>
      </c>
      <c r="Y16" s="422"/>
      <c r="Z16" s="428"/>
      <c r="AB16" s="430"/>
      <c r="AC16" s="428"/>
    </row>
    <row r="17" spans="1:29" s="27" customFormat="1" ht="14.25" x14ac:dyDescent="0.2">
      <c r="A17" s="122">
        <v>1.2</v>
      </c>
      <c r="B17" s="59" t="s">
        <v>430</v>
      </c>
      <c r="C17" s="99" t="s">
        <v>424</v>
      </c>
      <c r="D17" s="185"/>
      <c r="E17" s="186"/>
      <c r="H17" s="57">
        <f t="shared" si="1"/>
        <v>1.2</v>
      </c>
      <c r="I17" s="358" t="str">
        <f t="shared" si="2"/>
        <v>ДЕЛОВОЙ КРУГЛЫЙ ЛЕС</v>
      </c>
      <c r="J17" s="99" t="s">
        <v>424</v>
      </c>
      <c r="K17" s="132">
        <f>D17-(D18+D19)</f>
        <v>0</v>
      </c>
      <c r="L17" s="132">
        <f>E17-(E18+E19)</f>
        <v>0</v>
      </c>
      <c r="Q17" s="610"/>
      <c r="R17" s="616" t="s">
        <v>231</v>
      </c>
      <c r="S17" s="617" t="str">
        <f>IF(ISNUMBER(D52),D52,"missing data")</f>
        <v>missing data</v>
      </c>
      <c r="T17" s="617" t="str">
        <f>IF(ISNUMBER(E52),E52,"missing data")</f>
        <v>missing data</v>
      </c>
      <c r="U17" s="614" t="str">
        <f t="shared" si="0"/>
        <v>missing data</v>
      </c>
      <c r="V17" s="420"/>
      <c r="W17" s="446">
        <v>1.58</v>
      </c>
      <c r="X17" s="422"/>
      <c r="Y17" s="422"/>
      <c r="Z17" s="428"/>
      <c r="AB17" s="428"/>
      <c r="AC17" s="428"/>
    </row>
    <row r="18" spans="1:29" s="27" customFormat="1" ht="14.25" x14ac:dyDescent="0.2">
      <c r="A18" s="122" t="s">
        <v>4</v>
      </c>
      <c r="B18" s="60" t="s">
        <v>427</v>
      </c>
      <c r="C18" s="99" t="s">
        <v>424</v>
      </c>
      <c r="D18" s="185"/>
      <c r="E18" s="186"/>
      <c r="H18" s="57" t="str">
        <f t="shared" si="1"/>
        <v>1.2.C</v>
      </c>
      <c r="I18" s="359" t="str">
        <f t="shared" si="2"/>
        <v>Хвойные породы</v>
      </c>
      <c r="J18" s="99" t="s">
        <v>424</v>
      </c>
      <c r="K18" s="138">
        <f>D18-(D22+D25+D28)</f>
        <v>0</v>
      </c>
      <c r="L18" s="138">
        <f>E18-(E22+E25+E28)</f>
        <v>0</v>
      </c>
      <c r="Q18" s="610"/>
      <c r="R18" s="618" t="s">
        <v>232</v>
      </c>
      <c r="S18" s="619" t="str">
        <f>IF(ISNUMBER(D54),D54,"missing data")</f>
        <v>missing data</v>
      </c>
      <c r="T18" s="619" t="str">
        <f>IF(ISNUMBER(E54),E54,"missing data")</f>
        <v>missing data</v>
      </c>
      <c r="U18" s="614" t="str">
        <f t="shared" si="0"/>
        <v>missing data</v>
      </c>
      <c r="V18" s="420"/>
      <c r="W18" s="446">
        <v>1.8</v>
      </c>
      <c r="X18" s="422"/>
      <c r="Y18" s="428"/>
      <c r="Z18" s="428"/>
      <c r="AB18" s="428"/>
      <c r="AC18" s="428"/>
    </row>
    <row r="19" spans="1:29" s="27" customFormat="1" ht="14.25" x14ac:dyDescent="0.2">
      <c r="A19" s="122" t="s">
        <v>10</v>
      </c>
      <c r="B19" s="60" t="s">
        <v>428</v>
      </c>
      <c r="C19" s="99" t="s">
        <v>424</v>
      </c>
      <c r="D19" s="185"/>
      <c r="E19" s="186"/>
      <c r="H19" s="57" t="str">
        <f t="shared" si="1"/>
        <v>1.2.NC</v>
      </c>
      <c r="I19" s="359" t="str">
        <f t="shared" si="2"/>
        <v>Лиственные породы</v>
      </c>
      <c r="J19" s="99" t="s">
        <v>424</v>
      </c>
      <c r="K19" s="138">
        <f>D19-(D23+D26+D29)</f>
        <v>0</v>
      </c>
      <c r="L19" s="138">
        <f>E19-(E23+E26+E29)</f>
        <v>0</v>
      </c>
      <c r="Q19" s="610"/>
      <c r="R19" s="620" t="s">
        <v>227</v>
      </c>
      <c r="S19" s="621" t="str">
        <f>IF(ISNUMBER(D59),D59,"missing data")</f>
        <v>missing data</v>
      </c>
      <c r="T19" s="621" t="str">
        <f>IF(ISNUMBER(E59),E59,"missing data")</f>
        <v>missing data</v>
      </c>
      <c r="U19" s="614" t="str">
        <f t="shared" si="0"/>
        <v>missing data</v>
      </c>
      <c r="V19" s="420"/>
      <c r="W19" s="446">
        <v>2.5</v>
      </c>
      <c r="X19" s="422"/>
      <c r="Y19" s="428"/>
      <c r="Z19" s="428"/>
      <c r="AB19" s="428"/>
      <c r="AC19" s="428"/>
    </row>
    <row r="20" spans="1:29" s="27" customFormat="1" ht="14.25" x14ac:dyDescent="0.2">
      <c r="A20" s="122" t="s">
        <v>14</v>
      </c>
      <c r="B20" s="593" t="s">
        <v>429</v>
      </c>
      <c r="C20" s="99" t="s">
        <v>424</v>
      </c>
      <c r="D20" s="185"/>
      <c r="E20" s="186"/>
      <c r="H20" s="57" t="str">
        <f t="shared" si="1"/>
        <v>1.2.NC.T</v>
      </c>
      <c r="I20" s="360" t="str">
        <f t="shared" si="2"/>
        <v>в том числе тропические породы</v>
      </c>
      <c r="J20" s="99" t="s">
        <v>424</v>
      </c>
      <c r="K20" s="138"/>
      <c r="L20" s="139"/>
      <c r="Q20" s="610"/>
      <c r="R20" s="616" t="s">
        <v>228</v>
      </c>
      <c r="S20" s="617" t="str">
        <f>IF(ISNUMBER(D60),D60,"missing data")</f>
        <v>missing data</v>
      </c>
      <c r="T20" s="617" t="str">
        <f>IF(ISNUMBER(E60),E60,"missing data")</f>
        <v>missing data</v>
      </c>
      <c r="U20" s="614" t="str">
        <f t="shared" si="0"/>
        <v>missing data</v>
      </c>
      <c r="V20" s="427"/>
      <c r="W20" s="446">
        <v>4.9000000000000004</v>
      </c>
      <c r="X20" s="428"/>
      <c r="Y20" s="428"/>
      <c r="Z20" s="428"/>
      <c r="AA20" s="428"/>
      <c r="AB20" s="428"/>
      <c r="AC20" s="428"/>
    </row>
    <row r="21" spans="1:29" s="27" customFormat="1" ht="14.25" x14ac:dyDescent="0.2">
      <c r="A21" s="122" t="s">
        <v>1</v>
      </c>
      <c r="B21" s="60" t="s">
        <v>431</v>
      </c>
      <c r="C21" s="99" t="s">
        <v>424</v>
      </c>
      <c r="D21" s="185"/>
      <c r="E21" s="186"/>
      <c r="H21" s="57" t="str">
        <f t="shared" si="1"/>
        <v>1.2.1</v>
      </c>
      <c r="I21" s="359" t="str">
        <f t="shared" si="2"/>
        <v>ПИЛОВОЧНИК И ФАНЕРНЫЙ КРЯЖ</v>
      </c>
      <c r="J21" s="99" t="s">
        <v>424</v>
      </c>
      <c r="K21" s="140">
        <f>D21-(D22+D23)</f>
        <v>0</v>
      </c>
      <c r="L21" s="140">
        <f>E21-(E22+E23)</f>
        <v>0</v>
      </c>
      <c r="Q21" s="611"/>
      <c r="R21" s="622" t="s">
        <v>229</v>
      </c>
      <c r="S21" s="623" t="str">
        <f>IF(ISNUMBER(D64),D64,"missing data")</f>
        <v>missing data</v>
      </c>
      <c r="T21" s="623" t="str">
        <f>IF(ISNUMBER(E64),E64,"missing data")</f>
        <v>missing data</v>
      </c>
      <c r="U21" s="624" t="str">
        <f t="shared" si="0"/>
        <v>missing data</v>
      </c>
      <c r="V21" s="427"/>
      <c r="W21" s="446">
        <v>5.7</v>
      </c>
      <c r="X21" s="428"/>
      <c r="Y21" s="428"/>
      <c r="AA21" s="428"/>
      <c r="AB21" s="428"/>
      <c r="AC21" s="428"/>
    </row>
    <row r="22" spans="1:29" s="27" customFormat="1" ht="14.25" x14ac:dyDescent="0.2">
      <c r="A22" s="122" t="s">
        <v>2</v>
      </c>
      <c r="B22" s="61" t="s">
        <v>427</v>
      </c>
      <c r="C22" s="99" t="s">
        <v>424</v>
      </c>
      <c r="D22" s="185"/>
      <c r="E22" s="186"/>
      <c r="H22" s="57" t="str">
        <f t="shared" si="1"/>
        <v>1.2.1.C</v>
      </c>
      <c r="I22" s="360" t="str">
        <f t="shared" si="2"/>
        <v>Хвойные породы</v>
      </c>
      <c r="J22" s="99" t="s">
        <v>424</v>
      </c>
      <c r="K22" s="134"/>
      <c r="L22" s="134"/>
      <c r="Q22" s="435" t="s">
        <v>240</v>
      </c>
      <c r="R22" s="625" t="s">
        <v>234</v>
      </c>
      <c r="S22" s="626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626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627" t="str">
        <f t="shared" si="0"/>
        <v>missing data</v>
      </c>
      <c r="X22" s="428"/>
      <c r="Y22" s="428"/>
      <c r="Z22" s="428"/>
      <c r="AA22" s="428"/>
      <c r="AB22" s="428"/>
      <c r="AC22" s="428"/>
    </row>
    <row r="23" spans="1:29" s="27" customFormat="1" ht="14.25" x14ac:dyDescent="0.15">
      <c r="A23" s="122" t="s">
        <v>11</v>
      </c>
      <c r="B23" s="62" t="s">
        <v>428</v>
      </c>
      <c r="C23" s="99" t="s">
        <v>424</v>
      </c>
      <c r="D23" s="185"/>
      <c r="E23" s="186"/>
      <c r="H23" s="57" t="str">
        <f t="shared" si="1"/>
        <v>1.2.1.NC</v>
      </c>
      <c r="I23" s="360" t="str">
        <f t="shared" si="2"/>
        <v>Лиственные породы</v>
      </c>
      <c r="J23" s="99" t="s">
        <v>424</v>
      </c>
      <c r="K23" s="134"/>
      <c r="L23" s="134"/>
      <c r="Q23" s="436"/>
      <c r="R23" s="433" t="s">
        <v>239</v>
      </c>
      <c r="S23" s="439" t="str">
        <f>IF(ISNUMBER(S11*X31+S12-S22),S11*X31+S12-S22,"missing data")</f>
        <v>missing data</v>
      </c>
      <c r="T23" s="439" t="str">
        <f>IF(ISNUMBER(T11*X31+T12-T22),T11*X31+T12-T22,"missing data")</f>
        <v>missing data</v>
      </c>
      <c r="U23" s="450" t="str">
        <f t="shared" si="0"/>
        <v>missing data</v>
      </c>
      <c r="V23" s="444" t="s">
        <v>236</v>
      </c>
      <c r="X23" s="428"/>
      <c r="Z23" s="428"/>
      <c r="AA23" s="428"/>
      <c r="AB23" s="428"/>
      <c r="AC23" s="428"/>
    </row>
    <row r="24" spans="1:29" s="27" customFormat="1" ht="38.25" customHeight="1" x14ac:dyDescent="0.15">
      <c r="A24" s="954" t="s">
        <v>5</v>
      </c>
      <c r="B24" s="953" t="s">
        <v>598</v>
      </c>
      <c r="C24" s="99" t="s">
        <v>424</v>
      </c>
      <c r="D24" s="185"/>
      <c r="E24" s="186"/>
      <c r="H24" s="956" t="str">
        <f t="shared" si="1"/>
        <v>1.2.2</v>
      </c>
      <c r="I24" s="955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99" t="s">
        <v>424</v>
      </c>
      <c r="K24" s="140">
        <f>D24-(D25+D26)</f>
        <v>0</v>
      </c>
      <c r="L24" s="140">
        <f>E24-(E25+E26)</f>
        <v>0</v>
      </c>
      <c r="Q24" s="436"/>
      <c r="R24" s="628" t="s">
        <v>238</v>
      </c>
      <c r="S24" s="629" t="str">
        <f>IF(ISNUMBER(1-S22/S11),1-S22/S11,"missing data")</f>
        <v>missing data</v>
      </c>
      <c r="T24" s="629" t="str">
        <f>IF(ISNUMBER(1-T22/T11),1-T22/T11,"missing data")</f>
        <v>missing data</v>
      </c>
      <c r="V24" s="444" t="s">
        <v>235</v>
      </c>
      <c r="X24" s="428"/>
      <c r="Y24" s="428"/>
      <c r="Z24" s="428"/>
      <c r="AA24" s="428"/>
      <c r="AB24" s="428"/>
      <c r="AC24" s="428"/>
    </row>
    <row r="25" spans="1:29" s="27" customFormat="1" ht="14.25" x14ac:dyDescent="0.15">
      <c r="A25" s="122" t="s">
        <v>6</v>
      </c>
      <c r="B25" s="61" t="s">
        <v>427</v>
      </c>
      <c r="C25" s="99" t="s">
        <v>425</v>
      </c>
      <c r="D25" s="185"/>
      <c r="E25" s="186"/>
      <c r="H25" s="57" t="str">
        <f t="shared" si="1"/>
        <v>1.2.2.C</v>
      </c>
      <c r="I25" s="360" t="str">
        <f t="shared" si="2"/>
        <v>Хвойные породы</v>
      </c>
      <c r="J25" s="99" t="s">
        <v>425</v>
      </c>
      <c r="K25" s="134"/>
      <c r="L25" s="134"/>
      <c r="Q25" s="436"/>
      <c r="V25" s="444" t="s">
        <v>245</v>
      </c>
      <c r="X25" s="428"/>
      <c r="Y25" s="428"/>
      <c r="Z25" s="428"/>
      <c r="AA25" s="428"/>
      <c r="AB25" s="428"/>
      <c r="AC25" s="428"/>
    </row>
    <row r="26" spans="1:29" s="27" customFormat="1" ht="14.25" x14ac:dyDescent="0.2">
      <c r="A26" s="122" t="s">
        <v>12</v>
      </c>
      <c r="B26" s="62" t="s">
        <v>428</v>
      </c>
      <c r="C26" s="99" t="s">
        <v>425</v>
      </c>
      <c r="D26" s="185"/>
      <c r="E26" s="186"/>
      <c r="H26" s="57" t="str">
        <f t="shared" si="1"/>
        <v>1.2.2.NC</v>
      </c>
      <c r="I26" s="360" t="str">
        <f t="shared" si="2"/>
        <v>Лиственные породы</v>
      </c>
      <c r="J26" s="99" t="s">
        <v>425</v>
      </c>
      <c r="K26" s="134"/>
      <c r="L26" s="134"/>
      <c r="Q26" s="421"/>
      <c r="V26" s="431"/>
      <c r="W26" s="428"/>
      <c r="X26" s="428"/>
      <c r="Y26" s="428"/>
      <c r="Z26" s="428"/>
      <c r="AA26" s="428"/>
      <c r="AB26" s="428"/>
      <c r="AC26" s="428"/>
    </row>
    <row r="27" spans="1:29" s="27" customFormat="1" ht="14.25" x14ac:dyDescent="0.2">
      <c r="A27" s="122" t="s">
        <v>7</v>
      </c>
      <c r="B27" s="60" t="s">
        <v>432</v>
      </c>
      <c r="C27" s="99" t="s">
        <v>425</v>
      </c>
      <c r="D27" s="185"/>
      <c r="E27" s="186"/>
      <c r="H27" s="57" t="str">
        <f t="shared" si="1"/>
        <v>1.2.3</v>
      </c>
      <c r="I27" s="359" t="str">
        <f t="shared" si="2"/>
        <v>ПРОЧИЕ СОРТИМЕНТЫ ДЕЛОВОГО КРУГЛОГО ЛЕСА</v>
      </c>
      <c r="J27" s="99" t="s">
        <v>425</v>
      </c>
      <c r="K27" s="140">
        <f>D27-(D28+D29)</f>
        <v>0</v>
      </c>
      <c r="L27" s="140">
        <f>E27-(E28+E29)</f>
        <v>0</v>
      </c>
      <c r="Q27" s="421"/>
      <c r="V27" s="431"/>
      <c r="W27" s="428"/>
      <c r="X27" s="428"/>
      <c r="Y27" s="428"/>
      <c r="Z27" s="425"/>
      <c r="AA27" s="428"/>
      <c r="AB27" s="428"/>
      <c r="AC27" s="428"/>
    </row>
    <row r="28" spans="1:29" s="27" customFormat="1" ht="14.25" x14ac:dyDescent="0.15">
      <c r="A28" s="122" t="s">
        <v>8</v>
      </c>
      <c r="B28" s="61" t="s">
        <v>427</v>
      </c>
      <c r="C28" s="99" t="s">
        <v>425</v>
      </c>
      <c r="D28" s="185"/>
      <c r="E28" s="186"/>
      <c r="H28" s="57" t="str">
        <f t="shared" si="1"/>
        <v>1.2.3.C</v>
      </c>
      <c r="I28" s="360" t="str">
        <f t="shared" si="2"/>
        <v>Хвойные породы</v>
      </c>
      <c r="J28" s="99" t="s">
        <v>425</v>
      </c>
      <c r="K28" s="134"/>
      <c r="L28" s="135"/>
      <c r="Q28" s="421"/>
      <c r="V28" s="426"/>
      <c r="W28" s="441" t="s">
        <v>243</v>
      </c>
      <c r="X28" s="447">
        <v>0.35</v>
      </c>
      <c r="Y28" s="428"/>
      <c r="Z28" s="434"/>
      <c r="AA28" s="428"/>
      <c r="AB28" s="428"/>
      <c r="AC28" s="428"/>
    </row>
    <row r="29" spans="1:29" s="27" customFormat="1" ht="14.25" x14ac:dyDescent="0.15">
      <c r="A29" s="122" t="s">
        <v>13</v>
      </c>
      <c r="B29" s="62" t="s">
        <v>428</v>
      </c>
      <c r="C29" s="99" t="s">
        <v>425</v>
      </c>
      <c r="D29" s="185"/>
      <c r="E29" s="186"/>
      <c r="H29" s="57" t="str">
        <f t="shared" si="1"/>
        <v>1.2.3.NC</v>
      </c>
      <c r="I29" s="361" t="str">
        <f t="shared" si="2"/>
        <v>Лиственные породы</v>
      </c>
      <c r="J29" s="99" t="s">
        <v>425</v>
      </c>
      <c r="K29" s="136"/>
      <c r="L29" s="137"/>
      <c r="Q29" s="421"/>
      <c r="R29" s="432"/>
      <c r="S29" s="426"/>
      <c r="T29" s="426"/>
      <c r="U29" s="426"/>
      <c r="V29" s="426"/>
      <c r="W29" s="425" t="s">
        <v>233</v>
      </c>
      <c r="X29" s="447">
        <v>1</v>
      </c>
      <c r="Y29" s="428"/>
      <c r="Z29" s="428"/>
      <c r="AA29" s="428"/>
      <c r="AB29" s="428"/>
      <c r="AC29" s="428"/>
    </row>
    <row r="30" spans="1:29" s="25" customFormat="1" ht="12.75" customHeight="1" x14ac:dyDescent="0.15">
      <c r="A30" s="998" t="s">
        <v>433</v>
      </c>
      <c r="B30" s="996"/>
      <c r="C30" s="996"/>
      <c r="D30" s="996"/>
      <c r="E30" s="999"/>
      <c r="H30" s="142" t="s">
        <v>0</v>
      </c>
      <c r="I30" s="995" t="str">
        <f>A30</f>
        <v xml:space="preserve">  ПРОИЗВОДСТВО</v>
      </c>
      <c r="J30" s="996"/>
      <c r="K30" s="996"/>
      <c r="L30" s="997"/>
      <c r="Q30" s="428"/>
      <c r="R30" s="27"/>
      <c r="S30" s="27"/>
      <c r="T30" s="27"/>
      <c r="U30" s="27"/>
      <c r="V30" s="428"/>
      <c r="W30" s="425" t="s">
        <v>244</v>
      </c>
      <c r="X30" s="448">
        <v>0.98499999999999999</v>
      </c>
      <c r="Y30" s="428"/>
      <c r="Z30" s="428"/>
      <c r="AA30" s="428"/>
      <c r="AB30" s="428"/>
      <c r="AC30" s="422"/>
    </row>
    <row r="31" spans="1:29" s="27" customFormat="1" x14ac:dyDescent="0.15">
      <c r="A31" s="478">
        <v>2</v>
      </c>
      <c r="B31" s="472" t="s">
        <v>434</v>
      </c>
      <c r="C31" s="471" t="s">
        <v>607</v>
      </c>
      <c r="D31" s="474"/>
      <c r="E31" s="479"/>
      <c r="H31" s="57">
        <f t="shared" si="1"/>
        <v>2</v>
      </c>
      <c r="I31" s="357" t="str">
        <f t="shared" si="2"/>
        <v>ДРЕВЕСНЫЙ УГОЛЬ</v>
      </c>
      <c r="J31" s="814" t="s">
        <v>607</v>
      </c>
      <c r="K31" s="134"/>
      <c r="L31" s="135"/>
      <c r="Q31" s="428"/>
    </row>
    <row r="32" spans="1:29" s="27" customFormat="1" ht="14.25" x14ac:dyDescent="0.15">
      <c r="A32" s="477">
        <v>3</v>
      </c>
      <c r="B32" s="470" t="s">
        <v>435</v>
      </c>
      <c r="C32" s="471" t="s">
        <v>475</v>
      </c>
      <c r="D32" s="474"/>
      <c r="E32" s="479"/>
      <c r="H32" s="57">
        <f t="shared" si="1"/>
        <v>3</v>
      </c>
      <c r="I32" s="362" t="str">
        <f t="shared" si="2"/>
        <v>ДРЕВЕСНАЯ ЩЕПА, СТРУЖКА И ОТХОДЫ</v>
      </c>
      <c r="J32" s="814" t="s">
        <v>475</v>
      </c>
      <c r="K32" s="132">
        <f>D32-(D33+D34)</f>
        <v>0</v>
      </c>
      <c r="L32" s="132">
        <f>E32-(E33+E34)</f>
        <v>0</v>
      </c>
    </row>
    <row r="33" spans="1:12" s="27" customFormat="1" ht="14.25" x14ac:dyDescent="0.15">
      <c r="A33" s="122" t="s">
        <v>33</v>
      </c>
      <c r="B33" s="58" t="s">
        <v>436</v>
      </c>
      <c r="C33" s="99" t="s">
        <v>475</v>
      </c>
      <c r="D33" s="185"/>
      <c r="E33" s="186"/>
      <c r="H33" s="57" t="str">
        <f>A33</f>
        <v>3.1</v>
      </c>
      <c r="I33" s="356" t="str">
        <f t="shared" si="2"/>
        <v>ДРЕВЕСНАЯ ЩЕПА И СТРУЖКА</v>
      </c>
      <c r="J33" s="815" t="s">
        <v>475</v>
      </c>
      <c r="K33" s="134"/>
      <c r="L33" s="135"/>
    </row>
    <row r="34" spans="1:12" s="27" customFormat="1" ht="14.25" x14ac:dyDescent="0.15">
      <c r="A34" s="122" t="s">
        <v>34</v>
      </c>
      <c r="B34" s="58" t="s">
        <v>437</v>
      </c>
      <c r="C34" s="99" t="s">
        <v>475</v>
      </c>
      <c r="D34" s="185"/>
      <c r="E34" s="186"/>
      <c r="H34" s="57" t="str">
        <f>A34</f>
        <v>3.2</v>
      </c>
      <c r="I34" s="356" t="str">
        <f t="shared" si="2"/>
        <v>ДРЕВЕСНЫЕ ОТХОДЫ (ВКЛЮЧАЯ ДРЕВЕСИНУ ДЛЯ АГЛОМЕРАТОВ)</v>
      </c>
      <c r="J34" s="815" t="s">
        <v>475</v>
      </c>
      <c r="K34" s="136"/>
      <c r="L34" s="137"/>
    </row>
    <row r="35" spans="1:12" s="27" customFormat="1" x14ac:dyDescent="0.15">
      <c r="A35" s="594">
        <v>4</v>
      </c>
      <c r="B35" s="472" t="s">
        <v>438</v>
      </c>
      <c r="C35" s="471" t="s">
        <v>607</v>
      </c>
      <c r="D35" s="474"/>
      <c r="E35" s="479"/>
      <c r="H35" s="57">
        <f t="shared" ref="H35" si="3">A35</f>
        <v>4</v>
      </c>
      <c r="I35" s="362" t="str">
        <f t="shared" ref="I35" si="4">B35</f>
        <v>БЫВШАЯ В УПОТРЕБЛЕНИИ РЕКУПЕРИРОВАННАЯ ДРЕВЕСИНА</v>
      </c>
      <c r="J35" s="814" t="s">
        <v>607</v>
      </c>
      <c r="K35" s="132"/>
      <c r="L35" s="133"/>
    </row>
    <row r="36" spans="1:12" s="27" customFormat="1" x14ac:dyDescent="0.15">
      <c r="A36" s="477" t="s">
        <v>249</v>
      </c>
      <c r="B36" s="470" t="s">
        <v>439</v>
      </c>
      <c r="C36" s="471" t="s">
        <v>607</v>
      </c>
      <c r="D36" s="474"/>
      <c r="E36" s="479"/>
      <c r="H36" s="57" t="str">
        <f t="shared" si="1"/>
        <v>5</v>
      </c>
      <c r="I36" s="362" t="str">
        <f t="shared" si="2"/>
        <v>ДРЕВЕСНЫЕ ПЕЛЛЕТЫ И ПРОЧИЕ АГЛОМЕРАТЫ</v>
      </c>
      <c r="J36" s="814" t="s">
        <v>607</v>
      </c>
      <c r="K36" s="132">
        <f>D36-(D37+D38)</f>
        <v>0</v>
      </c>
      <c r="L36" s="132">
        <f>E36-(E37+E38)</f>
        <v>0</v>
      </c>
    </row>
    <row r="37" spans="1:12" s="27" customFormat="1" x14ac:dyDescent="0.15">
      <c r="A37" s="122" t="s">
        <v>250</v>
      </c>
      <c r="B37" s="58" t="s">
        <v>440</v>
      </c>
      <c r="C37" s="815" t="s">
        <v>607</v>
      </c>
      <c r="D37" s="595"/>
      <c r="E37" s="596"/>
      <c r="H37" s="57" t="str">
        <f t="shared" si="1"/>
        <v>5.1</v>
      </c>
      <c r="I37" s="356" t="str">
        <f>B37</f>
        <v>ДРЕВЕСНЫЕ ПЕЛЛЕТЫ</v>
      </c>
      <c r="J37" s="815" t="s">
        <v>607</v>
      </c>
      <c r="K37" s="134"/>
      <c r="L37" s="135"/>
    </row>
    <row r="38" spans="1:12" s="27" customFormat="1" x14ac:dyDescent="0.15">
      <c r="A38" s="122" t="s">
        <v>251</v>
      </c>
      <c r="B38" s="58" t="s">
        <v>441</v>
      </c>
      <c r="C38" s="815" t="s">
        <v>607</v>
      </c>
      <c r="D38" s="595"/>
      <c r="E38" s="596"/>
      <c r="H38" s="57" t="str">
        <f t="shared" si="1"/>
        <v>5.2</v>
      </c>
      <c r="I38" s="356" t="str">
        <f>B38</f>
        <v>ПРОЧИЕ АГЛОМЕРАТЫ</v>
      </c>
      <c r="J38" s="815" t="s">
        <v>607</v>
      </c>
      <c r="K38" s="136"/>
      <c r="L38" s="137"/>
    </row>
    <row r="39" spans="1:12" s="27" customFormat="1" ht="14.25" x14ac:dyDescent="0.15">
      <c r="A39" s="597" t="s">
        <v>252</v>
      </c>
      <c r="B39" s="475" t="s">
        <v>442</v>
      </c>
      <c r="C39" s="471" t="s">
        <v>475</v>
      </c>
      <c r="D39" s="474"/>
      <c r="E39" s="479"/>
      <c r="H39" s="57" t="str">
        <f t="shared" si="1"/>
        <v>6</v>
      </c>
      <c r="I39" s="363" t="str">
        <f t="shared" si="2"/>
        <v>ПИЛОМАТЕРИАЛЫ (ВКЛЮЧАЯ ШПАЛЫ)</v>
      </c>
      <c r="J39" s="814" t="s">
        <v>475</v>
      </c>
      <c r="K39" s="132">
        <f>D39-(D40+D41)</f>
        <v>0</v>
      </c>
      <c r="L39" s="132">
        <f>E39-(E40+E41)</f>
        <v>0</v>
      </c>
    </row>
    <row r="40" spans="1:12" s="27" customFormat="1" ht="14.25" x14ac:dyDescent="0.15">
      <c r="A40" s="598" t="s">
        <v>253</v>
      </c>
      <c r="B40" s="58" t="s">
        <v>427</v>
      </c>
      <c r="C40" s="99" t="s">
        <v>475</v>
      </c>
      <c r="D40" s="595"/>
      <c r="E40" s="596"/>
      <c r="H40" s="57" t="str">
        <f t="shared" si="1"/>
        <v>6.C</v>
      </c>
      <c r="I40" s="356" t="str">
        <f t="shared" si="2"/>
        <v>Хвойные породы</v>
      </c>
      <c r="J40" s="815" t="s">
        <v>475</v>
      </c>
      <c r="K40" s="134"/>
      <c r="L40" s="135"/>
    </row>
    <row r="41" spans="1:12" s="27" customFormat="1" ht="14.25" x14ac:dyDescent="0.15">
      <c r="A41" s="598" t="s">
        <v>254</v>
      </c>
      <c r="B41" s="58" t="s">
        <v>428</v>
      </c>
      <c r="C41" s="99" t="s">
        <v>475</v>
      </c>
      <c r="D41" s="595"/>
      <c r="E41" s="596"/>
      <c r="H41" s="57" t="str">
        <f t="shared" si="1"/>
        <v>6.NC</v>
      </c>
      <c r="I41" s="356" t="str">
        <f t="shared" si="2"/>
        <v>Лиственные породы</v>
      </c>
      <c r="J41" s="815" t="s">
        <v>475</v>
      </c>
      <c r="K41" s="134"/>
      <c r="L41" s="135"/>
    </row>
    <row r="42" spans="1:12" s="27" customFormat="1" ht="14.25" x14ac:dyDescent="0.15">
      <c r="A42" s="122" t="s">
        <v>255</v>
      </c>
      <c r="B42" s="60" t="s">
        <v>429</v>
      </c>
      <c r="C42" s="99" t="s">
        <v>475</v>
      </c>
      <c r="D42" s="595"/>
      <c r="E42" s="596"/>
      <c r="H42" s="57" t="str">
        <f t="shared" si="1"/>
        <v>6.NC.T</v>
      </c>
      <c r="I42" s="359" t="str">
        <f t="shared" si="2"/>
        <v>в том числе тропические породы</v>
      </c>
      <c r="J42" s="815" t="s">
        <v>475</v>
      </c>
      <c r="K42" s="136" t="str">
        <f>IF(AND(ISNUMBER(D42/D41),D42&gt;D41),"&gt; 5.NC !!","")</f>
        <v/>
      </c>
      <c r="L42" s="137" t="str">
        <f>IF(AND(ISNUMBER(E42/E41),E42&gt;E41),"&gt; 5.NC !!","")</f>
        <v/>
      </c>
    </row>
    <row r="43" spans="1:12" s="27" customFormat="1" ht="14.25" x14ac:dyDescent="0.15">
      <c r="A43" s="597" t="s">
        <v>256</v>
      </c>
      <c r="B43" s="475" t="s">
        <v>443</v>
      </c>
      <c r="C43" s="471" t="s">
        <v>475</v>
      </c>
      <c r="D43" s="474"/>
      <c r="E43" s="479"/>
      <c r="H43" s="57" t="str">
        <f t="shared" ref="H43:H46" si="5">A43</f>
        <v>7</v>
      </c>
      <c r="I43" s="363" t="str">
        <f t="shared" ref="I43:I46" si="6">B43</f>
        <v>ШПОН</v>
      </c>
      <c r="J43" s="814" t="s">
        <v>475</v>
      </c>
      <c r="K43" s="132">
        <f>D43-(D44+D45)</f>
        <v>0</v>
      </c>
      <c r="L43" s="132">
        <f>E43-(E44+E45)</f>
        <v>0</v>
      </c>
    </row>
    <row r="44" spans="1:12" s="27" customFormat="1" ht="14.25" x14ac:dyDescent="0.15">
      <c r="A44" s="598" t="s">
        <v>257</v>
      </c>
      <c r="B44" s="58" t="s">
        <v>427</v>
      </c>
      <c r="C44" s="99" t="s">
        <v>475</v>
      </c>
      <c r="D44" s="595"/>
      <c r="E44" s="596"/>
      <c r="H44" s="57" t="str">
        <f t="shared" si="5"/>
        <v>7.C</v>
      </c>
      <c r="I44" s="359" t="str">
        <f t="shared" si="6"/>
        <v>Хвойные породы</v>
      </c>
      <c r="J44" s="815" t="s">
        <v>475</v>
      </c>
      <c r="K44" s="134"/>
      <c r="L44" s="135"/>
    </row>
    <row r="45" spans="1:12" s="27" customFormat="1" ht="14.25" x14ac:dyDescent="0.15">
      <c r="A45" s="598" t="s">
        <v>258</v>
      </c>
      <c r="B45" s="58" t="s">
        <v>428</v>
      </c>
      <c r="C45" s="99" t="s">
        <v>475</v>
      </c>
      <c r="D45" s="595"/>
      <c r="E45" s="596"/>
      <c r="H45" s="57" t="str">
        <f t="shared" si="5"/>
        <v>7.NC</v>
      </c>
      <c r="I45" s="359" t="str">
        <f t="shared" si="6"/>
        <v>Лиственные породы</v>
      </c>
      <c r="J45" s="815" t="s">
        <v>475</v>
      </c>
      <c r="K45" s="134"/>
      <c r="L45" s="135"/>
    </row>
    <row r="46" spans="1:12" s="27" customFormat="1" ht="14.25" x14ac:dyDescent="0.15">
      <c r="A46" s="599" t="s">
        <v>259</v>
      </c>
      <c r="B46" s="600" t="s">
        <v>429</v>
      </c>
      <c r="C46" s="99" t="s">
        <v>475</v>
      </c>
      <c r="D46" s="595"/>
      <c r="E46" s="596"/>
      <c r="H46" s="57" t="str">
        <f t="shared" si="5"/>
        <v>7.NC.T</v>
      </c>
      <c r="I46" s="360" t="str">
        <f t="shared" si="6"/>
        <v>в том числе тропические породы</v>
      </c>
      <c r="J46" s="815" t="s">
        <v>475</v>
      </c>
      <c r="K46" s="134"/>
      <c r="L46" s="135"/>
    </row>
    <row r="47" spans="1:12" s="27" customFormat="1" ht="14.25" x14ac:dyDescent="0.15">
      <c r="A47" s="477" t="s">
        <v>260</v>
      </c>
      <c r="B47" s="470" t="s">
        <v>444</v>
      </c>
      <c r="C47" s="473" t="s">
        <v>475</v>
      </c>
      <c r="D47" s="476"/>
      <c r="E47" s="480"/>
      <c r="H47" s="57" t="str">
        <f t="shared" si="1"/>
        <v>8</v>
      </c>
      <c r="I47" s="363" t="str">
        <f t="shared" si="2"/>
        <v>ЛИСТОВЫЕ ДРЕВЕСНЫЕ МАТЕРИАЛЫ</v>
      </c>
      <c r="J47" s="100" t="s">
        <v>475</v>
      </c>
      <c r="K47" s="132">
        <f>D47-(D48+D52+D54)</f>
        <v>0</v>
      </c>
      <c r="L47" s="132">
        <f>E47-(E48+E52+E54)</f>
        <v>0</v>
      </c>
    </row>
    <row r="48" spans="1:12" s="27" customFormat="1" ht="14.25" x14ac:dyDescent="0.15">
      <c r="A48" s="598" t="s">
        <v>157</v>
      </c>
      <c r="B48" s="58" t="s">
        <v>445</v>
      </c>
      <c r="C48" s="99" t="s">
        <v>475</v>
      </c>
      <c r="D48" s="595"/>
      <c r="E48" s="596"/>
      <c r="H48" s="57" t="str">
        <f t="shared" si="1"/>
        <v>8.1</v>
      </c>
      <c r="I48" s="356" t="str">
        <f t="shared" si="2"/>
        <v xml:space="preserve">ФАНЕРА  </v>
      </c>
      <c r="J48" s="815" t="s">
        <v>475</v>
      </c>
      <c r="K48" s="140">
        <f>D48-(D49+D50)</f>
        <v>0</v>
      </c>
      <c r="L48" s="140">
        <f>E48-(E49+E50)</f>
        <v>0</v>
      </c>
    </row>
    <row r="49" spans="1:12" s="27" customFormat="1" ht="14.25" x14ac:dyDescent="0.15">
      <c r="A49" s="598" t="s">
        <v>261</v>
      </c>
      <c r="B49" s="60" t="s">
        <v>427</v>
      </c>
      <c r="C49" s="99" t="s">
        <v>475</v>
      </c>
      <c r="D49" s="595"/>
      <c r="E49" s="596"/>
      <c r="H49" s="57" t="str">
        <f t="shared" si="1"/>
        <v>8.1.C</v>
      </c>
      <c r="I49" s="359" t="str">
        <f t="shared" si="2"/>
        <v>Хвойные породы</v>
      </c>
      <c r="J49" s="815" t="s">
        <v>475</v>
      </c>
      <c r="K49" s="134"/>
      <c r="L49" s="135"/>
    </row>
    <row r="50" spans="1:12" s="27" customFormat="1" ht="14.25" x14ac:dyDescent="0.15">
      <c r="A50" s="598" t="s">
        <v>262</v>
      </c>
      <c r="B50" s="60" t="s">
        <v>428</v>
      </c>
      <c r="C50" s="99" t="s">
        <v>475</v>
      </c>
      <c r="D50" s="595"/>
      <c r="E50" s="596"/>
      <c r="H50" s="57" t="str">
        <f t="shared" si="1"/>
        <v>8.1.NC</v>
      </c>
      <c r="I50" s="359" t="str">
        <f t="shared" si="2"/>
        <v>Лиственные породы</v>
      </c>
      <c r="J50" s="815" t="s">
        <v>475</v>
      </c>
      <c r="K50" s="134" t="s">
        <v>0</v>
      </c>
      <c r="L50" s="135"/>
    </row>
    <row r="51" spans="1:12" s="27" customFormat="1" ht="14.25" x14ac:dyDescent="0.15">
      <c r="A51" s="598" t="s">
        <v>263</v>
      </c>
      <c r="B51" s="62" t="s">
        <v>429</v>
      </c>
      <c r="C51" s="99" t="s">
        <v>475</v>
      </c>
      <c r="D51" s="595"/>
      <c r="E51" s="596"/>
      <c r="H51" s="57" t="str">
        <f t="shared" si="1"/>
        <v>8.1.NC.T</v>
      </c>
      <c r="I51" s="360" t="str">
        <f t="shared" si="2"/>
        <v>в том числе тропические породы</v>
      </c>
      <c r="J51" s="815" t="s">
        <v>475</v>
      </c>
      <c r="K51" s="134" t="str">
        <f>IF(AND(ISNUMBER(D51/D50),D51&gt;D50),"&gt; 6.1.NC !!","")</f>
        <v/>
      </c>
      <c r="L51" s="135" t="str">
        <f>IF(AND(ISNUMBER(E51/E50),E51&gt;E50),"&gt; 6.1.NC !!","")</f>
        <v/>
      </c>
    </row>
    <row r="52" spans="1:12" s="27" customFormat="1" ht="25.5" x14ac:dyDescent="0.15">
      <c r="A52" s="598" t="s">
        <v>158</v>
      </c>
      <c r="B52" s="909" t="s">
        <v>446</v>
      </c>
      <c r="C52" s="99" t="s">
        <v>475</v>
      </c>
      <c r="D52" s="595"/>
      <c r="E52" s="596"/>
      <c r="H52" s="57" t="str">
        <f t="shared" si="1"/>
        <v>8.2</v>
      </c>
      <c r="I52" s="913" t="str">
        <f t="shared" si="2"/>
        <v>СТРУЖЕЧНЫЕ ПЛИТЫ, ПЛИТЫ С ОРИЕНТИРОВАННОЙ СТРУЖКОЙ (OSB) И ПРОЧИЕ ПЛИТЫ ЭТОЙ КАТЕГОРИИ</v>
      </c>
      <c r="J52" s="815" t="s">
        <v>475</v>
      </c>
      <c r="K52" s="134"/>
      <c r="L52" s="135"/>
    </row>
    <row r="53" spans="1:12" s="27" customFormat="1" ht="14.25" x14ac:dyDescent="0.15">
      <c r="A53" s="598" t="s">
        <v>264</v>
      </c>
      <c r="B53" s="64" t="s">
        <v>447</v>
      </c>
      <c r="C53" s="99" t="s">
        <v>475</v>
      </c>
      <c r="D53" s="595"/>
      <c r="E53" s="596"/>
      <c r="F53" s="21"/>
      <c r="H53" s="57" t="str">
        <f t="shared" si="1"/>
        <v>8.2.1</v>
      </c>
      <c r="I53" s="359" t="str">
        <f t="shared" si="2"/>
        <v>в том числе ПЛИТЫ С ОРИЕНТИРОВАННОЙ СТРУЖКОЙ (OSB)</v>
      </c>
      <c r="J53" s="815" t="s">
        <v>475</v>
      </c>
      <c r="K53" s="134" t="str">
        <f>IF(AND(ISNUMBER(D53/D52),D53&gt;D52),"&gt; 6.3 !!","")</f>
        <v/>
      </c>
      <c r="L53" s="135" t="str">
        <f>IF(AND(ISNUMBER(E53/E52),E53&gt;E52),"&gt; 6.3 !!","")</f>
        <v/>
      </c>
    </row>
    <row r="54" spans="1:12" s="27" customFormat="1" ht="14.25" x14ac:dyDescent="0.15">
      <c r="A54" s="598" t="s">
        <v>265</v>
      </c>
      <c r="B54" s="58" t="s">
        <v>448</v>
      </c>
      <c r="C54" s="99" t="s">
        <v>475</v>
      </c>
      <c r="D54" s="595"/>
      <c r="E54" s="596"/>
      <c r="H54" s="57" t="str">
        <f t="shared" si="1"/>
        <v>8.3</v>
      </c>
      <c r="I54" s="356" t="str">
        <f t="shared" si="2"/>
        <v>ДРЕВЕСНОВОЛОКНИСТЫЕ ПЛИТЫ</v>
      </c>
      <c r="J54" s="815" t="s">
        <v>475</v>
      </c>
      <c r="K54" s="140">
        <f>D54-(D55+D56+D57)</f>
        <v>0</v>
      </c>
      <c r="L54" s="140">
        <f>E54-(E55+E56+E57)</f>
        <v>0</v>
      </c>
    </row>
    <row r="55" spans="1:12" s="27" customFormat="1" ht="14.25" x14ac:dyDescent="0.15">
      <c r="A55" s="598" t="s">
        <v>266</v>
      </c>
      <c r="B55" s="60" t="s">
        <v>449</v>
      </c>
      <c r="C55" s="99" t="s">
        <v>475</v>
      </c>
      <c r="D55" s="595"/>
      <c r="E55" s="596"/>
      <c r="H55" s="57" t="str">
        <f t="shared" si="1"/>
        <v>8.3.1</v>
      </c>
      <c r="I55" s="359" t="str">
        <f t="shared" si="2"/>
        <v xml:space="preserve">ТВЕРДЫЕ ПЛИТЫ </v>
      </c>
      <c r="J55" s="815" t="s">
        <v>475</v>
      </c>
      <c r="K55" s="134"/>
      <c r="L55" s="135"/>
    </row>
    <row r="56" spans="1:12" s="27" customFormat="1" ht="25.5" x14ac:dyDescent="0.15">
      <c r="A56" s="598" t="s">
        <v>267</v>
      </c>
      <c r="B56" s="947" t="s">
        <v>450</v>
      </c>
      <c r="C56" s="99" t="s">
        <v>475</v>
      </c>
      <c r="D56" s="595"/>
      <c r="E56" s="596"/>
      <c r="H56" s="57" t="str">
        <f t="shared" si="1"/>
        <v>8.3.2</v>
      </c>
      <c r="I56" s="914" t="str">
        <f t="shared" si="2"/>
        <v>ДРЕВЕСНОВОЛОКНИСТЫЕ ПЛИТЫ СРЕДНЕЙ/ВЫСОКОЙ ПЛОТНОСТИ (MDF/HDF)</v>
      </c>
      <c r="J56" s="815" t="s">
        <v>475</v>
      </c>
      <c r="K56" s="134"/>
      <c r="L56" s="135"/>
    </row>
    <row r="57" spans="1:12" s="27" customFormat="1" ht="14.25" x14ac:dyDescent="0.15">
      <c r="A57" s="599" t="s">
        <v>268</v>
      </c>
      <c r="B57" s="69" t="s">
        <v>451</v>
      </c>
      <c r="C57" s="99" t="s">
        <v>475</v>
      </c>
      <c r="D57" s="595"/>
      <c r="E57" s="596"/>
      <c r="H57" s="57" t="str">
        <f t="shared" si="1"/>
        <v>8.3.3</v>
      </c>
      <c r="I57" s="364" t="str">
        <f t="shared" si="2"/>
        <v>ПРОЧИЕ ДРЕВЕСНОВОЛОКНИСТЫЕ ПЛИТЫ</v>
      </c>
      <c r="J57" s="815" t="s">
        <v>475</v>
      </c>
      <c r="K57" s="136"/>
      <c r="L57" s="137"/>
    </row>
    <row r="58" spans="1:12" s="27" customFormat="1" ht="12.75" customHeight="1" x14ac:dyDescent="0.15">
      <c r="A58" s="601" t="s">
        <v>159</v>
      </c>
      <c r="B58" s="472" t="s">
        <v>452</v>
      </c>
      <c r="C58" s="473" t="s">
        <v>607</v>
      </c>
      <c r="D58" s="476"/>
      <c r="E58" s="480"/>
      <c r="H58" s="57" t="str">
        <f t="shared" si="1"/>
        <v>9</v>
      </c>
      <c r="I58" s="363" t="str">
        <f t="shared" si="2"/>
        <v>ДРЕВЕСНАЯ МАССА</v>
      </c>
      <c r="J58" s="100" t="s">
        <v>607</v>
      </c>
      <c r="K58" s="132">
        <f>D58-(D59+D60+D64)</f>
        <v>0</v>
      </c>
      <c r="L58" s="132">
        <f>E58-(E59+E60+E64)</f>
        <v>0</v>
      </c>
    </row>
    <row r="59" spans="1:12" s="27" customFormat="1" ht="12.75" customHeight="1" x14ac:dyDescent="0.15">
      <c r="A59" s="602" t="s">
        <v>269</v>
      </c>
      <c r="B59" s="70" t="s">
        <v>453</v>
      </c>
      <c r="C59" s="100" t="s">
        <v>607</v>
      </c>
      <c r="D59" s="595"/>
      <c r="E59" s="596"/>
      <c r="H59" s="57" t="str">
        <f t="shared" si="1"/>
        <v>9.1</v>
      </c>
      <c r="I59" s="356" t="str">
        <f t="shared" si="2"/>
        <v>МЕХАНИЧЕСКАЯ ДРЕВЕСНАЯ МАССА И ПОЛУЦЕЛЛЮЛОЗА</v>
      </c>
      <c r="J59" s="100" t="s">
        <v>607</v>
      </c>
      <c r="K59" s="134"/>
      <c r="L59" s="135"/>
    </row>
    <row r="60" spans="1:12" s="27" customFormat="1" ht="12.75" customHeight="1" x14ac:dyDescent="0.15">
      <c r="A60" s="602" t="s">
        <v>270</v>
      </c>
      <c r="B60" s="58" t="s">
        <v>454</v>
      </c>
      <c r="C60" s="910" t="s">
        <v>607</v>
      </c>
      <c r="D60" s="595"/>
      <c r="E60" s="596"/>
      <c r="H60" s="57" t="str">
        <f t="shared" si="1"/>
        <v>9.2</v>
      </c>
      <c r="I60" s="356" t="str">
        <f t="shared" si="2"/>
        <v>ЦЕЛЛЮЛОЗА</v>
      </c>
      <c r="J60" s="910" t="s">
        <v>607</v>
      </c>
      <c r="K60" s="140">
        <f>D60-(D61+D63)</f>
        <v>0</v>
      </c>
      <c r="L60" s="140">
        <f>E60-(E61+E63)</f>
        <v>0</v>
      </c>
    </row>
    <row r="61" spans="1:12" s="27" customFormat="1" ht="12.75" customHeight="1" x14ac:dyDescent="0.15">
      <c r="A61" s="602" t="s">
        <v>271</v>
      </c>
      <c r="B61" s="60" t="s">
        <v>455</v>
      </c>
      <c r="C61" s="100" t="s">
        <v>607</v>
      </c>
      <c r="D61" s="595"/>
      <c r="E61" s="596"/>
      <c r="H61" s="57" t="str">
        <f t="shared" si="1"/>
        <v>9.2.1</v>
      </c>
      <c r="I61" s="359" t="str">
        <f t="shared" si="2"/>
        <v>СУЛЬФАТНАЯ ЦЕЛЛЮЛОЗА</v>
      </c>
      <c r="J61" s="100" t="s">
        <v>607</v>
      </c>
      <c r="K61" s="134"/>
      <c r="L61" s="135"/>
    </row>
    <row r="62" spans="1:12" s="27" customFormat="1" ht="12.75" customHeight="1" x14ac:dyDescent="0.15">
      <c r="A62" s="602" t="s">
        <v>272</v>
      </c>
      <c r="B62" s="61" t="s">
        <v>456</v>
      </c>
      <c r="C62" s="100" t="s">
        <v>607</v>
      </c>
      <c r="D62" s="595"/>
      <c r="E62" s="596"/>
      <c r="H62" s="57" t="str">
        <f t="shared" si="1"/>
        <v>9.2.1.1</v>
      </c>
      <c r="I62" s="360" t="str">
        <f t="shared" si="2"/>
        <v xml:space="preserve">в том числе БЕЛЕНАЯ </v>
      </c>
      <c r="J62" s="100" t="s">
        <v>607</v>
      </c>
      <c r="K62" s="134"/>
      <c r="L62" s="135"/>
    </row>
    <row r="63" spans="1:12" s="27" customFormat="1" ht="12.75" customHeight="1" x14ac:dyDescent="0.15">
      <c r="A63" s="602" t="s">
        <v>273</v>
      </c>
      <c r="B63" s="69" t="s">
        <v>457</v>
      </c>
      <c r="C63" s="100" t="s">
        <v>607</v>
      </c>
      <c r="D63" s="595"/>
      <c r="E63" s="596"/>
      <c r="H63" s="57" t="str">
        <f t="shared" si="1"/>
        <v>9.2.2</v>
      </c>
      <c r="I63" s="359" t="str">
        <f t="shared" si="2"/>
        <v>СУЛЬФИТНАЯ ЦЕЛЛЮЛОЗА</v>
      </c>
      <c r="J63" s="100" t="s">
        <v>607</v>
      </c>
      <c r="K63" s="134"/>
      <c r="L63" s="135"/>
    </row>
    <row r="64" spans="1:12" s="27" customFormat="1" ht="12.75" customHeight="1" x14ac:dyDescent="0.15">
      <c r="A64" s="599" t="s">
        <v>274</v>
      </c>
      <c r="B64" s="58" t="s">
        <v>458</v>
      </c>
      <c r="C64" s="100" t="s">
        <v>607</v>
      </c>
      <c r="D64" s="595"/>
      <c r="E64" s="596"/>
      <c r="H64" s="57" t="str">
        <f t="shared" si="1"/>
        <v>9.3</v>
      </c>
      <c r="I64" s="356" t="str">
        <f t="shared" si="2"/>
        <v>ЦЕЛЛЮЛОЗА ДЛЯ ХИМИЧЕСКОЙ ПЕРЕРАБОТКИ</v>
      </c>
      <c r="J64" s="100" t="s">
        <v>607</v>
      </c>
      <c r="K64" s="136"/>
      <c r="L64" s="137"/>
    </row>
    <row r="65" spans="1:17" s="27" customFormat="1" ht="12.75" customHeight="1" x14ac:dyDescent="0.15">
      <c r="A65" s="601" t="s">
        <v>275</v>
      </c>
      <c r="B65" s="472" t="s">
        <v>459</v>
      </c>
      <c r="C65" s="473" t="s">
        <v>607</v>
      </c>
      <c r="D65" s="476"/>
      <c r="E65" s="480"/>
      <c r="H65" s="57" t="str">
        <f t="shared" si="1"/>
        <v>10</v>
      </c>
      <c r="I65" s="363" t="str">
        <f t="shared" si="2"/>
        <v>ПРОЧИЕ ВИДЫ МАССЫ</v>
      </c>
      <c r="J65" s="100" t="s">
        <v>607</v>
      </c>
      <c r="K65" s="132">
        <f>D65-(D66+D67)</f>
        <v>0</v>
      </c>
      <c r="L65" s="133">
        <f>E65-(E66+E67)</f>
        <v>0</v>
      </c>
    </row>
    <row r="66" spans="1:17" s="27" customFormat="1" ht="12.75" customHeight="1" x14ac:dyDescent="0.15">
      <c r="A66" s="598" t="s">
        <v>276</v>
      </c>
      <c r="B66" s="66" t="s">
        <v>460</v>
      </c>
      <c r="C66" s="100" t="s">
        <v>607</v>
      </c>
      <c r="D66" s="595"/>
      <c r="E66" s="596"/>
      <c r="H66" s="57" t="str">
        <f t="shared" si="1"/>
        <v>10.1</v>
      </c>
      <c r="I66" s="365" t="str">
        <f t="shared" si="2"/>
        <v>МАССА ИЗ НЕДРЕВЕСНОГО ВОЛОКНА</v>
      </c>
      <c r="J66" s="100" t="s">
        <v>607</v>
      </c>
      <c r="K66" s="134"/>
      <c r="L66" s="135"/>
    </row>
    <row r="67" spans="1:17" s="27" customFormat="1" ht="12.75" customHeight="1" x14ac:dyDescent="0.15">
      <c r="A67" s="598" t="s">
        <v>184</v>
      </c>
      <c r="B67" s="67" t="s">
        <v>461</v>
      </c>
      <c r="C67" s="100" t="s">
        <v>607</v>
      </c>
      <c r="D67" s="595"/>
      <c r="E67" s="596"/>
      <c r="H67" s="57" t="str">
        <f t="shared" si="1"/>
        <v>10.2</v>
      </c>
      <c r="I67" s="366" t="str">
        <f t="shared" si="2"/>
        <v>МАССА ИЗ РЕКУПЕРИРОВАННОГО ВОЛОКНА</v>
      </c>
      <c r="J67" s="100" t="s">
        <v>607</v>
      </c>
      <c r="K67" s="136"/>
      <c r="L67" s="137"/>
    </row>
    <row r="68" spans="1:17" s="21" customFormat="1" ht="12.75" customHeight="1" x14ac:dyDescent="0.15">
      <c r="A68" s="478" t="s">
        <v>277</v>
      </c>
      <c r="B68" s="472" t="s">
        <v>603</v>
      </c>
      <c r="C68" s="473" t="s">
        <v>607</v>
      </c>
      <c r="D68" s="476"/>
      <c r="E68" s="480"/>
      <c r="H68" s="57" t="str">
        <f t="shared" si="1"/>
        <v>11</v>
      </c>
      <c r="I68" s="367" t="str">
        <f t="shared" si="2"/>
        <v>РЕКУПЕРИРОВАННАЯ БУМАГА (МАКУЛАТУРА)</v>
      </c>
      <c r="J68" s="100" t="s">
        <v>607</v>
      </c>
      <c r="K68" s="144"/>
      <c r="L68" s="145"/>
      <c r="Q68" s="27"/>
    </row>
    <row r="69" spans="1:17" s="27" customFormat="1" ht="12.75" customHeight="1" x14ac:dyDescent="0.15">
      <c r="A69" s="601" t="s">
        <v>278</v>
      </c>
      <c r="B69" s="472" t="s">
        <v>462</v>
      </c>
      <c r="C69" s="473" t="s">
        <v>607</v>
      </c>
      <c r="D69" s="476"/>
      <c r="E69" s="480"/>
      <c r="H69" s="57" t="str">
        <f t="shared" si="1"/>
        <v>12</v>
      </c>
      <c r="I69" s="368" t="str">
        <f t="shared" si="2"/>
        <v>БУМАГА И КАРТОН</v>
      </c>
      <c r="J69" s="100" t="s">
        <v>607</v>
      </c>
      <c r="K69" s="132">
        <f>D69-(D70+D75+D76+D81)</f>
        <v>0</v>
      </c>
      <c r="L69" s="132">
        <f>E69-(E70+E75+E76+E81)</f>
        <v>0</v>
      </c>
      <c r="Q69" s="21"/>
    </row>
    <row r="70" spans="1:17" s="27" customFormat="1" ht="12.75" customHeight="1" x14ac:dyDescent="0.15">
      <c r="A70" s="602" t="s">
        <v>194</v>
      </c>
      <c r="B70" s="96" t="s">
        <v>463</v>
      </c>
      <c r="C70" s="910" t="s">
        <v>607</v>
      </c>
      <c r="D70" s="595"/>
      <c r="E70" s="596"/>
      <c r="H70" s="57" t="str">
        <f t="shared" si="1"/>
        <v>12.1</v>
      </c>
      <c r="I70" s="369" t="str">
        <f t="shared" si="2"/>
        <v>ПОЛИГРАФИЧЕСКАЯ БУМАГА</v>
      </c>
      <c r="J70" s="910" t="s">
        <v>607</v>
      </c>
      <c r="K70" s="140">
        <f>D70-(D71+D72+D73+D74)</f>
        <v>0</v>
      </c>
      <c r="L70" s="141">
        <f>E70-(E71+E72+E73+E74)</f>
        <v>0</v>
      </c>
    </row>
    <row r="71" spans="1:17" s="27" customFormat="1" ht="12.75" customHeight="1" x14ac:dyDescent="0.15">
      <c r="A71" s="602" t="s">
        <v>279</v>
      </c>
      <c r="B71" s="68" t="s">
        <v>464</v>
      </c>
      <c r="C71" s="910" t="s">
        <v>607</v>
      </c>
      <c r="D71" s="595"/>
      <c r="E71" s="596"/>
      <c r="H71" s="57" t="str">
        <f t="shared" si="1"/>
        <v>12.1.1</v>
      </c>
      <c r="I71" s="370" t="str">
        <f t="shared" si="2"/>
        <v>ГАЗЕТНАЯ БУМАГА</v>
      </c>
      <c r="J71" s="910" t="s">
        <v>607</v>
      </c>
      <c r="K71" s="134"/>
      <c r="L71" s="135"/>
    </row>
    <row r="72" spans="1:17" s="27" customFormat="1" ht="12.75" customHeight="1" x14ac:dyDescent="0.15">
      <c r="A72" s="602" t="s">
        <v>280</v>
      </c>
      <c r="B72" s="68" t="s">
        <v>465</v>
      </c>
      <c r="C72" s="910" t="s">
        <v>607</v>
      </c>
      <c r="D72" s="595"/>
      <c r="E72" s="596"/>
      <c r="H72" s="57" t="str">
        <f t="shared" si="1"/>
        <v>12.1.2</v>
      </c>
      <c r="I72" s="370" t="str">
        <f t="shared" si="2"/>
        <v>НЕМЕЛОВАННАЯ БУМАГА С СОДЕРЖАНИЕМ ДРЕВЕСНОЙ МАССЫ</v>
      </c>
      <c r="J72" s="910" t="s">
        <v>607</v>
      </c>
      <c r="K72" s="134"/>
      <c r="L72" s="135"/>
    </row>
    <row r="73" spans="1:17" s="27" customFormat="1" ht="12.75" customHeight="1" x14ac:dyDescent="0.15">
      <c r="A73" s="602" t="s">
        <v>281</v>
      </c>
      <c r="B73" s="68" t="s">
        <v>466</v>
      </c>
      <c r="C73" s="910" t="s">
        <v>607</v>
      </c>
      <c r="D73" s="595"/>
      <c r="E73" s="596"/>
      <c r="H73" s="57" t="str">
        <f t="shared" si="1"/>
        <v>12.1.3</v>
      </c>
      <c r="I73" s="370" t="str">
        <f t="shared" si="2"/>
        <v>НЕМЕЛОВАННАЯ БУМАГА БЕЗ СОДЕРЖАНИЯ ДРЕВЕСНОЙ МАССЫ</v>
      </c>
      <c r="J73" s="910" t="s">
        <v>607</v>
      </c>
      <c r="K73" s="134"/>
      <c r="L73" s="135"/>
    </row>
    <row r="74" spans="1:17" s="27" customFormat="1" ht="12.75" customHeight="1" x14ac:dyDescent="0.15">
      <c r="A74" s="602" t="s">
        <v>282</v>
      </c>
      <c r="B74" s="69" t="s">
        <v>467</v>
      </c>
      <c r="C74" s="910" t="s">
        <v>607</v>
      </c>
      <c r="D74" s="595"/>
      <c r="E74" s="596"/>
      <c r="H74" s="57" t="str">
        <f t="shared" si="1"/>
        <v>12.1.4</v>
      </c>
      <c r="I74" s="370" t="str">
        <f t="shared" si="2"/>
        <v>МЕЛОВАННАЯ БУМАГА</v>
      </c>
      <c r="J74" s="910" t="s">
        <v>607</v>
      </c>
      <c r="K74" s="134"/>
      <c r="L74" s="135"/>
    </row>
    <row r="75" spans="1:17" s="27" customFormat="1" ht="12.75" customHeight="1" x14ac:dyDescent="0.15">
      <c r="A75" s="602">
        <v>12.2</v>
      </c>
      <c r="B75" s="70" t="s">
        <v>468</v>
      </c>
      <c r="C75" s="910" t="s">
        <v>607</v>
      </c>
      <c r="D75" s="595"/>
      <c r="E75" s="596"/>
      <c r="H75" s="57">
        <f t="shared" si="1"/>
        <v>12.2</v>
      </c>
      <c r="I75" s="369" t="str">
        <f t="shared" si="2"/>
        <v>БЫТОВАЯ И ГИГИЕНИЧЕСКАЯ БУМАГА</v>
      </c>
      <c r="J75" s="910" t="s">
        <v>607</v>
      </c>
      <c r="K75" s="134"/>
      <c r="L75" s="135"/>
    </row>
    <row r="76" spans="1:17" s="27" customFormat="1" ht="12.75" customHeight="1" x14ac:dyDescent="0.15">
      <c r="A76" s="602">
        <v>12.3</v>
      </c>
      <c r="B76" s="96" t="s">
        <v>469</v>
      </c>
      <c r="C76" s="910" t="s">
        <v>607</v>
      </c>
      <c r="D76" s="595"/>
      <c r="E76" s="596"/>
      <c r="H76" s="57">
        <f t="shared" si="1"/>
        <v>12.3</v>
      </c>
      <c r="I76" s="369" t="str">
        <f t="shared" si="2"/>
        <v>УПАКОВОЧНЫЕ МАТЕРИАЛЫ</v>
      </c>
      <c r="J76" s="910" t="s">
        <v>607</v>
      </c>
      <c r="K76" s="140">
        <f>D76-(D77+D78+D79+D80)</f>
        <v>0</v>
      </c>
      <c r="L76" s="140">
        <f>E76-(E77+E78+E79+E80)</f>
        <v>0</v>
      </c>
    </row>
    <row r="77" spans="1:17" s="27" customFormat="1" ht="12.75" customHeight="1" x14ac:dyDescent="0.15">
      <c r="A77" s="602" t="s">
        <v>283</v>
      </c>
      <c r="B77" s="68" t="s">
        <v>470</v>
      </c>
      <c r="C77" s="910" t="s">
        <v>607</v>
      </c>
      <c r="D77" s="595"/>
      <c r="E77" s="596"/>
      <c r="H77" s="57" t="str">
        <f t="shared" si="1"/>
        <v>12.3.1</v>
      </c>
      <c r="I77" s="370" t="str">
        <f t="shared" si="2"/>
        <v>КАРТОНАЖНЫЕ МАТЕРИАЛЫ</v>
      </c>
      <c r="J77" s="910" t="s">
        <v>607</v>
      </c>
      <c r="K77" s="134"/>
      <c r="L77" s="135"/>
    </row>
    <row r="78" spans="1:17" s="27" customFormat="1" ht="12.75" customHeight="1" x14ac:dyDescent="0.15">
      <c r="A78" s="602" t="s">
        <v>284</v>
      </c>
      <c r="B78" s="68" t="s">
        <v>471</v>
      </c>
      <c r="C78" s="910" t="s">
        <v>607</v>
      </c>
      <c r="D78" s="595"/>
      <c r="E78" s="596"/>
      <c r="H78" s="57" t="str">
        <f t="shared" si="1"/>
        <v>12.3.2</v>
      </c>
      <c r="I78" s="370" t="str">
        <f>B78</f>
        <v>КОРОБОЧНЫЙ КАРТОН</v>
      </c>
      <c r="J78" s="910" t="s">
        <v>607</v>
      </c>
      <c r="K78" s="134"/>
      <c r="L78" s="135"/>
    </row>
    <row r="79" spans="1:17" s="27" customFormat="1" ht="12.75" customHeight="1" x14ac:dyDescent="0.15">
      <c r="A79" s="602" t="s">
        <v>285</v>
      </c>
      <c r="B79" s="68" t="s">
        <v>472</v>
      </c>
      <c r="C79" s="910" t="s">
        <v>607</v>
      </c>
      <c r="D79" s="603"/>
      <c r="E79" s="604"/>
      <c r="H79" s="57" t="str">
        <f>A79</f>
        <v>12.3.3</v>
      </c>
      <c r="I79" s="370" t="str">
        <f>B79</f>
        <v>ОБЕРТОЧНАЯ БУМАГА</v>
      </c>
      <c r="J79" s="910" t="s">
        <v>607</v>
      </c>
      <c r="K79" s="134"/>
      <c r="L79" s="135"/>
    </row>
    <row r="80" spans="1:17" s="27" customFormat="1" ht="27" customHeight="1" x14ac:dyDescent="0.15">
      <c r="A80" s="602" t="s">
        <v>286</v>
      </c>
      <c r="B80" s="915" t="s">
        <v>602</v>
      </c>
      <c r="C80" s="910" t="s">
        <v>607</v>
      </c>
      <c r="D80" s="603"/>
      <c r="E80" s="604"/>
      <c r="H80" s="57" t="str">
        <f>A80</f>
        <v>12.3.4</v>
      </c>
      <c r="I80" s="914" t="str">
        <f>B80</f>
        <v>ПРОЧИЕ СОРТА БУМАГИ, ИСПОЛЬЗУЕМЫЕ ГЛАВНЫМ ОБРАЗОМ ДЛЯ УПАКОВКИ</v>
      </c>
      <c r="J80" s="910" t="s">
        <v>607</v>
      </c>
      <c r="K80" s="134"/>
      <c r="L80" s="135"/>
    </row>
    <row r="81" spans="1:17" s="27" customFormat="1" ht="27" customHeight="1" thickBot="1" x14ac:dyDescent="0.2">
      <c r="A81" s="605">
        <v>12.4</v>
      </c>
      <c r="B81" s="911" t="s">
        <v>473</v>
      </c>
      <c r="C81" s="959" t="s">
        <v>607</v>
      </c>
      <c r="D81" s="606"/>
      <c r="E81" s="607"/>
      <c r="H81" s="146">
        <f>A81</f>
        <v>12.4</v>
      </c>
      <c r="I81" s="952" t="str">
        <f>B81</f>
        <v>ПРОЧИЕ СОРТА БУМАГИ И КАРТОНА (НЕ ВКЛЮЧЕННЫЕ В ДРУГИЕ КАТЕГОРИИ)</v>
      </c>
      <c r="J81" s="960" t="s">
        <v>607</v>
      </c>
      <c r="K81" s="136"/>
      <c r="L81" s="137"/>
    </row>
    <row r="82" spans="1:17" s="27" customFormat="1" ht="13.15" customHeight="1" x14ac:dyDescent="0.15">
      <c r="A82" s="221"/>
      <c r="B82" s="174" t="s">
        <v>604</v>
      </c>
      <c r="C82" s="221"/>
      <c r="D82" s="222"/>
      <c r="E82" s="29"/>
      <c r="H82" s="26" t="s">
        <v>0</v>
      </c>
      <c r="I82" s="174"/>
    </row>
    <row r="83" spans="1:17" s="27" customFormat="1" ht="12.75" customHeight="1" x14ac:dyDescent="0.15">
      <c r="A83" s="221"/>
      <c r="B83" s="174" t="s">
        <v>605</v>
      </c>
      <c r="C83" s="221"/>
      <c r="D83" s="222"/>
      <c r="E83" s="29"/>
      <c r="H83" s="26" t="s">
        <v>0</v>
      </c>
    </row>
    <row r="84" spans="1:17" ht="12.75" customHeight="1" x14ac:dyDescent="0.2">
      <c r="A84" s="223"/>
      <c r="B84" s="174" t="s">
        <v>606</v>
      </c>
      <c r="C84" s="223"/>
      <c r="D84" s="223"/>
      <c r="H84" s="26" t="s">
        <v>0</v>
      </c>
      <c r="Q84" s="27"/>
    </row>
    <row r="85" spans="1:17" ht="12.75" customHeight="1" x14ac:dyDescent="0.2">
      <c r="A85" s="223"/>
      <c r="B85" s="223"/>
      <c r="C85" s="223"/>
      <c r="D85" s="223"/>
      <c r="H85" s="26" t="s">
        <v>0</v>
      </c>
    </row>
    <row r="86" spans="1:17" ht="12.75" customHeight="1" x14ac:dyDescent="0.2">
      <c r="A86" s="223"/>
      <c r="B86" s="223"/>
      <c r="C86" s="223"/>
      <c r="D86" s="223"/>
      <c r="H86" s="26" t="s">
        <v>0</v>
      </c>
    </row>
    <row r="87" spans="1:17" ht="12.75" customHeight="1" x14ac:dyDescent="0.2">
      <c r="A87" s="223"/>
      <c r="B87" s="223"/>
      <c r="C87" s="223"/>
      <c r="D87" s="223"/>
    </row>
    <row r="88" spans="1:17" ht="12.75" customHeight="1" x14ac:dyDescent="0.2">
      <c r="A88" s="223"/>
      <c r="B88" s="223"/>
      <c r="C88" s="223"/>
      <c r="D88" s="223"/>
    </row>
    <row r="89" spans="1:17" ht="12.75" customHeight="1" x14ac:dyDescent="0.2">
      <c r="A89" s="223"/>
      <c r="B89" s="223"/>
      <c r="C89" s="223"/>
      <c r="D89" s="223"/>
    </row>
    <row r="90" spans="1:17" ht="12.75" customHeight="1" x14ac:dyDescent="0.2">
      <c r="A90" s="223"/>
      <c r="B90" s="223"/>
      <c r="C90" s="223"/>
      <c r="D90" s="223"/>
    </row>
    <row r="91" spans="1:17" ht="12.75" customHeight="1" x14ac:dyDescent="0.2">
      <c r="A91" s="223"/>
      <c r="B91" s="223"/>
      <c r="C91" s="223"/>
      <c r="D91" s="223"/>
    </row>
    <row r="92" spans="1:17" ht="12.75" customHeight="1" x14ac:dyDescent="0.2">
      <c r="A92" s="223"/>
      <c r="B92" s="223"/>
      <c r="C92" s="223"/>
      <c r="D92" s="223"/>
    </row>
    <row r="93" spans="1:17" ht="12.75" customHeight="1" x14ac:dyDescent="0.2">
      <c r="A93" s="223"/>
      <c r="B93" s="223"/>
      <c r="C93" s="223"/>
      <c r="D93" s="223"/>
    </row>
    <row r="94" spans="1:17" ht="12.75" customHeight="1" x14ac:dyDescent="0.2">
      <c r="A94" s="223"/>
      <c r="B94" s="223"/>
      <c r="C94" s="223"/>
      <c r="D94" s="223"/>
    </row>
    <row r="95" spans="1:17" ht="12.75" customHeight="1" x14ac:dyDescent="0.2">
      <c r="A95" s="223"/>
      <c r="B95" s="223"/>
      <c r="C95" s="223"/>
      <c r="D95" s="223"/>
    </row>
    <row r="96" spans="1:17" ht="12.75" customHeight="1" x14ac:dyDescent="0.2">
      <c r="A96" s="223"/>
      <c r="B96" s="223"/>
      <c r="C96" s="223"/>
      <c r="D96" s="223"/>
    </row>
    <row r="97" spans="1:38" ht="12.75" customHeight="1" x14ac:dyDescent="0.2">
      <c r="A97" s="223"/>
      <c r="B97" s="223"/>
      <c r="C97" s="223"/>
      <c r="D97" s="223"/>
    </row>
    <row r="98" spans="1:38" ht="12.75" customHeight="1" x14ac:dyDescent="0.2">
      <c r="A98" s="223"/>
      <c r="B98" s="223"/>
      <c r="C98" s="223"/>
      <c r="D98" s="223"/>
    </row>
    <row r="99" spans="1:38" ht="12.75" customHeight="1" x14ac:dyDescent="0.2">
      <c r="A99" s="223"/>
      <c r="B99" s="223"/>
      <c r="C99" s="223"/>
      <c r="D99" s="223"/>
    </row>
    <row r="100" spans="1:38" ht="12.75" customHeight="1" x14ac:dyDescent="0.2">
      <c r="A100" s="223"/>
      <c r="B100" s="223"/>
      <c r="C100" s="223"/>
      <c r="D100" s="223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20" t="s">
        <v>0</v>
      </c>
      <c r="AJ107" s="20" t="s">
        <v>0</v>
      </c>
      <c r="AK107" s="20" t="s">
        <v>0</v>
      </c>
      <c r="AL107" s="20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5">
    <mergeCell ref="W8:Y9"/>
    <mergeCell ref="Q11:Q12"/>
    <mergeCell ref="K7:L8"/>
    <mergeCell ref="C3:E3"/>
    <mergeCell ref="C5:E5"/>
    <mergeCell ref="I7:I8"/>
    <mergeCell ref="A12:E12"/>
    <mergeCell ref="I30:L30"/>
    <mergeCell ref="I12:L12"/>
    <mergeCell ref="A30:E30"/>
    <mergeCell ref="C10:C11"/>
    <mergeCell ref="A5:B6"/>
    <mergeCell ref="A7:B7"/>
    <mergeCell ref="A8:B8"/>
    <mergeCell ref="C8:D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18</v>
      </c>
    </row>
    <row r="2" spans="2:2" x14ac:dyDescent="0.15">
      <c r="B2" s="189">
        <f>'CB1-Производство'!D13+'СВ2 | Первич. | Торговля'!D11+'СВ2 | Первич. | Торговля'!H11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77"/>
  <sheetViews>
    <sheetView workbookViewId="0">
      <pane ySplit="1" topLeftCell="A2" activePane="bottomLeft" state="frozen"/>
      <selection activeCell="F73" sqref="F73"/>
      <selection pane="bottomLeft" activeCell="C192" sqref="C192:C208"/>
    </sheetView>
  </sheetViews>
  <sheetFormatPr defaultColWidth="9" defaultRowHeight="15" x14ac:dyDescent="0.15"/>
  <cols>
    <col min="1" max="1" width="16.625" style="745" customWidth="1"/>
    <col min="2" max="2" width="13" style="745" bestFit="1" customWidth="1"/>
    <col min="3" max="3" width="13.625" style="804" customWidth="1"/>
    <col min="4" max="4" width="22.25" style="407" customWidth="1"/>
    <col min="5" max="16384" width="9" style="407"/>
  </cols>
  <sheetData>
    <row r="1" spans="1:4" ht="30.75" customHeight="1" thickTop="1" thickBot="1" x14ac:dyDescent="0.2">
      <c r="A1" s="717" t="s">
        <v>557</v>
      </c>
      <c r="B1" s="746" t="s">
        <v>558</v>
      </c>
      <c r="C1" s="746" t="s">
        <v>559</v>
      </c>
      <c r="D1" s="451" t="s">
        <v>560</v>
      </c>
    </row>
    <row r="2" spans="1:4" ht="15.75" thickTop="1" x14ac:dyDescent="0.25">
      <c r="A2" s="718">
        <v>1</v>
      </c>
      <c r="B2" s="747" t="s">
        <v>29</v>
      </c>
      <c r="C2" s="770" t="s">
        <v>97</v>
      </c>
      <c r="D2" s="408"/>
    </row>
    <row r="3" spans="1:4" x14ac:dyDescent="0.25">
      <c r="A3" s="719">
        <v>1</v>
      </c>
      <c r="B3" s="748" t="s">
        <v>29</v>
      </c>
      <c r="C3" s="771">
        <v>4403</v>
      </c>
      <c r="D3" s="409"/>
    </row>
    <row r="4" spans="1:4" x14ac:dyDescent="0.25">
      <c r="A4" s="720">
        <v>1</v>
      </c>
      <c r="B4" s="749" t="s">
        <v>30</v>
      </c>
      <c r="C4" s="771" t="s">
        <v>97</v>
      </c>
      <c r="D4" s="410"/>
    </row>
    <row r="5" spans="1:4" x14ac:dyDescent="0.25">
      <c r="A5" s="721">
        <v>1</v>
      </c>
      <c r="B5" s="750" t="s">
        <v>30</v>
      </c>
      <c r="C5" s="771">
        <v>4403</v>
      </c>
      <c r="D5" s="410"/>
    </row>
    <row r="6" spans="1:4" x14ac:dyDescent="0.25">
      <c r="A6" s="721">
        <v>1</v>
      </c>
      <c r="B6" s="750" t="s">
        <v>35</v>
      </c>
      <c r="C6" s="771" t="s">
        <v>97</v>
      </c>
      <c r="D6" s="410"/>
    </row>
    <row r="7" spans="1:4" x14ac:dyDescent="0.25">
      <c r="A7" s="721">
        <v>1</v>
      </c>
      <c r="B7" s="750" t="s">
        <v>35</v>
      </c>
      <c r="C7" s="771">
        <v>4403</v>
      </c>
      <c r="D7" s="410"/>
    </row>
    <row r="8" spans="1:4" x14ac:dyDescent="0.25">
      <c r="A8" s="561">
        <v>1</v>
      </c>
      <c r="B8" s="562" t="s">
        <v>294</v>
      </c>
      <c r="C8" s="771">
        <v>440111</v>
      </c>
      <c r="D8" s="553"/>
    </row>
    <row r="9" spans="1:4" x14ac:dyDescent="0.25">
      <c r="A9" s="561">
        <v>1</v>
      </c>
      <c r="B9" s="562" t="s">
        <v>294</v>
      </c>
      <c r="C9" s="771">
        <v>440112</v>
      </c>
      <c r="D9" s="553"/>
    </row>
    <row r="10" spans="1:4" ht="15.75" thickBot="1" x14ac:dyDescent="0.3">
      <c r="A10" s="561">
        <v>1</v>
      </c>
      <c r="B10" s="562" t="s">
        <v>294</v>
      </c>
      <c r="C10" s="771">
        <v>4403</v>
      </c>
      <c r="D10" s="553"/>
    </row>
    <row r="11" spans="1:4" ht="15.75" thickTop="1" x14ac:dyDescent="0.25">
      <c r="A11" s="718">
        <v>1.1000000000000001</v>
      </c>
      <c r="B11" s="747" t="s">
        <v>29</v>
      </c>
      <c r="C11" s="770" t="s">
        <v>97</v>
      </c>
      <c r="D11" s="410"/>
    </row>
    <row r="12" spans="1:4" x14ac:dyDescent="0.25">
      <c r="A12" s="561" t="s">
        <v>104</v>
      </c>
      <c r="B12" s="751" t="s">
        <v>30</v>
      </c>
      <c r="C12" s="563" t="s">
        <v>97</v>
      </c>
      <c r="D12" s="410"/>
    </row>
    <row r="13" spans="1:4" x14ac:dyDescent="0.25">
      <c r="A13" s="561" t="s">
        <v>104</v>
      </c>
      <c r="B13" s="751" t="s">
        <v>35</v>
      </c>
      <c r="C13" s="563" t="s">
        <v>97</v>
      </c>
      <c r="D13" s="410"/>
    </row>
    <row r="14" spans="1:4" x14ac:dyDescent="0.25">
      <c r="A14" s="561">
        <v>1.1000000000000001</v>
      </c>
      <c r="B14" s="562" t="s">
        <v>294</v>
      </c>
      <c r="C14" s="563">
        <v>440111</v>
      </c>
      <c r="D14" s="410"/>
    </row>
    <row r="15" spans="1:4" ht="15.75" thickBot="1" x14ac:dyDescent="0.3">
      <c r="A15" s="722" t="s">
        <v>104</v>
      </c>
      <c r="B15" s="562" t="s">
        <v>294</v>
      </c>
      <c r="C15" s="772">
        <v>440112</v>
      </c>
      <c r="D15" s="410"/>
    </row>
    <row r="16" spans="1:4" ht="15.75" thickTop="1" x14ac:dyDescent="0.25">
      <c r="A16" s="718" t="s">
        <v>402</v>
      </c>
      <c r="B16" s="747" t="s">
        <v>29</v>
      </c>
      <c r="C16" s="556" t="s">
        <v>97</v>
      </c>
      <c r="D16" s="565" t="s">
        <v>561</v>
      </c>
    </row>
    <row r="17" spans="1:4" x14ac:dyDescent="0.25">
      <c r="A17" s="561" t="s">
        <v>402</v>
      </c>
      <c r="B17" s="751" t="s">
        <v>30</v>
      </c>
      <c r="C17" s="554" t="s">
        <v>97</v>
      </c>
      <c r="D17" s="565" t="s">
        <v>561</v>
      </c>
    </row>
    <row r="18" spans="1:4" x14ac:dyDescent="0.25">
      <c r="A18" s="561" t="s">
        <v>402</v>
      </c>
      <c r="B18" s="751" t="s">
        <v>35</v>
      </c>
      <c r="C18" s="554" t="s">
        <v>97</v>
      </c>
      <c r="D18" s="565" t="s">
        <v>561</v>
      </c>
    </row>
    <row r="19" spans="1:4" ht="15.75" thickBot="1" x14ac:dyDescent="0.3">
      <c r="A19" s="561" t="s">
        <v>402</v>
      </c>
      <c r="B19" s="562" t="s">
        <v>294</v>
      </c>
      <c r="C19" s="563">
        <v>440111</v>
      </c>
      <c r="D19" s="553"/>
    </row>
    <row r="20" spans="1:4" ht="15.75" thickTop="1" x14ac:dyDescent="0.25">
      <c r="A20" s="718" t="s">
        <v>403</v>
      </c>
      <c r="B20" s="747" t="s">
        <v>29</v>
      </c>
      <c r="C20" s="556" t="s">
        <v>97</v>
      </c>
      <c r="D20" s="565" t="s">
        <v>561</v>
      </c>
    </row>
    <row r="21" spans="1:4" x14ac:dyDescent="0.25">
      <c r="A21" s="561" t="s">
        <v>403</v>
      </c>
      <c r="B21" s="751" t="s">
        <v>30</v>
      </c>
      <c r="C21" s="554" t="s">
        <v>97</v>
      </c>
      <c r="D21" s="565" t="s">
        <v>561</v>
      </c>
    </row>
    <row r="22" spans="1:4" x14ac:dyDescent="0.25">
      <c r="A22" s="561" t="s">
        <v>403</v>
      </c>
      <c r="B22" s="751" t="s">
        <v>35</v>
      </c>
      <c r="C22" s="554" t="s">
        <v>97</v>
      </c>
      <c r="D22" s="565" t="s">
        <v>561</v>
      </c>
    </row>
    <row r="23" spans="1:4" ht="15.75" thickBot="1" x14ac:dyDescent="0.3">
      <c r="A23" s="561" t="s">
        <v>403</v>
      </c>
      <c r="B23" s="562" t="s">
        <v>294</v>
      </c>
      <c r="C23" s="563">
        <v>440112</v>
      </c>
      <c r="D23" s="553"/>
    </row>
    <row r="24" spans="1:4" ht="15.75" thickTop="1" x14ac:dyDescent="0.25">
      <c r="A24" s="718">
        <v>1.2</v>
      </c>
      <c r="B24" s="747" t="s">
        <v>29</v>
      </c>
      <c r="C24" s="770">
        <v>4403</v>
      </c>
      <c r="D24" s="553"/>
    </row>
    <row r="25" spans="1:4" x14ac:dyDescent="0.25">
      <c r="A25" s="561">
        <v>1.2</v>
      </c>
      <c r="B25" s="751" t="s">
        <v>30</v>
      </c>
      <c r="C25" s="563">
        <v>4403</v>
      </c>
      <c r="D25" s="553"/>
    </row>
    <row r="26" spans="1:4" x14ac:dyDescent="0.25">
      <c r="A26" s="561">
        <v>1.2</v>
      </c>
      <c r="B26" s="751" t="s">
        <v>35</v>
      </c>
      <c r="C26" s="563">
        <v>4403</v>
      </c>
      <c r="D26" s="553"/>
    </row>
    <row r="27" spans="1:4" ht="15.75" thickBot="1" x14ac:dyDescent="0.3">
      <c r="A27" s="723">
        <v>1.2</v>
      </c>
      <c r="B27" s="752" t="s">
        <v>294</v>
      </c>
      <c r="C27" s="773">
        <v>4403</v>
      </c>
      <c r="D27" s="553"/>
    </row>
    <row r="28" spans="1:4" x14ac:dyDescent="0.25">
      <c r="A28" s="724" t="s">
        <v>4</v>
      </c>
      <c r="B28" s="753" t="s">
        <v>29</v>
      </c>
      <c r="C28" s="557">
        <v>440310</v>
      </c>
      <c r="D28" s="565" t="s">
        <v>561</v>
      </c>
    </row>
    <row r="29" spans="1:4" x14ac:dyDescent="0.25">
      <c r="A29" s="719" t="s">
        <v>105</v>
      </c>
      <c r="B29" s="748" t="s">
        <v>29</v>
      </c>
      <c r="C29" s="771">
        <v>440320</v>
      </c>
      <c r="D29" s="553"/>
    </row>
    <row r="30" spans="1:4" x14ac:dyDescent="0.25">
      <c r="A30" s="561" t="s">
        <v>4</v>
      </c>
      <c r="B30" s="562" t="s">
        <v>30</v>
      </c>
      <c r="C30" s="554">
        <v>440310</v>
      </c>
      <c r="D30" s="565" t="s">
        <v>561</v>
      </c>
    </row>
    <row r="31" spans="1:4" x14ac:dyDescent="0.25">
      <c r="A31" s="561" t="s">
        <v>4</v>
      </c>
      <c r="B31" s="751" t="s">
        <v>30</v>
      </c>
      <c r="C31" s="563" t="s">
        <v>98</v>
      </c>
      <c r="D31" s="553"/>
    </row>
    <row r="32" spans="1:4" x14ac:dyDescent="0.25">
      <c r="A32" s="561" t="s">
        <v>4</v>
      </c>
      <c r="B32" s="562" t="s">
        <v>35</v>
      </c>
      <c r="C32" s="554">
        <v>440310</v>
      </c>
      <c r="D32" s="565" t="s">
        <v>561</v>
      </c>
    </row>
    <row r="33" spans="1:4" x14ac:dyDescent="0.25">
      <c r="A33" s="561" t="s">
        <v>4</v>
      </c>
      <c r="B33" s="751" t="s">
        <v>35</v>
      </c>
      <c r="C33" s="563" t="s">
        <v>98</v>
      </c>
      <c r="D33" s="553"/>
    </row>
    <row r="34" spans="1:4" x14ac:dyDescent="0.25">
      <c r="A34" s="561" t="s">
        <v>4</v>
      </c>
      <c r="B34" s="562" t="s">
        <v>294</v>
      </c>
      <c r="C34" s="563">
        <v>440311</v>
      </c>
      <c r="D34" s="553"/>
    </row>
    <row r="35" spans="1:4" x14ac:dyDescent="0.25">
      <c r="A35" s="561" t="s">
        <v>4</v>
      </c>
      <c r="B35" s="562" t="s">
        <v>294</v>
      </c>
      <c r="C35" s="563">
        <v>440321</v>
      </c>
      <c r="D35" s="553"/>
    </row>
    <row r="36" spans="1:4" x14ac:dyDescent="0.25">
      <c r="A36" s="561" t="s">
        <v>4</v>
      </c>
      <c r="B36" s="562" t="s">
        <v>294</v>
      </c>
      <c r="C36" s="563">
        <v>440322</v>
      </c>
      <c r="D36" s="553"/>
    </row>
    <row r="37" spans="1:4" x14ac:dyDescent="0.25">
      <c r="A37" s="561" t="s">
        <v>4</v>
      </c>
      <c r="B37" s="562" t="s">
        <v>294</v>
      </c>
      <c r="C37" s="563">
        <v>440323</v>
      </c>
      <c r="D37" s="553"/>
    </row>
    <row r="38" spans="1:4" x14ac:dyDescent="0.25">
      <c r="A38" s="561" t="s">
        <v>4</v>
      </c>
      <c r="B38" s="562" t="s">
        <v>294</v>
      </c>
      <c r="C38" s="563">
        <v>440324</v>
      </c>
      <c r="D38" s="553"/>
    </row>
    <row r="39" spans="1:4" x14ac:dyDescent="0.25">
      <c r="A39" s="561" t="s">
        <v>4</v>
      </c>
      <c r="B39" s="562" t="s">
        <v>294</v>
      </c>
      <c r="C39" s="563">
        <v>440325</v>
      </c>
      <c r="D39" s="553"/>
    </row>
    <row r="40" spans="1:4" ht="15.75" thickBot="1" x14ac:dyDescent="0.3">
      <c r="A40" s="561" t="s">
        <v>4</v>
      </c>
      <c r="B40" s="562" t="s">
        <v>294</v>
      </c>
      <c r="C40" s="563">
        <v>440326</v>
      </c>
      <c r="D40" s="553"/>
    </row>
    <row r="41" spans="1:4" ht="15.75" thickTop="1" x14ac:dyDescent="0.25">
      <c r="A41" s="558" t="s">
        <v>10</v>
      </c>
      <c r="B41" s="559" t="s">
        <v>29</v>
      </c>
      <c r="C41" s="560">
        <v>440310</v>
      </c>
      <c r="D41" s="565" t="s">
        <v>561</v>
      </c>
    </row>
    <row r="42" spans="1:4" x14ac:dyDescent="0.25">
      <c r="A42" s="561" t="s">
        <v>10</v>
      </c>
      <c r="B42" s="562" t="s">
        <v>29</v>
      </c>
      <c r="C42" s="563" t="s">
        <v>99</v>
      </c>
      <c r="D42" s="553"/>
    </row>
    <row r="43" spans="1:4" x14ac:dyDescent="0.25">
      <c r="A43" s="561" t="s">
        <v>10</v>
      </c>
      <c r="B43" s="562" t="s">
        <v>29</v>
      </c>
      <c r="C43" s="563" t="s">
        <v>100</v>
      </c>
      <c r="D43" s="553"/>
    </row>
    <row r="44" spans="1:4" x14ac:dyDescent="0.25">
      <c r="A44" s="561" t="s">
        <v>10</v>
      </c>
      <c r="B44" s="562" t="s">
        <v>29</v>
      </c>
      <c r="C44" s="563" t="s">
        <v>101</v>
      </c>
      <c r="D44" s="553"/>
    </row>
    <row r="45" spans="1:4" x14ac:dyDescent="0.25">
      <c r="A45" s="561" t="s">
        <v>10</v>
      </c>
      <c r="B45" s="562" t="s">
        <v>29</v>
      </c>
      <c r="C45" s="563" t="s">
        <v>102</v>
      </c>
      <c r="D45" s="553"/>
    </row>
    <row r="46" spans="1:4" x14ac:dyDescent="0.25">
      <c r="A46" s="561" t="s">
        <v>404</v>
      </c>
      <c r="B46" s="562" t="s">
        <v>29</v>
      </c>
      <c r="C46" s="563" t="s">
        <v>103</v>
      </c>
      <c r="D46" s="553"/>
    </row>
    <row r="47" spans="1:4" x14ac:dyDescent="0.25">
      <c r="A47" s="561" t="s">
        <v>10</v>
      </c>
      <c r="B47" s="562" t="s">
        <v>30</v>
      </c>
      <c r="C47" s="554">
        <v>440310</v>
      </c>
      <c r="D47" s="565" t="s">
        <v>561</v>
      </c>
    </row>
    <row r="48" spans="1:4" x14ac:dyDescent="0.25">
      <c r="A48" s="561" t="s">
        <v>10</v>
      </c>
      <c r="B48" s="562" t="s">
        <v>30</v>
      </c>
      <c r="C48" s="563" t="s">
        <v>99</v>
      </c>
      <c r="D48" s="553"/>
    </row>
    <row r="49" spans="1:4" x14ac:dyDescent="0.25">
      <c r="A49" s="561" t="s">
        <v>10</v>
      </c>
      <c r="B49" s="562" t="s">
        <v>30</v>
      </c>
      <c r="C49" s="563" t="s">
        <v>100</v>
      </c>
      <c r="D49" s="553"/>
    </row>
    <row r="50" spans="1:4" x14ac:dyDescent="0.25">
      <c r="A50" s="561" t="s">
        <v>10</v>
      </c>
      <c r="B50" s="562" t="s">
        <v>30</v>
      </c>
      <c r="C50" s="563" t="s">
        <v>101</v>
      </c>
      <c r="D50" s="553"/>
    </row>
    <row r="51" spans="1:4" x14ac:dyDescent="0.25">
      <c r="A51" s="561" t="s">
        <v>10</v>
      </c>
      <c r="B51" s="562" t="s">
        <v>30</v>
      </c>
      <c r="C51" s="563" t="s">
        <v>102</v>
      </c>
      <c r="D51" s="410"/>
    </row>
    <row r="52" spans="1:4" x14ac:dyDescent="0.25">
      <c r="A52" s="561" t="s">
        <v>404</v>
      </c>
      <c r="B52" s="562" t="s">
        <v>30</v>
      </c>
      <c r="C52" s="563" t="s">
        <v>103</v>
      </c>
      <c r="D52" s="410"/>
    </row>
    <row r="53" spans="1:4" x14ac:dyDescent="0.25">
      <c r="A53" s="561" t="s">
        <v>10</v>
      </c>
      <c r="B53" s="562" t="s">
        <v>35</v>
      </c>
      <c r="C53" s="554">
        <v>440310</v>
      </c>
      <c r="D53" s="553" t="s">
        <v>561</v>
      </c>
    </row>
    <row r="54" spans="1:4" x14ac:dyDescent="0.25">
      <c r="A54" s="561" t="s">
        <v>10</v>
      </c>
      <c r="B54" s="562" t="s">
        <v>35</v>
      </c>
      <c r="C54" s="563" t="s">
        <v>99</v>
      </c>
      <c r="D54" s="410"/>
    </row>
    <row r="55" spans="1:4" x14ac:dyDescent="0.25">
      <c r="A55" s="561" t="s">
        <v>10</v>
      </c>
      <c r="B55" s="562" t="s">
        <v>35</v>
      </c>
      <c r="C55" s="563" t="s">
        <v>100</v>
      </c>
      <c r="D55" s="410"/>
    </row>
    <row r="56" spans="1:4" x14ac:dyDescent="0.25">
      <c r="A56" s="561" t="s">
        <v>10</v>
      </c>
      <c r="B56" s="562" t="s">
        <v>35</v>
      </c>
      <c r="C56" s="563" t="s">
        <v>101</v>
      </c>
      <c r="D56" s="410"/>
    </row>
    <row r="57" spans="1:4" x14ac:dyDescent="0.25">
      <c r="A57" s="561" t="s">
        <v>10</v>
      </c>
      <c r="B57" s="562" t="s">
        <v>35</v>
      </c>
      <c r="C57" s="563" t="s">
        <v>102</v>
      </c>
      <c r="D57" s="410"/>
    </row>
    <row r="58" spans="1:4" x14ac:dyDescent="0.25">
      <c r="A58" s="561" t="s">
        <v>10</v>
      </c>
      <c r="B58" s="562" t="s">
        <v>35</v>
      </c>
      <c r="C58" s="563">
        <v>440399</v>
      </c>
      <c r="D58" s="410"/>
    </row>
    <row r="59" spans="1:4" x14ac:dyDescent="0.25">
      <c r="A59" s="561" t="s">
        <v>10</v>
      </c>
      <c r="B59" s="562" t="s">
        <v>294</v>
      </c>
      <c r="C59" s="563">
        <v>440312</v>
      </c>
      <c r="D59" s="410"/>
    </row>
    <row r="60" spans="1:4" x14ac:dyDescent="0.25">
      <c r="A60" s="561" t="s">
        <v>10</v>
      </c>
      <c r="B60" s="562" t="s">
        <v>294</v>
      </c>
      <c r="C60" s="563">
        <v>440341</v>
      </c>
      <c r="D60" s="410"/>
    </row>
    <row r="61" spans="1:4" x14ac:dyDescent="0.25">
      <c r="A61" s="561" t="s">
        <v>10</v>
      </c>
      <c r="B61" s="562" t="s">
        <v>294</v>
      </c>
      <c r="C61" s="563">
        <v>440349</v>
      </c>
      <c r="D61" s="410"/>
    </row>
    <row r="62" spans="1:4" x14ac:dyDescent="0.25">
      <c r="A62" s="561" t="s">
        <v>10</v>
      </c>
      <c r="B62" s="562" t="s">
        <v>294</v>
      </c>
      <c r="C62" s="563">
        <v>440391</v>
      </c>
      <c r="D62" s="410"/>
    </row>
    <row r="63" spans="1:4" x14ac:dyDescent="0.25">
      <c r="A63" s="561" t="s">
        <v>10</v>
      </c>
      <c r="B63" s="562" t="s">
        <v>294</v>
      </c>
      <c r="C63" s="563">
        <v>440393</v>
      </c>
      <c r="D63" s="410"/>
    </row>
    <row r="64" spans="1:4" x14ac:dyDescent="0.25">
      <c r="A64" s="561" t="s">
        <v>10</v>
      </c>
      <c r="B64" s="562" t="s">
        <v>294</v>
      </c>
      <c r="C64" s="563">
        <v>440394</v>
      </c>
      <c r="D64" s="410"/>
    </row>
    <row r="65" spans="1:4" x14ac:dyDescent="0.25">
      <c r="A65" s="561" t="s">
        <v>10</v>
      </c>
      <c r="B65" s="562" t="s">
        <v>294</v>
      </c>
      <c r="C65" s="563">
        <v>440395</v>
      </c>
      <c r="D65" s="410"/>
    </row>
    <row r="66" spans="1:4" x14ac:dyDescent="0.25">
      <c r="A66" s="561" t="s">
        <v>10</v>
      </c>
      <c r="B66" s="562" t="s">
        <v>294</v>
      </c>
      <c r="C66" s="563">
        <v>440396</v>
      </c>
      <c r="D66" s="410"/>
    </row>
    <row r="67" spans="1:4" x14ac:dyDescent="0.25">
      <c r="A67" s="561" t="s">
        <v>10</v>
      </c>
      <c r="B67" s="562" t="s">
        <v>294</v>
      </c>
      <c r="C67" s="563">
        <v>440397</v>
      </c>
      <c r="D67" s="410"/>
    </row>
    <row r="68" spans="1:4" x14ac:dyDescent="0.25">
      <c r="A68" s="561" t="s">
        <v>10</v>
      </c>
      <c r="B68" s="562" t="s">
        <v>294</v>
      </c>
      <c r="C68" s="563">
        <v>440398</v>
      </c>
      <c r="D68" s="410"/>
    </row>
    <row r="69" spans="1:4" ht="15.75" thickBot="1" x14ac:dyDescent="0.3">
      <c r="A69" s="561" t="s">
        <v>10</v>
      </c>
      <c r="B69" s="754" t="s">
        <v>294</v>
      </c>
      <c r="C69" s="563">
        <v>440399</v>
      </c>
      <c r="D69" s="410"/>
    </row>
    <row r="70" spans="1:4" ht="15.75" thickTop="1" x14ac:dyDescent="0.25">
      <c r="A70" s="725" t="s">
        <v>106</v>
      </c>
      <c r="B70" s="747" t="s">
        <v>29</v>
      </c>
      <c r="C70" s="564">
        <v>440310</v>
      </c>
      <c r="D70" s="565" t="s">
        <v>561</v>
      </c>
    </row>
    <row r="71" spans="1:4" x14ac:dyDescent="0.25">
      <c r="A71" s="561" t="s">
        <v>14</v>
      </c>
      <c r="B71" s="748" t="s">
        <v>29</v>
      </c>
      <c r="C71" s="563" t="s">
        <v>99</v>
      </c>
      <c r="D71" s="410"/>
    </row>
    <row r="72" spans="1:4" x14ac:dyDescent="0.25">
      <c r="A72" s="726" t="s">
        <v>106</v>
      </c>
      <c r="B72" s="748" t="s">
        <v>29</v>
      </c>
      <c r="C72" s="776" t="s">
        <v>100</v>
      </c>
      <c r="D72" s="410"/>
    </row>
    <row r="73" spans="1:4" x14ac:dyDescent="0.25">
      <c r="A73" s="727" t="s">
        <v>106</v>
      </c>
      <c r="B73" s="748" t="s">
        <v>29</v>
      </c>
      <c r="C73" s="566" t="s">
        <v>103</v>
      </c>
      <c r="D73" s="565" t="s">
        <v>561</v>
      </c>
    </row>
    <row r="74" spans="1:4" x14ac:dyDescent="0.25">
      <c r="A74" s="720" t="s">
        <v>106</v>
      </c>
      <c r="B74" s="749" t="s">
        <v>30</v>
      </c>
      <c r="C74" s="566">
        <v>440310</v>
      </c>
      <c r="D74" s="565" t="s">
        <v>561</v>
      </c>
    </row>
    <row r="75" spans="1:4" x14ac:dyDescent="0.25">
      <c r="A75" s="720" t="s">
        <v>106</v>
      </c>
      <c r="B75" s="749" t="s">
        <v>30</v>
      </c>
      <c r="C75" s="777" t="s">
        <v>99</v>
      </c>
      <c r="D75" s="410"/>
    </row>
    <row r="76" spans="1:4" x14ac:dyDescent="0.25">
      <c r="A76" s="728" t="s">
        <v>106</v>
      </c>
      <c r="B76" s="755" t="s">
        <v>30</v>
      </c>
      <c r="C76" s="571" t="s">
        <v>100</v>
      </c>
      <c r="D76" s="410"/>
    </row>
    <row r="77" spans="1:4" x14ac:dyDescent="0.25">
      <c r="A77" s="720" t="s">
        <v>106</v>
      </c>
      <c r="B77" s="749" t="s">
        <v>30</v>
      </c>
      <c r="C77" s="573" t="s">
        <v>103</v>
      </c>
      <c r="D77" s="565" t="s">
        <v>561</v>
      </c>
    </row>
    <row r="78" spans="1:4" x14ac:dyDescent="0.25">
      <c r="A78" s="561" t="s">
        <v>106</v>
      </c>
      <c r="B78" s="562" t="s">
        <v>35</v>
      </c>
      <c r="C78" s="566">
        <v>440310</v>
      </c>
      <c r="D78" s="565" t="s">
        <v>561</v>
      </c>
    </row>
    <row r="79" spans="1:4" x14ac:dyDescent="0.25">
      <c r="A79" s="561" t="s">
        <v>106</v>
      </c>
      <c r="B79" s="562" t="s">
        <v>35</v>
      </c>
      <c r="C79" s="563" t="s">
        <v>99</v>
      </c>
      <c r="D79" s="410"/>
    </row>
    <row r="80" spans="1:4" x14ac:dyDescent="0.25">
      <c r="A80" s="561" t="s">
        <v>106</v>
      </c>
      <c r="B80" s="562" t="s">
        <v>35</v>
      </c>
      <c r="C80" s="563" t="s">
        <v>100</v>
      </c>
      <c r="D80" s="410"/>
    </row>
    <row r="81" spans="1:4" x14ac:dyDescent="0.25">
      <c r="A81" s="561" t="s">
        <v>14</v>
      </c>
      <c r="B81" s="562" t="s">
        <v>35</v>
      </c>
      <c r="C81" s="554" t="s">
        <v>103</v>
      </c>
      <c r="D81" s="553" t="s">
        <v>561</v>
      </c>
    </row>
    <row r="82" spans="1:4" x14ac:dyDescent="0.25">
      <c r="A82" s="561" t="s">
        <v>14</v>
      </c>
      <c r="B82" s="562" t="s">
        <v>294</v>
      </c>
      <c r="C82" s="554">
        <v>440312</v>
      </c>
      <c r="D82" s="553" t="s">
        <v>561</v>
      </c>
    </row>
    <row r="83" spans="1:4" x14ac:dyDescent="0.25">
      <c r="A83" s="561" t="s">
        <v>14</v>
      </c>
      <c r="B83" s="562" t="s">
        <v>294</v>
      </c>
      <c r="C83" s="563">
        <v>440341</v>
      </c>
      <c r="D83" s="410"/>
    </row>
    <row r="84" spans="1:4" ht="15.75" thickBot="1" x14ac:dyDescent="0.3">
      <c r="A84" s="722" t="s">
        <v>106</v>
      </c>
      <c r="B84" s="754" t="s">
        <v>294</v>
      </c>
      <c r="C84" s="772">
        <v>440349</v>
      </c>
      <c r="D84" s="565"/>
    </row>
    <row r="85" spans="1:4" ht="15.75" thickTop="1" x14ac:dyDescent="0.25">
      <c r="A85" s="725">
        <v>2</v>
      </c>
      <c r="B85" s="747" t="s">
        <v>29</v>
      </c>
      <c r="C85" s="564">
        <v>440200</v>
      </c>
      <c r="D85" s="565" t="s">
        <v>561</v>
      </c>
    </row>
    <row r="86" spans="1:4" x14ac:dyDescent="0.25">
      <c r="A86" s="720" t="s">
        <v>107</v>
      </c>
      <c r="B86" s="749" t="s">
        <v>30</v>
      </c>
      <c r="C86" s="777" t="s">
        <v>108</v>
      </c>
      <c r="D86" s="410"/>
    </row>
    <row r="87" spans="1:4" x14ac:dyDescent="0.25">
      <c r="A87" s="729" t="s">
        <v>107</v>
      </c>
      <c r="B87" s="756" t="s">
        <v>35</v>
      </c>
      <c r="C87" s="778" t="s">
        <v>108</v>
      </c>
      <c r="D87" s="410"/>
    </row>
    <row r="88" spans="1:4" ht="15.75" thickBot="1" x14ac:dyDescent="0.3">
      <c r="A88" s="730" t="s">
        <v>107</v>
      </c>
      <c r="B88" s="757" t="s">
        <v>294</v>
      </c>
      <c r="C88" s="779" t="s">
        <v>108</v>
      </c>
      <c r="D88" s="410"/>
    </row>
    <row r="89" spans="1:4" ht="15.75" thickTop="1" x14ac:dyDescent="0.25">
      <c r="A89" s="725">
        <v>3</v>
      </c>
      <c r="B89" s="747" t="s">
        <v>29</v>
      </c>
      <c r="C89" s="775">
        <v>440121</v>
      </c>
      <c r="D89" s="410"/>
    </row>
    <row r="90" spans="1:4" x14ac:dyDescent="0.25">
      <c r="A90" s="726">
        <v>3</v>
      </c>
      <c r="B90" s="748" t="s">
        <v>29</v>
      </c>
      <c r="C90" s="776">
        <v>440122</v>
      </c>
      <c r="D90" s="410"/>
    </row>
    <row r="91" spans="1:4" x14ac:dyDescent="0.25">
      <c r="A91" s="561">
        <v>3</v>
      </c>
      <c r="B91" s="748" t="s">
        <v>29</v>
      </c>
      <c r="C91" s="554">
        <v>440130</v>
      </c>
      <c r="D91" s="565" t="s">
        <v>561</v>
      </c>
    </row>
    <row r="92" spans="1:4" x14ac:dyDescent="0.25">
      <c r="A92" s="720">
        <v>3</v>
      </c>
      <c r="B92" s="749" t="s">
        <v>30</v>
      </c>
      <c r="C92" s="777" t="s">
        <v>109</v>
      </c>
      <c r="D92" s="410"/>
    </row>
    <row r="93" spans="1:4" x14ac:dyDescent="0.25">
      <c r="A93" s="561">
        <v>3</v>
      </c>
      <c r="B93" s="562" t="s">
        <v>30</v>
      </c>
      <c r="C93" s="563" t="s">
        <v>110</v>
      </c>
      <c r="D93" s="410"/>
    </row>
    <row r="94" spans="1:4" x14ac:dyDescent="0.25">
      <c r="A94" s="561">
        <v>3</v>
      </c>
      <c r="B94" s="562" t="s">
        <v>30</v>
      </c>
      <c r="C94" s="554">
        <v>440130</v>
      </c>
      <c r="D94" s="565" t="s">
        <v>561</v>
      </c>
    </row>
    <row r="95" spans="1:4" x14ac:dyDescent="0.25">
      <c r="A95" s="561">
        <v>3</v>
      </c>
      <c r="B95" s="562" t="s">
        <v>35</v>
      </c>
      <c r="C95" s="563" t="s">
        <v>109</v>
      </c>
      <c r="D95" s="410"/>
    </row>
    <row r="96" spans="1:4" x14ac:dyDescent="0.25">
      <c r="A96" s="561">
        <v>3</v>
      </c>
      <c r="B96" s="562" t="s">
        <v>35</v>
      </c>
      <c r="C96" s="563" t="s">
        <v>110</v>
      </c>
      <c r="D96" s="410"/>
    </row>
    <row r="97" spans="1:4" x14ac:dyDescent="0.25">
      <c r="A97" s="561">
        <v>3</v>
      </c>
      <c r="B97" s="562" t="s">
        <v>35</v>
      </c>
      <c r="C97" s="554">
        <v>440139</v>
      </c>
      <c r="D97" s="553" t="s">
        <v>561</v>
      </c>
    </row>
    <row r="98" spans="1:4" x14ac:dyDescent="0.25">
      <c r="A98" s="561">
        <v>3</v>
      </c>
      <c r="B98" s="562" t="s">
        <v>294</v>
      </c>
      <c r="C98" s="563">
        <v>440121</v>
      </c>
      <c r="D98" s="410"/>
    </row>
    <row r="99" spans="1:4" x14ac:dyDescent="0.25">
      <c r="A99" s="561">
        <v>3</v>
      </c>
      <c r="B99" s="562" t="s">
        <v>294</v>
      </c>
      <c r="C99" s="563" t="s">
        <v>110</v>
      </c>
      <c r="D99" s="410"/>
    </row>
    <row r="100" spans="1:4" ht="15.75" thickBot="1" x14ac:dyDescent="0.3">
      <c r="A100" s="722">
        <v>3</v>
      </c>
      <c r="B100" s="754" t="s">
        <v>294</v>
      </c>
      <c r="C100" s="772">
        <v>440140</v>
      </c>
      <c r="D100" s="411"/>
    </row>
    <row r="101" spans="1:4" ht="15.75" thickTop="1" x14ac:dyDescent="0.25">
      <c r="A101" s="725">
        <v>3.1</v>
      </c>
      <c r="B101" s="747" t="s">
        <v>29</v>
      </c>
      <c r="C101" s="775">
        <v>440121</v>
      </c>
      <c r="D101" s="410"/>
    </row>
    <row r="102" spans="1:4" x14ac:dyDescent="0.25">
      <c r="A102" s="726">
        <v>3.1</v>
      </c>
      <c r="B102" s="748" t="s">
        <v>29</v>
      </c>
      <c r="C102" s="776">
        <v>440122</v>
      </c>
      <c r="D102" s="410"/>
    </row>
    <row r="103" spans="1:4" x14ac:dyDescent="0.25">
      <c r="A103" s="720" t="s">
        <v>111</v>
      </c>
      <c r="B103" s="749" t="s">
        <v>30</v>
      </c>
      <c r="C103" s="777" t="s">
        <v>109</v>
      </c>
      <c r="D103" s="410"/>
    </row>
    <row r="104" spans="1:4" x14ac:dyDescent="0.25">
      <c r="A104" s="721" t="s">
        <v>111</v>
      </c>
      <c r="B104" s="750" t="s">
        <v>30</v>
      </c>
      <c r="C104" s="780" t="s">
        <v>110</v>
      </c>
      <c r="D104" s="410"/>
    </row>
    <row r="105" spans="1:4" x14ac:dyDescent="0.25">
      <c r="A105" s="721" t="s">
        <v>111</v>
      </c>
      <c r="B105" s="750" t="s">
        <v>35</v>
      </c>
      <c r="C105" s="780" t="s">
        <v>109</v>
      </c>
      <c r="D105" s="410"/>
    </row>
    <row r="106" spans="1:4" x14ac:dyDescent="0.25">
      <c r="A106" s="728" t="s">
        <v>33</v>
      </c>
      <c r="B106" s="755" t="s">
        <v>35</v>
      </c>
      <c r="C106" s="571" t="s">
        <v>110</v>
      </c>
      <c r="D106" s="410"/>
    </row>
    <row r="107" spans="1:4" x14ac:dyDescent="0.25">
      <c r="A107" s="728" t="s">
        <v>33</v>
      </c>
      <c r="B107" s="755" t="s">
        <v>294</v>
      </c>
      <c r="C107" s="780" t="s">
        <v>109</v>
      </c>
      <c r="D107" s="410"/>
    </row>
    <row r="108" spans="1:4" ht="15.75" thickBot="1" x14ac:dyDescent="0.3">
      <c r="A108" s="728" t="s">
        <v>33</v>
      </c>
      <c r="B108" s="755" t="s">
        <v>294</v>
      </c>
      <c r="C108" s="571" t="s">
        <v>110</v>
      </c>
      <c r="D108" s="410"/>
    </row>
    <row r="109" spans="1:4" ht="15.75" thickTop="1" x14ac:dyDescent="0.25">
      <c r="A109" s="725">
        <v>3.2</v>
      </c>
      <c r="B109" s="747" t="s">
        <v>29</v>
      </c>
      <c r="C109" s="564">
        <v>440130</v>
      </c>
      <c r="D109" s="565" t="s">
        <v>561</v>
      </c>
    </row>
    <row r="110" spans="1:4" x14ac:dyDescent="0.25">
      <c r="A110" s="720" t="s">
        <v>112</v>
      </c>
      <c r="B110" s="749" t="s">
        <v>35</v>
      </c>
      <c r="C110" s="573">
        <v>440130</v>
      </c>
      <c r="D110" s="565" t="s">
        <v>561</v>
      </c>
    </row>
    <row r="111" spans="1:4" x14ac:dyDescent="0.25">
      <c r="A111" s="729" t="s">
        <v>34</v>
      </c>
      <c r="B111" s="756" t="s">
        <v>35</v>
      </c>
      <c r="C111" s="570" t="s">
        <v>113</v>
      </c>
      <c r="D111" s="565" t="s">
        <v>561</v>
      </c>
    </row>
    <row r="112" spans="1:4" ht="15.75" thickBot="1" x14ac:dyDescent="0.3">
      <c r="A112" s="730" t="s">
        <v>34</v>
      </c>
      <c r="B112" s="757" t="s">
        <v>294</v>
      </c>
      <c r="C112" s="567">
        <v>440140</v>
      </c>
      <c r="D112" s="565" t="s">
        <v>561</v>
      </c>
    </row>
    <row r="113" spans="1:4" ht="15.75" thickTop="1" x14ac:dyDescent="0.25">
      <c r="A113" s="725">
        <v>4</v>
      </c>
      <c r="B113" s="747" t="s">
        <v>29</v>
      </c>
      <c r="C113" s="564">
        <v>440130</v>
      </c>
      <c r="D113" s="553" t="s">
        <v>561</v>
      </c>
    </row>
    <row r="114" spans="1:4" x14ac:dyDescent="0.25">
      <c r="A114" s="729">
        <v>4</v>
      </c>
      <c r="B114" s="756" t="s">
        <v>30</v>
      </c>
      <c r="C114" s="570">
        <v>440130</v>
      </c>
      <c r="D114" s="553" t="s">
        <v>561</v>
      </c>
    </row>
    <row r="115" spans="1:4" x14ac:dyDescent="0.25">
      <c r="A115" s="729">
        <v>4</v>
      </c>
      <c r="B115" s="756" t="s">
        <v>35</v>
      </c>
      <c r="C115" s="569">
        <v>440139</v>
      </c>
      <c r="D115" s="553" t="s">
        <v>561</v>
      </c>
    </row>
    <row r="116" spans="1:4" ht="15.75" thickBot="1" x14ac:dyDescent="0.3">
      <c r="A116" s="731">
        <v>4</v>
      </c>
      <c r="B116" s="758" t="s">
        <v>294</v>
      </c>
      <c r="C116" s="567">
        <v>440140</v>
      </c>
      <c r="D116" s="565" t="s">
        <v>561</v>
      </c>
    </row>
    <row r="117" spans="1:4" ht="15.75" thickTop="1" x14ac:dyDescent="0.25">
      <c r="A117" s="725">
        <v>5</v>
      </c>
      <c r="B117" s="747" t="s">
        <v>29</v>
      </c>
      <c r="C117" s="564">
        <v>440130</v>
      </c>
      <c r="D117" s="553" t="s">
        <v>561</v>
      </c>
    </row>
    <row r="118" spans="1:4" x14ac:dyDescent="0.25">
      <c r="A118" s="729">
        <v>5</v>
      </c>
      <c r="B118" s="756" t="s">
        <v>30</v>
      </c>
      <c r="C118" s="570">
        <v>440130</v>
      </c>
      <c r="D118" s="553" t="s">
        <v>561</v>
      </c>
    </row>
    <row r="119" spans="1:4" x14ac:dyDescent="0.25">
      <c r="A119" s="729">
        <v>5</v>
      </c>
      <c r="B119" s="756" t="s">
        <v>35</v>
      </c>
      <c r="C119" s="571">
        <v>440131</v>
      </c>
      <c r="D119" s="553"/>
    </row>
    <row r="120" spans="1:4" x14ac:dyDescent="0.25">
      <c r="A120" s="729">
        <v>5</v>
      </c>
      <c r="B120" s="756" t="s">
        <v>35</v>
      </c>
      <c r="C120" s="569">
        <v>440139</v>
      </c>
      <c r="D120" s="553" t="s">
        <v>561</v>
      </c>
    </row>
    <row r="121" spans="1:4" x14ac:dyDescent="0.25">
      <c r="A121" s="729">
        <v>5</v>
      </c>
      <c r="B121" s="756" t="s">
        <v>294</v>
      </c>
      <c r="C121" s="571">
        <v>440131</v>
      </c>
      <c r="D121" s="553"/>
    </row>
    <row r="122" spans="1:4" ht="15.75" thickBot="1" x14ac:dyDescent="0.3">
      <c r="A122" s="731">
        <v>5</v>
      </c>
      <c r="B122" s="758" t="s">
        <v>294</v>
      </c>
      <c r="C122" s="779">
        <v>440139</v>
      </c>
      <c r="D122" s="565"/>
    </row>
    <row r="123" spans="1:4" ht="15.75" thickTop="1" x14ac:dyDescent="0.25">
      <c r="A123" s="725">
        <v>5.0999999999999996</v>
      </c>
      <c r="B123" s="747" t="s">
        <v>29</v>
      </c>
      <c r="C123" s="564">
        <v>440130</v>
      </c>
      <c r="D123" s="553" t="s">
        <v>561</v>
      </c>
    </row>
    <row r="124" spans="1:4" x14ac:dyDescent="0.25">
      <c r="A124" s="729">
        <v>5.0999999999999996</v>
      </c>
      <c r="B124" s="756" t="s">
        <v>30</v>
      </c>
      <c r="C124" s="570" t="s">
        <v>115</v>
      </c>
      <c r="D124" s="565" t="s">
        <v>561</v>
      </c>
    </row>
    <row r="125" spans="1:4" x14ac:dyDescent="0.25">
      <c r="A125" s="729">
        <v>5.0999999999999996</v>
      </c>
      <c r="B125" s="756" t="s">
        <v>35</v>
      </c>
      <c r="C125" s="778" t="s">
        <v>114</v>
      </c>
      <c r="D125" s="411"/>
    </row>
    <row r="126" spans="1:4" ht="15.75" thickBot="1" x14ac:dyDescent="0.3">
      <c r="A126" s="730">
        <v>5.0999999999999996</v>
      </c>
      <c r="B126" s="757" t="s">
        <v>294</v>
      </c>
      <c r="C126" s="779" t="s">
        <v>114</v>
      </c>
      <c r="D126" s="410"/>
    </row>
    <row r="127" spans="1:4" ht="15.75" thickTop="1" x14ac:dyDescent="0.25">
      <c r="A127" s="725">
        <v>5.2</v>
      </c>
      <c r="B127" s="747" t="s">
        <v>29</v>
      </c>
      <c r="C127" s="564">
        <v>440130</v>
      </c>
      <c r="D127" s="553" t="s">
        <v>561</v>
      </c>
    </row>
    <row r="128" spans="1:4" x14ac:dyDescent="0.25">
      <c r="A128" s="729">
        <v>5.2</v>
      </c>
      <c r="B128" s="756" t="s">
        <v>30</v>
      </c>
      <c r="C128" s="570" t="s">
        <v>115</v>
      </c>
      <c r="D128" s="565" t="s">
        <v>561</v>
      </c>
    </row>
    <row r="129" spans="1:4" x14ac:dyDescent="0.25">
      <c r="A129" s="729">
        <v>5.2</v>
      </c>
      <c r="B129" s="756" t="s">
        <v>35</v>
      </c>
      <c r="C129" s="570">
        <v>440139</v>
      </c>
      <c r="D129" s="565" t="s">
        <v>561</v>
      </c>
    </row>
    <row r="130" spans="1:4" ht="15.75" thickBot="1" x14ac:dyDescent="0.3">
      <c r="A130" s="730">
        <v>5.2</v>
      </c>
      <c r="B130" s="757" t="s">
        <v>294</v>
      </c>
      <c r="C130" s="779">
        <v>440139</v>
      </c>
      <c r="D130" s="411"/>
    </row>
    <row r="131" spans="1:4" ht="15.75" thickTop="1" x14ac:dyDescent="0.25">
      <c r="A131" s="732">
        <v>6</v>
      </c>
      <c r="B131" s="759" t="s">
        <v>29</v>
      </c>
      <c r="C131" s="781">
        <v>4406</v>
      </c>
      <c r="D131" s="411"/>
    </row>
    <row r="132" spans="1:4" x14ac:dyDescent="0.25">
      <c r="A132" s="729">
        <v>6</v>
      </c>
      <c r="B132" s="756" t="s">
        <v>29</v>
      </c>
      <c r="C132" s="778">
        <v>4407</v>
      </c>
      <c r="D132" s="411"/>
    </row>
    <row r="133" spans="1:4" x14ac:dyDescent="0.25">
      <c r="A133" s="729">
        <v>6</v>
      </c>
      <c r="B133" s="756" t="s">
        <v>30</v>
      </c>
      <c r="C133" s="778">
        <v>4406</v>
      </c>
      <c r="D133" s="411"/>
    </row>
    <row r="134" spans="1:4" x14ac:dyDescent="0.25">
      <c r="A134" s="729">
        <v>6</v>
      </c>
      <c r="B134" s="756" t="s">
        <v>30</v>
      </c>
      <c r="C134" s="780">
        <v>4407</v>
      </c>
      <c r="D134" s="411"/>
    </row>
    <row r="135" spans="1:4" x14ac:dyDescent="0.25">
      <c r="A135" s="729">
        <v>6</v>
      </c>
      <c r="B135" s="756" t="s">
        <v>35</v>
      </c>
      <c r="C135" s="780">
        <v>4406</v>
      </c>
      <c r="D135" s="411"/>
    </row>
    <row r="136" spans="1:4" x14ac:dyDescent="0.25">
      <c r="A136" s="729">
        <v>6</v>
      </c>
      <c r="B136" s="756" t="s">
        <v>35</v>
      </c>
      <c r="C136" s="780">
        <v>4407</v>
      </c>
      <c r="D136" s="411"/>
    </row>
    <row r="137" spans="1:4" x14ac:dyDescent="0.25">
      <c r="A137" s="729">
        <v>6</v>
      </c>
      <c r="B137" s="756" t="s">
        <v>294</v>
      </c>
      <c r="C137" s="571">
        <v>4406</v>
      </c>
      <c r="D137" s="411"/>
    </row>
    <row r="138" spans="1:4" ht="15.75" thickBot="1" x14ac:dyDescent="0.3">
      <c r="A138" s="731">
        <v>6</v>
      </c>
      <c r="B138" s="758" t="s">
        <v>294</v>
      </c>
      <c r="C138" s="779">
        <v>4407</v>
      </c>
      <c r="D138" s="411"/>
    </row>
    <row r="139" spans="1:4" ht="15.75" thickTop="1" x14ac:dyDescent="0.25">
      <c r="A139" s="732" t="s">
        <v>253</v>
      </c>
      <c r="B139" s="759" t="s">
        <v>29</v>
      </c>
      <c r="C139" s="572">
        <v>440610</v>
      </c>
      <c r="D139" s="565" t="s">
        <v>561</v>
      </c>
    </row>
    <row r="140" spans="1:4" x14ac:dyDescent="0.25">
      <c r="A140" s="729" t="s">
        <v>253</v>
      </c>
      <c r="B140" s="756" t="s">
        <v>29</v>
      </c>
      <c r="C140" s="570">
        <v>440690</v>
      </c>
      <c r="D140" s="565" t="s">
        <v>561</v>
      </c>
    </row>
    <row r="141" spans="1:4" x14ac:dyDescent="0.25">
      <c r="A141" s="729" t="s">
        <v>253</v>
      </c>
      <c r="B141" s="756" t="s">
        <v>29</v>
      </c>
      <c r="C141" s="778">
        <v>440710</v>
      </c>
      <c r="D141" s="410"/>
    </row>
    <row r="142" spans="1:4" x14ac:dyDescent="0.25">
      <c r="A142" s="729" t="s">
        <v>253</v>
      </c>
      <c r="B142" s="756" t="s">
        <v>30</v>
      </c>
      <c r="C142" s="570">
        <v>440610</v>
      </c>
      <c r="D142" s="553" t="s">
        <v>561</v>
      </c>
    </row>
    <row r="143" spans="1:4" x14ac:dyDescent="0.25">
      <c r="A143" s="729" t="s">
        <v>253</v>
      </c>
      <c r="B143" s="756" t="s">
        <v>30</v>
      </c>
      <c r="C143" s="570">
        <v>440690</v>
      </c>
      <c r="D143" s="553" t="s">
        <v>561</v>
      </c>
    </row>
    <row r="144" spans="1:4" x14ac:dyDescent="0.25">
      <c r="A144" s="729" t="s">
        <v>253</v>
      </c>
      <c r="B144" s="756" t="s">
        <v>30</v>
      </c>
      <c r="C144" s="778">
        <v>440710</v>
      </c>
      <c r="D144" s="410"/>
    </row>
    <row r="145" spans="1:4" x14ac:dyDescent="0.25">
      <c r="A145" s="729" t="s">
        <v>253</v>
      </c>
      <c r="B145" s="756" t="s">
        <v>35</v>
      </c>
      <c r="C145" s="570">
        <v>440610</v>
      </c>
      <c r="D145" s="553" t="s">
        <v>561</v>
      </c>
    </row>
    <row r="146" spans="1:4" x14ac:dyDescent="0.25">
      <c r="A146" s="729" t="s">
        <v>253</v>
      </c>
      <c r="B146" s="756" t="s">
        <v>35</v>
      </c>
      <c r="C146" s="570">
        <v>440690</v>
      </c>
      <c r="D146" s="553" t="s">
        <v>561</v>
      </c>
    </row>
    <row r="147" spans="1:4" x14ac:dyDescent="0.25">
      <c r="A147" s="729" t="s">
        <v>253</v>
      </c>
      <c r="B147" s="756" t="s">
        <v>35</v>
      </c>
      <c r="C147" s="778">
        <v>440710</v>
      </c>
      <c r="D147" s="410"/>
    </row>
    <row r="148" spans="1:4" x14ac:dyDescent="0.25">
      <c r="A148" s="729" t="s">
        <v>253</v>
      </c>
      <c r="B148" s="756" t="s">
        <v>294</v>
      </c>
      <c r="C148" s="778">
        <v>440611</v>
      </c>
      <c r="D148" s="410"/>
    </row>
    <row r="149" spans="1:4" x14ac:dyDescent="0.25">
      <c r="A149" s="729" t="s">
        <v>253</v>
      </c>
      <c r="B149" s="756" t="s">
        <v>294</v>
      </c>
      <c r="C149" s="778">
        <v>440691</v>
      </c>
      <c r="D149" s="410"/>
    </row>
    <row r="150" spans="1:4" x14ac:dyDescent="0.25">
      <c r="A150" s="729" t="s">
        <v>253</v>
      </c>
      <c r="B150" s="756" t="s">
        <v>294</v>
      </c>
      <c r="C150" s="778">
        <v>440711</v>
      </c>
      <c r="D150" s="410"/>
    </row>
    <row r="151" spans="1:4" x14ac:dyDescent="0.25">
      <c r="A151" s="729" t="s">
        <v>253</v>
      </c>
      <c r="B151" s="756" t="s">
        <v>294</v>
      </c>
      <c r="C151" s="778">
        <v>440712</v>
      </c>
      <c r="D151" s="410"/>
    </row>
    <row r="152" spans="1:4" ht="15.75" thickBot="1" x14ac:dyDescent="0.3">
      <c r="A152" s="729" t="s">
        <v>253</v>
      </c>
      <c r="B152" s="756" t="s">
        <v>294</v>
      </c>
      <c r="C152" s="778">
        <v>440719</v>
      </c>
      <c r="D152" s="553"/>
    </row>
    <row r="153" spans="1:4" ht="15.75" thickTop="1" x14ac:dyDescent="0.25">
      <c r="A153" s="732" t="s">
        <v>254</v>
      </c>
      <c r="B153" s="759" t="s">
        <v>29</v>
      </c>
      <c r="C153" s="572">
        <v>440610</v>
      </c>
      <c r="D153" s="565" t="s">
        <v>561</v>
      </c>
    </row>
    <row r="154" spans="1:4" x14ac:dyDescent="0.25">
      <c r="A154" s="729" t="s">
        <v>254</v>
      </c>
      <c r="B154" s="756" t="s">
        <v>29</v>
      </c>
      <c r="C154" s="570">
        <v>440690</v>
      </c>
      <c r="D154" s="565" t="s">
        <v>561</v>
      </c>
    </row>
    <row r="155" spans="1:4" x14ac:dyDescent="0.25">
      <c r="A155" s="729" t="s">
        <v>254</v>
      </c>
      <c r="B155" s="756" t="s">
        <v>29</v>
      </c>
      <c r="C155" s="778">
        <v>440724</v>
      </c>
      <c r="D155" s="410"/>
    </row>
    <row r="156" spans="1:4" x14ac:dyDescent="0.25">
      <c r="A156" s="729" t="s">
        <v>254</v>
      </c>
      <c r="B156" s="756" t="s">
        <v>29</v>
      </c>
      <c r="C156" s="778">
        <v>440725</v>
      </c>
      <c r="D156" s="410"/>
    </row>
    <row r="157" spans="1:4" x14ac:dyDescent="0.25">
      <c r="A157" s="729" t="s">
        <v>254</v>
      </c>
      <c r="B157" s="756" t="s">
        <v>29</v>
      </c>
      <c r="C157" s="778">
        <v>440726</v>
      </c>
      <c r="D157" s="410"/>
    </row>
    <row r="158" spans="1:4" x14ac:dyDescent="0.25">
      <c r="A158" s="729" t="s">
        <v>254</v>
      </c>
      <c r="B158" s="756" t="s">
        <v>29</v>
      </c>
      <c r="C158" s="778">
        <v>440729</v>
      </c>
      <c r="D158" s="410"/>
    </row>
    <row r="159" spans="1:4" x14ac:dyDescent="0.25">
      <c r="A159" s="729" t="s">
        <v>254</v>
      </c>
      <c r="B159" s="756" t="s">
        <v>29</v>
      </c>
      <c r="C159" s="778">
        <v>440791</v>
      </c>
      <c r="D159" s="410"/>
    </row>
    <row r="160" spans="1:4" x14ac:dyDescent="0.25">
      <c r="A160" s="729" t="s">
        <v>254</v>
      </c>
      <c r="B160" s="756" t="s">
        <v>29</v>
      </c>
      <c r="C160" s="778">
        <v>440792</v>
      </c>
      <c r="D160" s="410"/>
    </row>
    <row r="161" spans="1:4" x14ac:dyDescent="0.25">
      <c r="A161" s="729" t="s">
        <v>254</v>
      </c>
      <c r="B161" s="756" t="s">
        <v>29</v>
      </c>
      <c r="C161" s="778">
        <v>440799</v>
      </c>
      <c r="D161" s="410"/>
    </row>
    <row r="162" spans="1:4" x14ac:dyDescent="0.25">
      <c r="A162" s="729" t="s">
        <v>254</v>
      </c>
      <c r="B162" s="756" t="s">
        <v>30</v>
      </c>
      <c r="C162" s="570">
        <v>440610</v>
      </c>
      <c r="D162" s="553" t="s">
        <v>561</v>
      </c>
    </row>
    <row r="163" spans="1:4" x14ac:dyDescent="0.25">
      <c r="A163" s="729" t="s">
        <v>254</v>
      </c>
      <c r="B163" s="756" t="s">
        <v>30</v>
      </c>
      <c r="C163" s="570">
        <v>440690</v>
      </c>
      <c r="D163" s="553" t="s">
        <v>561</v>
      </c>
    </row>
    <row r="164" spans="1:4" x14ac:dyDescent="0.25">
      <c r="A164" s="720" t="s">
        <v>254</v>
      </c>
      <c r="B164" s="749" t="s">
        <v>30</v>
      </c>
      <c r="C164" s="777" t="s">
        <v>116</v>
      </c>
      <c r="D164" s="410"/>
    </row>
    <row r="165" spans="1:4" x14ac:dyDescent="0.25">
      <c r="A165" s="721" t="s">
        <v>254</v>
      </c>
      <c r="B165" s="750" t="s">
        <v>30</v>
      </c>
      <c r="C165" s="780" t="s">
        <v>117</v>
      </c>
      <c r="D165" s="410"/>
    </row>
    <row r="166" spans="1:4" x14ac:dyDescent="0.25">
      <c r="A166" s="721" t="s">
        <v>254</v>
      </c>
      <c r="B166" s="750" t="s">
        <v>30</v>
      </c>
      <c r="C166" s="780" t="s">
        <v>118</v>
      </c>
      <c r="D166" s="410"/>
    </row>
    <row r="167" spans="1:4" x14ac:dyDescent="0.25">
      <c r="A167" s="721" t="s">
        <v>254</v>
      </c>
      <c r="B167" s="750" t="s">
        <v>30</v>
      </c>
      <c r="C167" s="780" t="s">
        <v>119</v>
      </c>
      <c r="D167" s="410"/>
    </row>
    <row r="168" spans="1:4" x14ac:dyDescent="0.25">
      <c r="A168" s="721" t="s">
        <v>254</v>
      </c>
      <c r="B168" s="750" t="s">
        <v>30</v>
      </c>
      <c r="C168" s="780" t="s">
        <v>120</v>
      </c>
      <c r="D168" s="410"/>
    </row>
    <row r="169" spans="1:4" x14ac:dyDescent="0.25">
      <c r="A169" s="721" t="s">
        <v>254</v>
      </c>
      <c r="B169" s="750" t="s">
        <v>30</v>
      </c>
      <c r="C169" s="780" t="s">
        <v>121</v>
      </c>
      <c r="D169" s="410"/>
    </row>
    <row r="170" spans="1:4" x14ac:dyDescent="0.25">
      <c r="A170" s="721" t="s">
        <v>254</v>
      </c>
      <c r="B170" s="750" t="s">
        <v>30</v>
      </c>
      <c r="C170" s="780" t="s">
        <v>122</v>
      </c>
      <c r="D170" s="410"/>
    </row>
    <row r="171" spans="1:4" x14ac:dyDescent="0.25">
      <c r="A171" s="721" t="s">
        <v>254</v>
      </c>
      <c r="B171" s="750" t="s">
        <v>30</v>
      </c>
      <c r="C171" s="780" t="s">
        <v>123</v>
      </c>
      <c r="D171" s="410"/>
    </row>
    <row r="172" spans="1:4" x14ac:dyDescent="0.25">
      <c r="A172" s="721" t="s">
        <v>254</v>
      </c>
      <c r="B172" s="750" t="s">
        <v>30</v>
      </c>
      <c r="C172" s="780" t="s">
        <v>124</v>
      </c>
      <c r="D172" s="410"/>
    </row>
    <row r="173" spans="1:4" x14ac:dyDescent="0.25">
      <c r="A173" s="721" t="s">
        <v>254</v>
      </c>
      <c r="B173" s="750" t="s">
        <v>30</v>
      </c>
      <c r="C173" s="780" t="s">
        <v>125</v>
      </c>
      <c r="D173" s="410"/>
    </row>
    <row r="174" spans="1:4" x14ac:dyDescent="0.25">
      <c r="A174" s="721" t="s">
        <v>254</v>
      </c>
      <c r="B174" s="750" t="s">
        <v>30</v>
      </c>
      <c r="C174" s="780" t="s">
        <v>126</v>
      </c>
      <c r="D174" s="410"/>
    </row>
    <row r="175" spans="1:4" x14ac:dyDescent="0.25">
      <c r="A175" s="721" t="s">
        <v>254</v>
      </c>
      <c r="B175" s="750" t="s">
        <v>30</v>
      </c>
      <c r="C175" s="780" t="s">
        <v>127</v>
      </c>
      <c r="D175" s="410"/>
    </row>
    <row r="176" spans="1:4" x14ac:dyDescent="0.25">
      <c r="A176" s="721" t="s">
        <v>254</v>
      </c>
      <c r="B176" s="750" t="s">
        <v>30</v>
      </c>
      <c r="C176" s="780" t="s">
        <v>128</v>
      </c>
      <c r="D176" s="410"/>
    </row>
    <row r="177" spans="1:4" x14ac:dyDescent="0.25">
      <c r="A177" s="721" t="s">
        <v>254</v>
      </c>
      <c r="B177" s="750" t="s">
        <v>35</v>
      </c>
      <c r="C177" s="568">
        <v>440610</v>
      </c>
      <c r="D177" s="553" t="s">
        <v>561</v>
      </c>
    </row>
    <row r="178" spans="1:4" x14ac:dyDescent="0.25">
      <c r="A178" s="721" t="s">
        <v>254</v>
      </c>
      <c r="B178" s="750" t="s">
        <v>35</v>
      </c>
      <c r="C178" s="568">
        <v>440690</v>
      </c>
      <c r="D178" s="553" t="s">
        <v>561</v>
      </c>
    </row>
    <row r="179" spans="1:4" x14ac:dyDescent="0.25">
      <c r="A179" s="721" t="s">
        <v>254</v>
      </c>
      <c r="B179" s="750" t="s">
        <v>35</v>
      </c>
      <c r="C179" s="780" t="s">
        <v>116</v>
      </c>
      <c r="D179" s="410"/>
    </row>
    <row r="180" spans="1:4" x14ac:dyDescent="0.25">
      <c r="A180" s="721" t="s">
        <v>254</v>
      </c>
      <c r="B180" s="750" t="s">
        <v>35</v>
      </c>
      <c r="C180" s="780" t="s">
        <v>117</v>
      </c>
      <c r="D180" s="410"/>
    </row>
    <row r="181" spans="1:4" x14ac:dyDescent="0.25">
      <c r="A181" s="721" t="s">
        <v>254</v>
      </c>
      <c r="B181" s="750" t="s">
        <v>35</v>
      </c>
      <c r="C181" s="780" t="s">
        <v>118</v>
      </c>
      <c r="D181" s="410"/>
    </row>
    <row r="182" spans="1:4" x14ac:dyDescent="0.25">
      <c r="A182" s="721" t="s">
        <v>254</v>
      </c>
      <c r="B182" s="750" t="s">
        <v>35</v>
      </c>
      <c r="C182" s="780" t="s">
        <v>119</v>
      </c>
      <c r="D182" s="410"/>
    </row>
    <row r="183" spans="1:4" x14ac:dyDescent="0.25">
      <c r="A183" s="721" t="s">
        <v>254</v>
      </c>
      <c r="B183" s="750" t="s">
        <v>35</v>
      </c>
      <c r="C183" s="780" t="s">
        <v>120</v>
      </c>
      <c r="D183" s="410"/>
    </row>
    <row r="184" spans="1:4" x14ac:dyDescent="0.25">
      <c r="A184" s="721" t="s">
        <v>254</v>
      </c>
      <c r="B184" s="750" t="s">
        <v>35</v>
      </c>
      <c r="C184" s="780" t="s">
        <v>121</v>
      </c>
      <c r="D184" s="410"/>
    </row>
    <row r="185" spans="1:4" x14ac:dyDescent="0.25">
      <c r="A185" s="721" t="s">
        <v>254</v>
      </c>
      <c r="B185" s="750" t="s">
        <v>35</v>
      </c>
      <c r="C185" s="780" t="s">
        <v>122</v>
      </c>
      <c r="D185" s="410"/>
    </row>
    <row r="186" spans="1:4" x14ac:dyDescent="0.25">
      <c r="A186" s="721" t="s">
        <v>254</v>
      </c>
      <c r="B186" s="750" t="s">
        <v>35</v>
      </c>
      <c r="C186" s="780" t="s">
        <v>123</v>
      </c>
      <c r="D186" s="410"/>
    </row>
    <row r="187" spans="1:4" x14ac:dyDescent="0.25">
      <c r="A187" s="721" t="s">
        <v>254</v>
      </c>
      <c r="B187" s="750" t="s">
        <v>35</v>
      </c>
      <c r="C187" s="780" t="s">
        <v>124</v>
      </c>
      <c r="D187" s="410"/>
    </row>
    <row r="188" spans="1:4" x14ac:dyDescent="0.25">
      <c r="A188" s="721" t="s">
        <v>254</v>
      </c>
      <c r="B188" s="750" t="s">
        <v>35</v>
      </c>
      <c r="C188" s="780" t="s">
        <v>125</v>
      </c>
      <c r="D188" s="410"/>
    </row>
    <row r="189" spans="1:4" x14ac:dyDescent="0.25">
      <c r="A189" s="721" t="s">
        <v>254</v>
      </c>
      <c r="B189" s="750" t="s">
        <v>35</v>
      </c>
      <c r="C189" s="780" t="s">
        <v>126</v>
      </c>
      <c r="D189" s="410"/>
    </row>
    <row r="190" spans="1:4" x14ac:dyDescent="0.25">
      <c r="A190" s="721" t="s">
        <v>254</v>
      </c>
      <c r="B190" s="750" t="s">
        <v>35</v>
      </c>
      <c r="C190" s="780" t="s">
        <v>127</v>
      </c>
      <c r="D190" s="410"/>
    </row>
    <row r="191" spans="1:4" x14ac:dyDescent="0.25">
      <c r="A191" s="721" t="s">
        <v>254</v>
      </c>
      <c r="B191" s="755" t="s">
        <v>35</v>
      </c>
      <c r="C191" s="571" t="s">
        <v>128</v>
      </c>
      <c r="D191" s="410"/>
    </row>
    <row r="192" spans="1:4" x14ac:dyDescent="0.25">
      <c r="A192" s="721" t="s">
        <v>254</v>
      </c>
      <c r="B192" s="755" t="s">
        <v>294</v>
      </c>
      <c r="C192" s="571">
        <v>4406.12</v>
      </c>
      <c r="D192" s="410"/>
    </row>
    <row r="193" spans="1:4" x14ac:dyDescent="0.25">
      <c r="A193" s="721" t="s">
        <v>254</v>
      </c>
      <c r="B193" s="755" t="s">
        <v>294</v>
      </c>
      <c r="C193" s="571">
        <v>4406.92</v>
      </c>
      <c r="D193" s="410"/>
    </row>
    <row r="194" spans="1:4" x14ac:dyDescent="0.25">
      <c r="A194" s="721" t="s">
        <v>254</v>
      </c>
      <c r="B194" s="755" t="s">
        <v>294</v>
      </c>
      <c r="C194" s="571">
        <v>4407.21</v>
      </c>
      <c r="D194" s="410"/>
    </row>
    <row r="195" spans="1:4" x14ac:dyDescent="0.25">
      <c r="A195" s="721" t="s">
        <v>254</v>
      </c>
      <c r="B195" s="755" t="s">
        <v>294</v>
      </c>
      <c r="C195" s="571">
        <v>4407.22</v>
      </c>
      <c r="D195" s="410"/>
    </row>
    <row r="196" spans="1:4" x14ac:dyDescent="0.25">
      <c r="A196" s="721" t="s">
        <v>254</v>
      </c>
      <c r="B196" s="755" t="s">
        <v>294</v>
      </c>
      <c r="C196" s="571">
        <v>4407.25</v>
      </c>
      <c r="D196" s="410"/>
    </row>
    <row r="197" spans="1:4" x14ac:dyDescent="0.25">
      <c r="A197" s="721" t="s">
        <v>254</v>
      </c>
      <c r="B197" s="755" t="s">
        <v>294</v>
      </c>
      <c r="C197" s="571">
        <v>4407.26</v>
      </c>
      <c r="D197" s="410"/>
    </row>
    <row r="198" spans="1:4" x14ac:dyDescent="0.25">
      <c r="A198" s="721" t="s">
        <v>254</v>
      </c>
      <c r="B198" s="755" t="s">
        <v>294</v>
      </c>
      <c r="C198" s="571">
        <v>4407.2700000000004</v>
      </c>
      <c r="D198" s="410"/>
    </row>
    <row r="199" spans="1:4" x14ac:dyDescent="0.25">
      <c r="A199" s="721" t="s">
        <v>254</v>
      </c>
      <c r="B199" s="755" t="s">
        <v>294</v>
      </c>
      <c r="C199" s="571">
        <v>4407.28</v>
      </c>
      <c r="D199" s="410"/>
    </row>
    <row r="200" spans="1:4" x14ac:dyDescent="0.25">
      <c r="A200" s="721" t="s">
        <v>254</v>
      </c>
      <c r="B200" s="755" t="s">
        <v>294</v>
      </c>
      <c r="C200" s="571">
        <v>4407.29</v>
      </c>
      <c r="D200" s="410"/>
    </row>
    <row r="201" spans="1:4" x14ac:dyDescent="0.25">
      <c r="A201" s="721" t="s">
        <v>254</v>
      </c>
      <c r="B201" s="755" t="s">
        <v>294</v>
      </c>
      <c r="C201" s="571">
        <v>4407.91</v>
      </c>
      <c r="D201" s="410"/>
    </row>
    <row r="202" spans="1:4" x14ac:dyDescent="0.25">
      <c r="A202" s="721" t="s">
        <v>254</v>
      </c>
      <c r="B202" s="755" t="s">
        <v>294</v>
      </c>
      <c r="C202" s="571">
        <v>4407.92</v>
      </c>
      <c r="D202" s="410"/>
    </row>
    <row r="203" spans="1:4" x14ac:dyDescent="0.25">
      <c r="A203" s="721" t="s">
        <v>254</v>
      </c>
      <c r="B203" s="755" t="s">
        <v>294</v>
      </c>
      <c r="C203" s="571">
        <v>4407.93</v>
      </c>
      <c r="D203" s="410"/>
    </row>
    <row r="204" spans="1:4" x14ac:dyDescent="0.25">
      <c r="A204" s="721" t="s">
        <v>254</v>
      </c>
      <c r="B204" s="755" t="s">
        <v>294</v>
      </c>
      <c r="C204" s="571">
        <v>4407.9399999999996</v>
      </c>
      <c r="D204" s="410"/>
    </row>
    <row r="205" spans="1:4" x14ac:dyDescent="0.25">
      <c r="A205" s="721" t="s">
        <v>254</v>
      </c>
      <c r="B205" s="755" t="s">
        <v>294</v>
      </c>
      <c r="C205" s="571">
        <v>4407.95</v>
      </c>
      <c r="D205" s="410"/>
    </row>
    <row r="206" spans="1:4" x14ac:dyDescent="0.25">
      <c r="A206" s="721" t="s">
        <v>254</v>
      </c>
      <c r="B206" s="755" t="s">
        <v>294</v>
      </c>
      <c r="C206" s="571">
        <v>4407.96</v>
      </c>
      <c r="D206" s="410"/>
    </row>
    <row r="207" spans="1:4" x14ac:dyDescent="0.25">
      <c r="A207" s="721" t="s">
        <v>254</v>
      </c>
      <c r="B207" s="755" t="s">
        <v>294</v>
      </c>
      <c r="C207" s="571">
        <v>4407.97</v>
      </c>
      <c r="D207" s="410"/>
    </row>
    <row r="208" spans="1:4" ht="15.75" thickBot="1" x14ac:dyDescent="0.3">
      <c r="A208" s="730" t="s">
        <v>254</v>
      </c>
      <c r="B208" s="757" t="s">
        <v>294</v>
      </c>
      <c r="C208" s="779">
        <v>4407.99</v>
      </c>
      <c r="D208" s="410"/>
    </row>
    <row r="209" spans="1:4" ht="15.75" thickTop="1" x14ac:dyDescent="0.25">
      <c r="A209" s="729" t="s">
        <v>255</v>
      </c>
      <c r="B209" s="756" t="s">
        <v>29</v>
      </c>
      <c r="C209" s="570">
        <v>440610</v>
      </c>
      <c r="D209" s="565" t="s">
        <v>561</v>
      </c>
    </row>
    <row r="210" spans="1:4" x14ac:dyDescent="0.25">
      <c r="A210" s="729" t="s">
        <v>255</v>
      </c>
      <c r="B210" s="756" t="s">
        <v>29</v>
      </c>
      <c r="C210" s="570">
        <v>440690</v>
      </c>
      <c r="D210" s="565" t="s">
        <v>561</v>
      </c>
    </row>
    <row r="211" spans="1:4" x14ac:dyDescent="0.25">
      <c r="A211" s="729" t="s">
        <v>255</v>
      </c>
      <c r="B211" s="756" t="s">
        <v>29</v>
      </c>
      <c r="C211" s="778">
        <v>440724</v>
      </c>
      <c r="D211" s="410"/>
    </row>
    <row r="212" spans="1:4" x14ac:dyDescent="0.25">
      <c r="A212" s="729" t="s">
        <v>255</v>
      </c>
      <c r="B212" s="756" t="s">
        <v>29</v>
      </c>
      <c r="C212" s="778">
        <v>440725</v>
      </c>
      <c r="D212" s="410"/>
    </row>
    <row r="213" spans="1:4" x14ac:dyDescent="0.25">
      <c r="A213" s="729" t="s">
        <v>255</v>
      </c>
      <c r="B213" s="756" t="s">
        <v>29</v>
      </c>
      <c r="C213" s="778">
        <v>440726</v>
      </c>
      <c r="D213" s="410"/>
    </row>
    <row r="214" spans="1:4" x14ac:dyDescent="0.25">
      <c r="A214" s="729" t="s">
        <v>255</v>
      </c>
      <c r="B214" s="756" t="s">
        <v>29</v>
      </c>
      <c r="C214" s="778">
        <v>440729</v>
      </c>
      <c r="D214" s="410"/>
    </row>
    <row r="215" spans="1:4" x14ac:dyDescent="0.25">
      <c r="A215" s="729" t="s">
        <v>255</v>
      </c>
      <c r="B215" s="756" t="s">
        <v>29</v>
      </c>
      <c r="C215" s="570">
        <v>440799</v>
      </c>
      <c r="D215" s="565" t="s">
        <v>561</v>
      </c>
    </row>
    <row r="216" spans="1:4" x14ac:dyDescent="0.25">
      <c r="A216" s="729" t="s">
        <v>255</v>
      </c>
      <c r="B216" s="756" t="s">
        <v>30</v>
      </c>
      <c r="C216" s="570">
        <v>440610</v>
      </c>
      <c r="D216" s="565" t="s">
        <v>561</v>
      </c>
    </row>
    <row r="217" spans="1:4" x14ac:dyDescent="0.25">
      <c r="A217" s="729" t="s">
        <v>255</v>
      </c>
      <c r="B217" s="756" t="s">
        <v>30</v>
      </c>
      <c r="C217" s="570">
        <v>440690</v>
      </c>
      <c r="D217" s="565" t="s">
        <v>561</v>
      </c>
    </row>
    <row r="218" spans="1:4" x14ac:dyDescent="0.25">
      <c r="A218" s="721" t="s">
        <v>255</v>
      </c>
      <c r="B218" s="750" t="s">
        <v>30</v>
      </c>
      <c r="C218" s="780" t="s">
        <v>116</v>
      </c>
      <c r="D218" s="410"/>
    </row>
    <row r="219" spans="1:4" x14ac:dyDescent="0.25">
      <c r="A219" s="721" t="s">
        <v>255</v>
      </c>
      <c r="B219" s="750" t="s">
        <v>30</v>
      </c>
      <c r="C219" s="780" t="s">
        <v>117</v>
      </c>
      <c r="D219" s="410"/>
    </row>
    <row r="220" spans="1:4" x14ac:dyDescent="0.25">
      <c r="A220" s="721" t="s">
        <v>255</v>
      </c>
      <c r="B220" s="750" t="s">
        <v>30</v>
      </c>
      <c r="C220" s="780" t="s">
        <v>118</v>
      </c>
      <c r="D220" s="410"/>
    </row>
    <row r="221" spans="1:4" x14ac:dyDescent="0.25">
      <c r="A221" s="721" t="s">
        <v>255</v>
      </c>
      <c r="B221" s="750" t="s">
        <v>30</v>
      </c>
      <c r="C221" s="780" t="s">
        <v>119</v>
      </c>
      <c r="D221" s="410"/>
    </row>
    <row r="222" spans="1:4" x14ac:dyDescent="0.25">
      <c r="A222" s="721" t="s">
        <v>255</v>
      </c>
      <c r="B222" s="750" t="s">
        <v>30</v>
      </c>
      <c r="C222" s="780" t="s">
        <v>120</v>
      </c>
      <c r="D222" s="410"/>
    </row>
    <row r="223" spans="1:4" x14ac:dyDescent="0.25">
      <c r="A223" s="721" t="s">
        <v>255</v>
      </c>
      <c r="B223" s="750" t="s">
        <v>30</v>
      </c>
      <c r="C223" s="780" t="s">
        <v>121</v>
      </c>
      <c r="D223" s="410"/>
    </row>
    <row r="224" spans="1:4" x14ac:dyDescent="0.25">
      <c r="A224" s="721" t="s">
        <v>255</v>
      </c>
      <c r="B224" s="750" t="s">
        <v>30</v>
      </c>
      <c r="C224" s="780" t="s">
        <v>122</v>
      </c>
      <c r="D224" s="410"/>
    </row>
    <row r="225" spans="1:4" x14ac:dyDescent="0.25">
      <c r="A225" s="721" t="s">
        <v>255</v>
      </c>
      <c r="B225" s="750" t="s">
        <v>30</v>
      </c>
      <c r="C225" s="568" t="s">
        <v>128</v>
      </c>
      <c r="D225" s="565" t="s">
        <v>561</v>
      </c>
    </row>
    <row r="226" spans="1:4" x14ac:dyDescent="0.25">
      <c r="A226" s="721" t="s">
        <v>255</v>
      </c>
      <c r="B226" s="750" t="s">
        <v>35</v>
      </c>
      <c r="C226" s="568">
        <v>440610</v>
      </c>
      <c r="D226" s="565" t="s">
        <v>561</v>
      </c>
    </row>
    <row r="227" spans="1:4" x14ac:dyDescent="0.25">
      <c r="A227" s="721" t="s">
        <v>255</v>
      </c>
      <c r="B227" s="750" t="s">
        <v>35</v>
      </c>
      <c r="C227" s="568">
        <v>440690</v>
      </c>
      <c r="D227" s="565" t="s">
        <v>561</v>
      </c>
    </row>
    <row r="228" spans="1:4" x14ac:dyDescent="0.25">
      <c r="A228" s="721" t="s">
        <v>255</v>
      </c>
      <c r="B228" s="750" t="s">
        <v>35</v>
      </c>
      <c r="C228" s="780" t="s">
        <v>116</v>
      </c>
      <c r="D228" s="410"/>
    </row>
    <row r="229" spans="1:4" x14ac:dyDescent="0.25">
      <c r="A229" s="721" t="s">
        <v>255</v>
      </c>
      <c r="B229" s="750" t="s">
        <v>35</v>
      </c>
      <c r="C229" s="780" t="s">
        <v>117</v>
      </c>
      <c r="D229" s="410"/>
    </row>
    <row r="230" spans="1:4" x14ac:dyDescent="0.25">
      <c r="A230" s="721" t="s">
        <v>255</v>
      </c>
      <c r="B230" s="750" t="s">
        <v>35</v>
      </c>
      <c r="C230" s="780" t="s">
        <v>118</v>
      </c>
      <c r="D230" s="410"/>
    </row>
    <row r="231" spans="1:4" x14ac:dyDescent="0.25">
      <c r="A231" s="721" t="s">
        <v>255</v>
      </c>
      <c r="B231" s="750" t="s">
        <v>35</v>
      </c>
      <c r="C231" s="780" t="s">
        <v>119</v>
      </c>
      <c r="D231" s="410"/>
    </row>
    <row r="232" spans="1:4" x14ac:dyDescent="0.25">
      <c r="A232" s="721" t="s">
        <v>255</v>
      </c>
      <c r="B232" s="750" t="s">
        <v>35</v>
      </c>
      <c r="C232" s="780" t="s">
        <v>120</v>
      </c>
      <c r="D232" s="410"/>
    </row>
    <row r="233" spans="1:4" x14ac:dyDescent="0.25">
      <c r="A233" s="721" t="s">
        <v>255</v>
      </c>
      <c r="B233" s="750" t="s">
        <v>35</v>
      </c>
      <c r="C233" s="780" t="s">
        <v>121</v>
      </c>
      <c r="D233" s="410"/>
    </row>
    <row r="234" spans="1:4" x14ac:dyDescent="0.25">
      <c r="A234" s="721" t="s">
        <v>255</v>
      </c>
      <c r="B234" s="750" t="s">
        <v>35</v>
      </c>
      <c r="C234" s="780" t="s">
        <v>122</v>
      </c>
      <c r="D234" s="410"/>
    </row>
    <row r="235" spans="1:4" x14ac:dyDescent="0.25">
      <c r="A235" s="728" t="s">
        <v>255</v>
      </c>
      <c r="B235" s="755" t="s">
        <v>35</v>
      </c>
      <c r="C235" s="569" t="s">
        <v>128</v>
      </c>
      <c r="D235" s="553" t="s">
        <v>561</v>
      </c>
    </row>
    <row r="236" spans="1:4" x14ac:dyDescent="0.25">
      <c r="A236" s="728" t="s">
        <v>255</v>
      </c>
      <c r="B236" s="755" t="s">
        <v>294</v>
      </c>
      <c r="C236" s="569">
        <v>440612</v>
      </c>
      <c r="D236" s="565" t="s">
        <v>561</v>
      </c>
    </row>
    <row r="237" spans="1:4" x14ac:dyDescent="0.25">
      <c r="A237" s="728" t="s">
        <v>255</v>
      </c>
      <c r="B237" s="755" t="s">
        <v>294</v>
      </c>
      <c r="C237" s="569">
        <v>440692</v>
      </c>
      <c r="D237" s="565" t="s">
        <v>561</v>
      </c>
    </row>
    <row r="238" spans="1:4" x14ac:dyDescent="0.25">
      <c r="A238" s="728" t="s">
        <v>255</v>
      </c>
      <c r="B238" s="755" t="s">
        <v>294</v>
      </c>
      <c r="C238" s="571">
        <v>440721</v>
      </c>
      <c r="D238" s="410"/>
    </row>
    <row r="239" spans="1:4" x14ac:dyDescent="0.25">
      <c r="A239" s="728" t="s">
        <v>255</v>
      </c>
      <c r="B239" s="755" t="s">
        <v>294</v>
      </c>
      <c r="C239" s="571">
        <v>440722</v>
      </c>
      <c r="D239" s="410"/>
    </row>
    <row r="240" spans="1:4" x14ac:dyDescent="0.25">
      <c r="A240" s="728" t="s">
        <v>255</v>
      </c>
      <c r="B240" s="755" t="s">
        <v>294</v>
      </c>
      <c r="C240" s="571">
        <v>440725</v>
      </c>
      <c r="D240" s="410"/>
    </row>
    <row r="241" spans="1:4" x14ac:dyDescent="0.25">
      <c r="A241" s="728" t="s">
        <v>255</v>
      </c>
      <c r="B241" s="755" t="s">
        <v>294</v>
      </c>
      <c r="C241" s="571">
        <v>440726</v>
      </c>
      <c r="D241" s="410"/>
    </row>
    <row r="242" spans="1:4" x14ac:dyDescent="0.25">
      <c r="A242" s="728" t="s">
        <v>255</v>
      </c>
      <c r="B242" s="755" t="s">
        <v>294</v>
      </c>
      <c r="C242" s="571">
        <v>440727</v>
      </c>
      <c r="D242" s="410"/>
    </row>
    <row r="243" spans="1:4" x14ac:dyDescent="0.25">
      <c r="A243" s="728" t="s">
        <v>255</v>
      </c>
      <c r="B243" s="755" t="s">
        <v>294</v>
      </c>
      <c r="C243" s="571">
        <v>440728</v>
      </c>
      <c r="D243" s="410"/>
    </row>
    <row r="244" spans="1:4" ht="15.75" thickBot="1" x14ac:dyDescent="0.3">
      <c r="A244" s="728" t="s">
        <v>255</v>
      </c>
      <c r="B244" s="755" t="s">
        <v>294</v>
      </c>
      <c r="C244" s="571">
        <v>440729</v>
      </c>
      <c r="D244" s="410"/>
    </row>
    <row r="245" spans="1:4" ht="15.75" thickTop="1" x14ac:dyDescent="0.25">
      <c r="A245" s="732">
        <v>7</v>
      </c>
      <c r="B245" s="759" t="s">
        <v>29</v>
      </c>
      <c r="C245" s="781">
        <v>4408</v>
      </c>
      <c r="D245" s="411"/>
    </row>
    <row r="246" spans="1:4" x14ac:dyDescent="0.25">
      <c r="A246" s="721">
        <v>7</v>
      </c>
      <c r="B246" s="750" t="s">
        <v>30</v>
      </c>
      <c r="C246" s="780">
        <v>4408</v>
      </c>
      <c r="D246" s="410"/>
    </row>
    <row r="247" spans="1:4" x14ac:dyDescent="0.25">
      <c r="A247" s="721">
        <v>7</v>
      </c>
      <c r="B247" s="750" t="s">
        <v>35</v>
      </c>
      <c r="C247" s="780">
        <v>4408</v>
      </c>
      <c r="D247" s="411"/>
    </row>
    <row r="248" spans="1:4" ht="15.75" thickBot="1" x14ac:dyDescent="0.3">
      <c r="A248" s="730">
        <v>7</v>
      </c>
      <c r="B248" s="757" t="s">
        <v>294</v>
      </c>
      <c r="C248" s="780">
        <v>4408</v>
      </c>
      <c r="D248" s="411"/>
    </row>
    <row r="249" spans="1:4" ht="15.75" thickTop="1" x14ac:dyDescent="0.25">
      <c r="A249" s="732" t="s">
        <v>257</v>
      </c>
      <c r="B249" s="759" t="s">
        <v>29</v>
      </c>
      <c r="C249" s="781">
        <v>440810</v>
      </c>
      <c r="D249" s="411"/>
    </row>
    <row r="250" spans="1:4" x14ac:dyDescent="0.25">
      <c r="A250" s="721" t="s">
        <v>257</v>
      </c>
      <c r="B250" s="750" t="s">
        <v>30</v>
      </c>
      <c r="C250" s="780" t="s">
        <v>129</v>
      </c>
      <c r="D250" s="410"/>
    </row>
    <row r="251" spans="1:4" x14ac:dyDescent="0.25">
      <c r="A251" s="728" t="s">
        <v>257</v>
      </c>
      <c r="B251" s="755" t="s">
        <v>35</v>
      </c>
      <c r="C251" s="571" t="s">
        <v>129</v>
      </c>
      <c r="D251" s="410"/>
    </row>
    <row r="252" spans="1:4" ht="15.75" thickBot="1" x14ac:dyDescent="0.3">
      <c r="A252" s="730" t="s">
        <v>257</v>
      </c>
      <c r="B252" s="757" t="s">
        <v>294</v>
      </c>
      <c r="C252" s="779" t="s">
        <v>129</v>
      </c>
      <c r="D252" s="410"/>
    </row>
    <row r="253" spans="1:4" ht="15.75" thickTop="1" x14ac:dyDescent="0.25">
      <c r="A253" s="732" t="s">
        <v>258</v>
      </c>
      <c r="B253" s="759" t="s">
        <v>29</v>
      </c>
      <c r="C253" s="782">
        <v>440831</v>
      </c>
      <c r="D253" s="410"/>
    </row>
    <row r="254" spans="1:4" x14ac:dyDescent="0.25">
      <c r="A254" s="729" t="s">
        <v>258</v>
      </c>
      <c r="B254" s="756" t="s">
        <v>29</v>
      </c>
      <c r="C254" s="783">
        <v>440839</v>
      </c>
      <c r="D254" s="410"/>
    </row>
    <row r="255" spans="1:4" x14ac:dyDescent="0.25">
      <c r="A255" s="729" t="s">
        <v>258</v>
      </c>
      <c r="B255" s="756" t="s">
        <v>29</v>
      </c>
      <c r="C255" s="778">
        <v>440890</v>
      </c>
      <c r="D255" s="411"/>
    </row>
    <row r="256" spans="1:4" x14ac:dyDescent="0.25">
      <c r="A256" s="721" t="s">
        <v>258</v>
      </c>
      <c r="B256" s="750" t="s">
        <v>30</v>
      </c>
      <c r="C256" s="780" t="s">
        <v>130</v>
      </c>
      <c r="D256" s="410"/>
    </row>
    <row r="257" spans="1:4" x14ac:dyDescent="0.25">
      <c r="A257" s="721" t="s">
        <v>258</v>
      </c>
      <c r="B257" s="750" t="s">
        <v>30</v>
      </c>
      <c r="C257" s="780" t="s">
        <v>131</v>
      </c>
      <c r="D257" s="410"/>
    </row>
    <row r="258" spans="1:4" x14ac:dyDescent="0.25">
      <c r="A258" s="721" t="s">
        <v>258</v>
      </c>
      <c r="B258" s="750" t="s">
        <v>30</v>
      </c>
      <c r="C258" s="780" t="s">
        <v>132</v>
      </c>
      <c r="D258" s="410"/>
    </row>
    <row r="259" spans="1:4" x14ac:dyDescent="0.25">
      <c r="A259" s="721" t="s">
        <v>258</v>
      </c>
      <c r="B259" s="750" t="s">
        <v>35</v>
      </c>
      <c r="C259" s="780" t="s">
        <v>130</v>
      </c>
      <c r="D259" s="410"/>
    </row>
    <row r="260" spans="1:4" x14ac:dyDescent="0.25">
      <c r="A260" s="721" t="s">
        <v>258</v>
      </c>
      <c r="B260" s="750" t="s">
        <v>35</v>
      </c>
      <c r="C260" s="780" t="s">
        <v>131</v>
      </c>
      <c r="D260" s="410"/>
    </row>
    <row r="261" spans="1:4" x14ac:dyDescent="0.25">
      <c r="A261" s="728" t="s">
        <v>258</v>
      </c>
      <c r="B261" s="755" t="s">
        <v>35</v>
      </c>
      <c r="C261" s="571" t="s">
        <v>132</v>
      </c>
      <c r="D261" s="410"/>
    </row>
    <row r="262" spans="1:4" x14ac:dyDescent="0.25">
      <c r="A262" s="728" t="s">
        <v>258</v>
      </c>
      <c r="B262" s="755" t="s">
        <v>294</v>
      </c>
      <c r="C262" s="571">
        <v>440831</v>
      </c>
      <c r="D262" s="410"/>
    </row>
    <row r="263" spans="1:4" x14ac:dyDescent="0.25">
      <c r="A263" s="728" t="s">
        <v>258</v>
      </c>
      <c r="B263" s="755" t="s">
        <v>294</v>
      </c>
      <c r="C263" s="571">
        <v>440839</v>
      </c>
      <c r="D263" s="410"/>
    </row>
    <row r="264" spans="1:4" ht="15.75" thickBot="1" x14ac:dyDescent="0.3">
      <c r="A264" s="728" t="s">
        <v>258</v>
      </c>
      <c r="B264" s="755" t="s">
        <v>294</v>
      </c>
      <c r="C264" s="779">
        <v>440890</v>
      </c>
      <c r="D264" s="410"/>
    </row>
    <row r="265" spans="1:4" ht="15.75" thickTop="1" x14ac:dyDescent="0.25">
      <c r="A265" s="732" t="s">
        <v>259</v>
      </c>
      <c r="B265" s="759" t="s">
        <v>29</v>
      </c>
      <c r="C265" s="782">
        <v>440831</v>
      </c>
      <c r="D265" s="410"/>
    </row>
    <row r="266" spans="1:4" x14ac:dyDescent="0.25">
      <c r="A266" s="729" t="s">
        <v>259</v>
      </c>
      <c r="B266" s="756" t="s">
        <v>29</v>
      </c>
      <c r="C266" s="783">
        <v>440839</v>
      </c>
      <c r="D266" s="410"/>
    </row>
    <row r="267" spans="1:4" x14ac:dyDescent="0.25">
      <c r="A267" s="729" t="s">
        <v>259</v>
      </c>
      <c r="B267" s="756" t="s">
        <v>29</v>
      </c>
      <c r="C267" s="570">
        <v>440890</v>
      </c>
      <c r="D267" s="565" t="s">
        <v>561</v>
      </c>
    </row>
    <row r="268" spans="1:4" x14ac:dyDescent="0.25">
      <c r="A268" s="721" t="s">
        <v>259</v>
      </c>
      <c r="B268" s="750" t="s">
        <v>30</v>
      </c>
      <c r="C268" s="780" t="s">
        <v>130</v>
      </c>
      <c r="D268" s="410"/>
    </row>
    <row r="269" spans="1:4" x14ac:dyDescent="0.25">
      <c r="A269" s="721" t="s">
        <v>259</v>
      </c>
      <c r="B269" s="750" t="s">
        <v>30</v>
      </c>
      <c r="C269" s="780" t="s">
        <v>131</v>
      </c>
      <c r="D269" s="410"/>
    </row>
    <row r="270" spans="1:4" x14ac:dyDescent="0.25">
      <c r="A270" s="721" t="s">
        <v>259</v>
      </c>
      <c r="B270" s="750" t="s">
        <v>30</v>
      </c>
      <c r="C270" s="568" t="s">
        <v>132</v>
      </c>
      <c r="D270" s="565" t="s">
        <v>561</v>
      </c>
    </row>
    <row r="271" spans="1:4" x14ac:dyDescent="0.25">
      <c r="A271" s="721" t="s">
        <v>259</v>
      </c>
      <c r="B271" s="750" t="s">
        <v>35</v>
      </c>
      <c r="C271" s="780" t="s">
        <v>130</v>
      </c>
      <c r="D271" s="410"/>
    </row>
    <row r="272" spans="1:4" x14ac:dyDescent="0.25">
      <c r="A272" s="721" t="s">
        <v>259</v>
      </c>
      <c r="B272" s="750" t="s">
        <v>35</v>
      </c>
      <c r="C272" s="780" t="s">
        <v>131</v>
      </c>
      <c r="D272" s="410"/>
    </row>
    <row r="273" spans="1:4" x14ac:dyDescent="0.25">
      <c r="A273" s="728" t="s">
        <v>259</v>
      </c>
      <c r="B273" s="755" t="s">
        <v>35</v>
      </c>
      <c r="C273" s="569" t="s">
        <v>132</v>
      </c>
      <c r="D273" s="553" t="s">
        <v>561</v>
      </c>
    </row>
    <row r="274" spans="1:4" x14ac:dyDescent="0.25">
      <c r="A274" s="728" t="s">
        <v>259</v>
      </c>
      <c r="B274" s="755" t="s">
        <v>294</v>
      </c>
      <c r="C274" s="571">
        <v>440831</v>
      </c>
      <c r="D274" s="410"/>
    </row>
    <row r="275" spans="1:4" ht="15.75" thickBot="1" x14ac:dyDescent="0.3">
      <c r="A275" s="730" t="s">
        <v>259</v>
      </c>
      <c r="B275" s="757" t="s">
        <v>294</v>
      </c>
      <c r="C275" s="779">
        <v>440839</v>
      </c>
      <c r="D275" s="411"/>
    </row>
    <row r="276" spans="1:4" ht="15.75" thickTop="1" x14ac:dyDescent="0.25">
      <c r="A276" s="729">
        <v>8</v>
      </c>
      <c r="B276" s="756" t="s">
        <v>29</v>
      </c>
      <c r="C276" s="783">
        <v>4410</v>
      </c>
      <c r="D276" s="411"/>
    </row>
    <row r="277" spans="1:4" x14ac:dyDescent="0.25">
      <c r="A277" s="729">
        <v>8</v>
      </c>
      <c r="B277" s="756" t="s">
        <v>29</v>
      </c>
      <c r="C277" s="783">
        <v>4411</v>
      </c>
      <c r="D277" s="411"/>
    </row>
    <row r="278" spans="1:4" x14ac:dyDescent="0.25">
      <c r="A278" s="721">
        <v>8</v>
      </c>
      <c r="B278" s="750" t="s">
        <v>29</v>
      </c>
      <c r="C278" s="771">
        <v>441213</v>
      </c>
      <c r="D278" s="411"/>
    </row>
    <row r="279" spans="1:4" x14ac:dyDescent="0.25">
      <c r="A279" s="721">
        <v>8</v>
      </c>
      <c r="B279" s="750" t="s">
        <v>29</v>
      </c>
      <c r="C279" s="771">
        <v>441214</v>
      </c>
      <c r="D279" s="411"/>
    </row>
    <row r="280" spans="1:4" x14ac:dyDescent="0.25">
      <c r="A280" s="721">
        <v>8</v>
      </c>
      <c r="B280" s="750" t="s">
        <v>29</v>
      </c>
      <c r="C280" s="771">
        <v>441219</v>
      </c>
      <c r="D280" s="411"/>
    </row>
    <row r="281" spans="1:4" x14ac:dyDescent="0.25">
      <c r="A281" s="721">
        <v>8</v>
      </c>
      <c r="B281" s="750" t="s">
        <v>29</v>
      </c>
      <c r="C281" s="552" t="s">
        <v>145</v>
      </c>
      <c r="D281" s="565" t="s">
        <v>561</v>
      </c>
    </row>
    <row r="282" spans="1:4" x14ac:dyDescent="0.25">
      <c r="A282" s="721">
        <v>8</v>
      </c>
      <c r="B282" s="750" t="s">
        <v>30</v>
      </c>
      <c r="C282" s="771" t="s">
        <v>133</v>
      </c>
      <c r="D282" s="411"/>
    </row>
    <row r="283" spans="1:4" x14ac:dyDescent="0.25">
      <c r="A283" s="721">
        <v>8</v>
      </c>
      <c r="B283" s="750" t="s">
        <v>30</v>
      </c>
      <c r="C283" s="771">
        <v>4411</v>
      </c>
      <c r="D283" s="411"/>
    </row>
    <row r="284" spans="1:4" x14ac:dyDescent="0.25">
      <c r="A284" s="721">
        <v>8</v>
      </c>
      <c r="B284" s="750" t="s">
        <v>30</v>
      </c>
      <c r="C284" s="771" t="s">
        <v>141</v>
      </c>
      <c r="D284" s="411"/>
    </row>
    <row r="285" spans="1:4" x14ac:dyDescent="0.25">
      <c r="A285" s="721">
        <v>8</v>
      </c>
      <c r="B285" s="750" t="s">
        <v>30</v>
      </c>
      <c r="C285" s="771" t="s">
        <v>142</v>
      </c>
      <c r="D285" s="411"/>
    </row>
    <row r="286" spans="1:4" x14ac:dyDescent="0.25">
      <c r="A286" s="721">
        <v>8</v>
      </c>
      <c r="B286" s="750" t="s">
        <v>30</v>
      </c>
      <c r="C286" s="771" t="s">
        <v>143</v>
      </c>
      <c r="D286" s="411"/>
    </row>
    <row r="287" spans="1:4" x14ac:dyDescent="0.25">
      <c r="A287" s="721">
        <v>8</v>
      </c>
      <c r="B287" s="750" t="s">
        <v>30</v>
      </c>
      <c r="C287" s="771" t="s">
        <v>144</v>
      </c>
      <c r="D287" s="411"/>
    </row>
    <row r="288" spans="1:4" x14ac:dyDescent="0.25">
      <c r="A288" s="721">
        <v>8</v>
      </c>
      <c r="B288" s="750" t="s">
        <v>30</v>
      </c>
      <c r="C288" s="771" t="s">
        <v>145</v>
      </c>
      <c r="D288" s="411"/>
    </row>
    <row r="289" spans="1:4" x14ac:dyDescent="0.25">
      <c r="A289" s="721">
        <v>8</v>
      </c>
      <c r="B289" s="750" t="s">
        <v>35</v>
      </c>
      <c r="C289" s="771" t="s">
        <v>133</v>
      </c>
      <c r="D289" s="411"/>
    </row>
    <row r="290" spans="1:4" x14ac:dyDescent="0.25">
      <c r="A290" s="721">
        <v>8</v>
      </c>
      <c r="B290" s="750" t="s">
        <v>35</v>
      </c>
      <c r="C290" s="771">
        <v>4411</v>
      </c>
      <c r="D290" s="411"/>
    </row>
    <row r="291" spans="1:4" x14ac:dyDescent="0.25">
      <c r="A291" s="721">
        <v>8</v>
      </c>
      <c r="B291" s="750" t="s">
        <v>35</v>
      </c>
      <c r="C291" s="771" t="s">
        <v>141</v>
      </c>
      <c r="D291" s="411"/>
    </row>
    <row r="292" spans="1:4" x14ac:dyDescent="0.25">
      <c r="A292" s="721">
        <v>8</v>
      </c>
      <c r="B292" s="750" t="s">
        <v>35</v>
      </c>
      <c r="C292" s="771" t="s">
        <v>142</v>
      </c>
      <c r="D292" s="411"/>
    </row>
    <row r="293" spans="1:4" x14ac:dyDescent="0.25">
      <c r="A293" s="721">
        <v>8</v>
      </c>
      <c r="B293" s="750" t="s">
        <v>35</v>
      </c>
      <c r="C293" s="771" t="s">
        <v>143</v>
      </c>
      <c r="D293" s="411"/>
    </row>
    <row r="294" spans="1:4" x14ac:dyDescent="0.25">
      <c r="A294" s="721">
        <v>8</v>
      </c>
      <c r="B294" s="750" t="s">
        <v>35</v>
      </c>
      <c r="C294" s="771" t="s">
        <v>144</v>
      </c>
      <c r="D294" s="411"/>
    </row>
    <row r="295" spans="1:4" x14ac:dyDescent="0.25">
      <c r="A295" s="728">
        <v>8</v>
      </c>
      <c r="B295" s="755" t="s">
        <v>35</v>
      </c>
      <c r="C295" s="771" t="s">
        <v>145</v>
      </c>
      <c r="D295" s="411"/>
    </row>
    <row r="296" spans="1:4" x14ac:dyDescent="0.25">
      <c r="A296" s="728">
        <v>8</v>
      </c>
      <c r="B296" s="755" t="s">
        <v>294</v>
      </c>
      <c r="C296" s="771">
        <v>4410</v>
      </c>
      <c r="D296" s="411"/>
    </row>
    <row r="297" spans="1:4" x14ac:dyDescent="0.25">
      <c r="A297" s="728">
        <v>8</v>
      </c>
      <c r="B297" s="755" t="s">
        <v>294</v>
      </c>
      <c r="C297" s="771">
        <v>4411</v>
      </c>
      <c r="D297" s="411"/>
    </row>
    <row r="298" spans="1:4" x14ac:dyDescent="0.25">
      <c r="A298" s="728">
        <v>8</v>
      </c>
      <c r="B298" s="755" t="s">
        <v>294</v>
      </c>
      <c r="C298" s="771">
        <v>441231</v>
      </c>
      <c r="D298" s="411"/>
    </row>
    <row r="299" spans="1:4" x14ac:dyDescent="0.25">
      <c r="A299" s="728">
        <v>8</v>
      </c>
      <c r="B299" s="755" t="s">
        <v>294</v>
      </c>
      <c r="C299" s="771">
        <v>441233</v>
      </c>
      <c r="D299" s="411"/>
    </row>
    <row r="300" spans="1:4" x14ac:dyDescent="0.25">
      <c r="A300" s="728">
        <v>8</v>
      </c>
      <c r="B300" s="755" t="s">
        <v>294</v>
      </c>
      <c r="C300" s="771">
        <v>441234</v>
      </c>
      <c r="D300" s="411"/>
    </row>
    <row r="301" spans="1:4" x14ac:dyDescent="0.25">
      <c r="A301" s="728">
        <v>8</v>
      </c>
      <c r="B301" s="755" t="s">
        <v>294</v>
      </c>
      <c r="C301" s="771">
        <v>441239</v>
      </c>
      <c r="D301" s="411"/>
    </row>
    <row r="302" spans="1:4" x14ac:dyDescent="0.25">
      <c r="A302" s="728">
        <v>8</v>
      </c>
      <c r="B302" s="755" t="s">
        <v>294</v>
      </c>
      <c r="C302" s="771">
        <v>441294</v>
      </c>
      <c r="D302" s="411"/>
    </row>
    <row r="303" spans="1:4" ht="15.75" thickBot="1" x14ac:dyDescent="0.3">
      <c r="A303" s="728">
        <v>8</v>
      </c>
      <c r="B303" s="755" t="s">
        <v>294</v>
      </c>
      <c r="C303" s="771">
        <v>441299</v>
      </c>
      <c r="D303" s="411"/>
    </row>
    <row r="304" spans="1:4" ht="15.75" thickTop="1" x14ac:dyDescent="0.25">
      <c r="A304" s="732">
        <v>8.1</v>
      </c>
      <c r="B304" s="759" t="s">
        <v>29</v>
      </c>
      <c r="C304" s="781">
        <v>441213</v>
      </c>
      <c r="D304" s="411"/>
    </row>
    <row r="305" spans="1:4" x14ac:dyDescent="0.25">
      <c r="A305" s="729">
        <v>8.1</v>
      </c>
      <c r="B305" s="756" t="s">
        <v>29</v>
      </c>
      <c r="C305" s="563">
        <v>441214</v>
      </c>
      <c r="D305" s="411"/>
    </row>
    <row r="306" spans="1:4" x14ac:dyDescent="0.25">
      <c r="A306" s="729">
        <v>8.1</v>
      </c>
      <c r="B306" s="756" t="s">
        <v>29</v>
      </c>
      <c r="C306" s="563">
        <v>441219</v>
      </c>
      <c r="D306" s="411"/>
    </row>
    <row r="307" spans="1:4" x14ac:dyDescent="0.25">
      <c r="A307" s="729">
        <v>8.1</v>
      </c>
      <c r="B307" s="756" t="s">
        <v>29</v>
      </c>
      <c r="C307" s="554">
        <v>441299</v>
      </c>
      <c r="D307" s="565" t="s">
        <v>561</v>
      </c>
    </row>
    <row r="308" spans="1:4" x14ac:dyDescent="0.25">
      <c r="A308" s="720">
        <v>8.1</v>
      </c>
      <c r="B308" s="749" t="s">
        <v>30</v>
      </c>
      <c r="C308" s="777" t="s">
        <v>141</v>
      </c>
      <c r="D308" s="411"/>
    </row>
    <row r="309" spans="1:4" x14ac:dyDescent="0.25">
      <c r="A309" s="721">
        <v>8.1</v>
      </c>
      <c r="B309" s="750" t="s">
        <v>30</v>
      </c>
      <c r="C309" s="780" t="s">
        <v>142</v>
      </c>
      <c r="D309" s="411"/>
    </row>
    <row r="310" spans="1:4" x14ac:dyDescent="0.25">
      <c r="A310" s="721">
        <v>8.1</v>
      </c>
      <c r="B310" s="750" t="s">
        <v>30</v>
      </c>
      <c r="C310" s="780" t="s">
        <v>143</v>
      </c>
      <c r="D310" s="411"/>
    </row>
    <row r="311" spans="1:4" x14ac:dyDescent="0.25">
      <c r="A311" s="721">
        <v>8.1</v>
      </c>
      <c r="B311" s="750" t="s">
        <v>30</v>
      </c>
      <c r="C311" s="780" t="s">
        <v>144</v>
      </c>
      <c r="D311" s="411"/>
    </row>
    <row r="312" spans="1:4" x14ac:dyDescent="0.25">
      <c r="A312" s="721">
        <v>8.1</v>
      </c>
      <c r="B312" s="750" t="s">
        <v>30</v>
      </c>
      <c r="C312" s="780" t="s">
        <v>145</v>
      </c>
      <c r="D312" s="411"/>
    </row>
    <row r="313" spans="1:4" x14ac:dyDescent="0.25">
      <c r="A313" s="729">
        <v>8.1</v>
      </c>
      <c r="B313" s="756" t="s">
        <v>35</v>
      </c>
      <c r="C313" s="778">
        <v>441231</v>
      </c>
      <c r="D313" s="411"/>
    </row>
    <row r="314" spans="1:4" x14ac:dyDescent="0.25">
      <c r="A314" s="729">
        <v>8.1</v>
      </c>
      <c r="B314" s="756" t="s">
        <v>35</v>
      </c>
      <c r="C314" s="778">
        <v>441232</v>
      </c>
      <c r="D314" s="411"/>
    </row>
    <row r="315" spans="1:4" x14ac:dyDescent="0.25">
      <c r="A315" s="729">
        <v>8.1</v>
      </c>
      <c r="B315" s="756" t="s">
        <v>35</v>
      </c>
      <c r="C315" s="778">
        <v>441239</v>
      </c>
      <c r="D315" s="411"/>
    </row>
    <row r="316" spans="1:4" x14ac:dyDescent="0.25">
      <c r="A316" s="729">
        <v>8.1</v>
      </c>
      <c r="B316" s="756" t="s">
        <v>35</v>
      </c>
      <c r="C316" s="778">
        <v>441294</v>
      </c>
      <c r="D316" s="411"/>
    </row>
    <row r="317" spans="1:4" x14ac:dyDescent="0.25">
      <c r="A317" s="729">
        <v>8.1</v>
      </c>
      <c r="B317" s="756" t="s">
        <v>35</v>
      </c>
      <c r="C317" s="778">
        <v>441299</v>
      </c>
      <c r="D317" s="411"/>
    </row>
    <row r="318" spans="1:4" x14ac:dyDescent="0.25">
      <c r="A318" s="729">
        <v>8.1</v>
      </c>
      <c r="B318" s="756" t="s">
        <v>294</v>
      </c>
      <c r="C318" s="778">
        <v>441231</v>
      </c>
      <c r="D318" s="411"/>
    </row>
    <row r="319" spans="1:4" x14ac:dyDescent="0.25">
      <c r="A319" s="729">
        <v>8.1</v>
      </c>
      <c r="B319" s="756" t="s">
        <v>294</v>
      </c>
      <c r="C319" s="778">
        <v>441233</v>
      </c>
      <c r="D319" s="411"/>
    </row>
    <row r="320" spans="1:4" x14ac:dyDescent="0.25">
      <c r="A320" s="729">
        <v>8.1</v>
      </c>
      <c r="B320" s="756" t="s">
        <v>294</v>
      </c>
      <c r="C320" s="778">
        <v>441234</v>
      </c>
      <c r="D320" s="411"/>
    </row>
    <row r="321" spans="1:4" x14ac:dyDescent="0.25">
      <c r="A321" s="729">
        <v>8.1</v>
      </c>
      <c r="B321" s="756" t="s">
        <v>294</v>
      </c>
      <c r="C321" s="778">
        <v>441239</v>
      </c>
      <c r="D321" s="411"/>
    </row>
    <row r="322" spans="1:4" x14ac:dyDescent="0.25">
      <c r="A322" s="729">
        <v>8.1</v>
      </c>
      <c r="B322" s="756" t="s">
        <v>294</v>
      </c>
      <c r="C322" s="778">
        <v>441294</v>
      </c>
      <c r="D322" s="411"/>
    </row>
    <row r="323" spans="1:4" ht="15.75" thickBot="1" x14ac:dyDescent="0.3">
      <c r="A323" s="731">
        <v>8.1</v>
      </c>
      <c r="B323" s="756" t="s">
        <v>294</v>
      </c>
      <c r="C323" s="784">
        <v>441299</v>
      </c>
      <c r="D323" s="411"/>
    </row>
    <row r="324" spans="1:4" ht="15.75" thickTop="1" x14ac:dyDescent="0.25">
      <c r="A324" s="732" t="s">
        <v>261</v>
      </c>
      <c r="B324" s="759" t="s">
        <v>29</v>
      </c>
      <c r="C324" s="781">
        <v>441219</v>
      </c>
      <c r="D324" s="411"/>
    </row>
    <row r="325" spans="1:4" x14ac:dyDescent="0.25">
      <c r="A325" s="729" t="s">
        <v>261</v>
      </c>
      <c r="B325" s="756" t="s">
        <v>29</v>
      </c>
      <c r="C325" s="570">
        <v>441299</v>
      </c>
      <c r="D325" s="565" t="s">
        <v>561</v>
      </c>
    </row>
    <row r="326" spans="1:4" x14ac:dyDescent="0.25">
      <c r="A326" s="721" t="s">
        <v>261</v>
      </c>
      <c r="B326" s="750" t="s">
        <v>30</v>
      </c>
      <c r="C326" s="780" t="s">
        <v>143</v>
      </c>
      <c r="D326" s="410"/>
    </row>
    <row r="327" spans="1:4" x14ac:dyDescent="0.25">
      <c r="A327" s="729" t="s">
        <v>261</v>
      </c>
      <c r="B327" s="756" t="s">
        <v>30</v>
      </c>
      <c r="C327" s="570">
        <v>441294</v>
      </c>
      <c r="D327" s="565" t="s">
        <v>561</v>
      </c>
    </row>
    <row r="328" spans="1:4" x14ac:dyDescent="0.25">
      <c r="A328" s="729" t="s">
        <v>261</v>
      </c>
      <c r="B328" s="756" t="s">
        <v>30</v>
      </c>
      <c r="C328" s="570">
        <v>441299</v>
      </c>
      <c r="D328" s="565" t="s">
        <v>561</v>
      </c>
    </row>
    <row r="329" spans="1:4" x14ac:dyDescent="0.25">
      <c r="A329" s="561" t="s">
        <v>261</v>
      </c>
      <c r="B329" s="562" t="s">
        <v>35</v>
      </c>
      <c r="C329" s="563" t="s">
        <v>143</v>
      </c>
      <c r="D329" s="410"/>
    </row>
    <row r="330" spans="1:4" x14ac:dyDescent="0.25">
      <c r="A330" s="561" t="s">
        <v>261</v>
      </c>
      <c r="B330" s="562" t="s">
        <v>35</v>
      </c>
      <c r="C330" s="554">
        <v>441294</v>
      </c>
      <c r="D330" s="565" t="s">
        <v>561</v>
      </c>
    </row>
    <row r="331" spans="1:4" x14ac:dyDescent="0.25">
      <c r="A331" s="561" t="s">
        <v>261</v>
      </c>
      <c r="B331" s="562" t="s">
        <v>35</v>
      </c>
      <c r="C331" s="554">
        <v>441299</v>
      </c>
      <c r="D331" s="565" t="s">
        <v>561</v>
      </c>
    </row>
    <row r="332" spans="1:4" x14ac:dyDescent="0.25">
      <c r="A332" s="561" t="s">
        <v>261</v>
      </c>
      <c r="B332" s="562" t="s">
        <v>294</v>
      </c>
      <c r="C332" s="563">
        <v>441239</v>
      </c>
      <c r="D332" s="411"/>
    </row>
    <row r="333" spans="1:4" x14ac:dyDescent="0.25">
      <c r="A333" s="561" t="s">
        <v>261</v>
      </c>
      <c r="B333" s="562" t="s">
        <v>294</v>
      </c>
      <c r="C333" s="554">
        <v>441294</v>
      </c>
      <c r="D333" s="565" t="s">
        <v>561</v>
      </c>
    </row>
    <row r="334" spans="1:4" ht="15.75" thickBot="1" x14ac:dyDescent="0.3">
      <c r="A334" s="722" t="s">
        <v>261</v>
      </c>
      <c r="B334" s="754" t="s">
        <v>294</v>
      </c>
      <c r="C334" s="555">
        <v>441299</v>
      </c>
      <c r="D334" s="565" t="s">
        <v>561</v>
      </c>
    </row>
    <row r="335" spans="1:4" ht="15.75" thickTop="1" x14ac:dyDescent="0.25">
      <c r="A335" s="558" t="s">
        <v>262</v>
      </c>
      <c r="B335" s="559" t="s">
        <v>29</v>
      </c>
      <c r="C335" s="774">
        <v>441213</v>
      </c>
      <c r="D335" s="411"/>
    </row>
    <row r="336" spans="1:4" x14ac:dyDescent="0.25">
      <c r="A336" s="561" t="s">
        <v>262</v>
      </c>
      <c r="B336" s="562" t="s">
        <v>29</v>
      </c>
      <c r="C336" s="563">
        <v>441214</v>
      </c>
      <c r="D336" s="411"/>
    </row>
    <row r="337" spans="1:4" x14ac:dyDescent="0.25">
      <c r="A337" s="561" t="s">
        <v>262</v>
      </c>
      <c r="B337" s="562" t="s">
        <v>29</v>
      </c>
      <c r="C337" s="554">
        <v>441299</v>
      </c>
      <c r="D337" s="565" t="s">
        <v>561</v>
      </c>
    </row>
    <row r="338" spans="1:4" x14ac:dyDescent="0.25">
      <c r="A338" s="720" t="s">
        <v>262</v>
      </c>
      <c r="B338" s="749" t="s">
        <v>30</v>
      </c>
      <c r="C338" s="777" t="s">
        <v>141</v>
      </c>
      <c r="D338" s="410"/>
    </row>
    <row r="339" spans="1:4" x14ac:dyDescent="0.25">
      <c r="A339" s="721" t="s">
        <v>262</v>
      </c>
      <c r="B339" s="750" t="s">
        <v>30</v>
      </c>
      <c r="C339" s="780" t="s">
        <v>142</v>
      </c>
      <c r="D339" s="410"/>
    </row>
    <row r="340" spans="1:4" x14ac:dyDescent="0.25">
      <c r="A340" s="721" t="s">
        <v>262</v>
      </c>
      <c r="B340" s="750" t="s">
        <v>30</v>
      </c>
      <c r="C340" s="568" t="s">
        <v>144</v>
      </c>
      <c r="D340" s="553" t="s">
        <v>561</v>
      </c>
    </row>
    <row r="341" spans="1:4" x14ac:dyDescent="0.25">
      <c r="A341" s="721" t="s">
        <v>262</v>
      </c>
      <c r="B341" s="750" t="s">
        <v>30</v>
      </c>
      <c r="C341" s="568" t="s">
        <v>145</v>
      </c>
      <c r="D341" s="553" t="s">
        <v>561</v>
      </c>
    </row>
    <row r="342" spans="1:4" x14ac:dyDescent="0.25">
      <c r="A342" s="721" t="s">
        <v>262</v>
      </c>
      <c r="B342" s="750" t="s">
        <v>35</v>
      </c>
      <c r="C342" s="780" t="s">
        <v>141</v>
      </c>
      <c r="D342" s="410"/>
    </row>
    <row r="343" spans="1:4" x14ac:dyDescent="0.25">
      <c r="A343" s="721" t="s">
        <v>262</v>
      </c>
      <c r="B343" s="750" t="s">
        <v>35</v>
      </c>
      <c r="C343" s="780" t="s">
        <v>142</v>
      </c>
      <c r="D343" s="410"/>
    </row>
    <row r="344" spans="1:4" x14ac:dyDescent="0.25">
      <c r="A344" s="721" t="s">
        <v>262</v>
      </c>
      <c r="B344" s="750" t="s">
        <v>35</v>
      </c>
      <c r="C344" s="568" t="s">
        <v>144</v>
      </c>
      <c r="D344" s="553" t="s">
        <v>561</v>
      </c>
    </row>
    <row r="345" spans="1:4" x14ac:dyDescent="0.25">
      <c r="A345" s="728" t="s">
        <v>262</v>
      </c>
      <c r="B345" s="755" t="s">
        <v>35</v>
      </c>
      <c r="C345" s="569" t="s">
        <v>145</v>
      </c>
      <c r="D345" s="553" t="s">
        <v>561</v>
      </c>
    </row>
    <row r="346" spans="1:4" x14ac:dyDescent="0.25">
      <c r="A346" s="728" t="s">
        <v>262</v>
      </c>
      <c r="B346" s="755" t="s">
        <v>294</v>
      </c>
      <c r="C346" s="571">
        <v>441231</v>
      </c>
      <c r="D346" s="410"/>
    </row>
    <row r="347" spans="1:4" x14ac:dyDescent="0.25">
      <c r="A347" s="728" t="s">
        <v>262</v>
      </c>
      <c r="B347" s="755" t="s">
        <v>294</v>
      </c>
      <c r="C347" s="571">
        <v>441233</v>
      </c>
      <c r="D347" s="410"/>
    </row>
    <row r="348" spans="1:4" x14ac:dyDescent="0.25">
      <c r="A348" s="728" t="s">
        <v>262</v>
      </c>
      <c r="B348" s="755" t="s">
        <v>294</v>
      </c>
      <c r="C348" s="571">
        <v>441234</v>
      </c>
      <c r="D348" s="410"/>
    </row>
    <row r="349" spans="1:4" x14ac:dyDescent="0.25">
      <c r="A349" s="728" t="s">
        <v>262</v>
      </c>
      <c r="B349" s="755" t="s">
        <v>294</v>
      </c>
      <c r="C349" s="569">
        <v>441294</v>
      </c>
      <c r="D349" s="553" t="s">
        <v>561</v>
      </c>
    </row>
    <row r="350" spans="1:4" ht="15.75" thickBot="1" x14ac:dyDescent="0.3">
      <c r="A350" s="728" t="s">
        <v>262</v>
      </c>
      <c r="B350" s="755" t="s">
        <v>294</v>
      </c>
      <c r="C350" s="567">
        <v>441299</v>
      </c>
      <c r="D350" s="553" t="s">
        <v>561</v>
      </c>
    </row>
    <row r="351" spans="1:4" ht="15.75" thickTop="1" x14ac:dyDescent="0.25">
      <c r="A351" s="732" t="s">
        <v>263</v>
      </c>
      <c r="B351" s="759" t="s">
        <v>29</v>
      </c>
      <c r="C351" s="781">
        <v>441213</v>
      </c>
      <c r="D351" s="410"/>
    </row>
    <row r="352" spans="1:4" x14ac:dyDescent="0.25">
      <c r="A352" s="729" t="s">
        <v>263</v>
      </c>
      <c r="B352" s="756" t="s">
        <v>29</v>
      </c>
      <c r="C352" s="570">
        <v>441214</v>
      </c>
      <c r="D352" s="553" t="s">
        <v>561</v>
      </c>
    </row>
    <row r="353" spans="1:4" x14ac:dyDescent="0.25">
      <c r="A353" s="729" t="s">
        <v>263</v>
      </c>
      <c r="B353" s="756" t="s">
        <v>29</v>
      </c>
      <c r="C353" s="554">
        <v>441299</v>
      </c>
      <c r="D353" s="553" t="s">
        <v>561</v>
      </c>
    </row>
    <row r="354" spans="1:4" x14ac:dyDescent="0.25">
      <c r="A354" s="720" t="s">
        <v>263</v>
      </c>
      <c r="B354" s="749" t="s">
        <v>30</v>
      </c>
      <c r="C354" s="777" t="s">
        <v>141</v>
      </c>
      <c r="D354" s="410"/>
    </row>
    <row r="355" spans="1:4" x14ac:dyDescent="0.25">
      <c r="A355" s="721" t="s">
        <v>263</v>
      </c>
      <c r="B355" s="750" t="s">
        <v>30</v>
      </c>
      <c r="C355" s="568" t="s">
        <v>142</v>
      </c>
      <c r="D355" s="553" t="s">
        <v>561</v>
      </c>
    </row>
    <row r="356" spans="1:4" x14ac:dyDescent="0.25">
      <c r="A356" s="721" t="s">
        <v>263</v>
      </c>
      <c r="B356" s="750" t="s">
        <v>30</v>
      </c>
      <c r="C356" s="568" t="s">
        <v>144</v>
      </c>
      <c r="D356" s="565" t="s">
        <v>561</v>
      </c>
    </row>
    <row r="357" spans="1:4" x14ac:dyDescent="0.25">
      <c r="A357" s="721" t="s">
        <v>263</v>
      </c>
      <c r="B357" s="750" t="s">
        <v>30</v>
      </c>
      <c r="C357" s="568" t="s">
        <v>145</v>
      </c>
      <c r="D357" s="565" t="s">
        <v>561</v>
      </c>
    </row>
    <row r="358" spans="1:4" x14ac:dyDescent="0.25">
      <c r="A358" s="721" t="s">
        <v>263</v>
      </c>
      <c r="B358" s="750" t="s">
        <v>35</v>
      </c>
      <c r="C358" s="780" t="s">
        <v>141</v>
      </c>
      <c r="D358" s="410"/>
    </row>
    <row r="359" spans="1:4" x14ac:dyDescent="0.25">
      <c r="A359" s="721" t="s">
        <v>263</v>
      </c>
      <c r="B359" s="750" t="s">
        <v>35</v>
      </c>
      <c r="C359" s="568" t="s">
        <v>142</v>
      </c>
      <c r="D359" s="565" t="s">
        <v>561</v>
      </c>
    </row>
    <row r="360" spans="1:4" x14ac:dyDescent="0.25">
      <c r="A360" s="721" t="s">
        <v>263</v>
      </c>
      <c r="B360" s="750" t="s">
        <v>35</v>
      </c>
      <c r="C360" s="568" t="s">
        <v>144</v>
      </c>
      <c r="D360" s="565" t="s">
        <v>561</v>
      </c>
    </row>
    <row r="361" spans="1:4" x14ac:dyDescent="0.25">
      <c r="A361" s="728" t="s">
        <v>263</v>
      </c>
      <c r="B361" s="755" t="s">
        <v>35</v>
      </c>
      <c r="C361" s="569" t="s">
        <v>145</v>
      </c>
      <c r="D361" s="565" t="s">
        <v>561</v>
      </c>
    </row>
    <row r="362" spans="1:4" x14ac:dyDescent="0.25">
      <c r="A362" s="728" t="s">
        <v>263</v>
      </c>
      <c r="B362" s="755" t="s">
        <v>294</v>
      </c>
      <c r="C362" s="571">
        <v>441231</v>
      </c>
      <c r="D362" s="411"/>
    </row>
    <row r="363" spans="1:4" x14ac:dyDescent="0.25">
      <c r="A363" s="728" t="s">
        <v>263</v>
      </c>
      <c r="B363" s="755" t="s">
        <v>294</v>
      </c>
      <c r="C363" s="569">
        <v>441294</v>
      </c>
      <c r="D363" s="565" t="s">
        <v>561</v>
      </c>
    </row>
    <row r="364" spans="1:4" ht="15.75" thickBot="1" x14ac:dyDescent="0.3">
      <c r="A364" s="728" t="s">
        <v>263</v>
      </c>
      <c r="B364" s="755" t="s">
        <v>294</v>
      </c>
      <c r="C364" s="567">
        <v>441299</v>
      </c>
      <c r="D364" s="565" t="s">
        <v>561</v>
      </c>
    </row>
    <row r="365" spans="1:4" ht="15.75" thickTop="1" x14ac:dyDescent="0.25">
      <c r="A365" s="558">
        <v>8.1999999999999993</v>
      </c>
      <c r="B365" s="559" t="s">
        <v>29</v>
      </c>
      <c r="C365" s="774">
        <v>4410</v>
      </c>
      <c r="D365" s="410"/>
    </row>
    <row r="366" spans="1:4" x14ac:dyDescent="0.25">
      <c r="A366" s="561">
        <v>8.1999999999999993</v>
      </c>
      <c r="B366" s="562" t="s">
        <v>30</v>
      </c>
      <c r="C366" s="563">
        <v>4410</v>
      </c>
      <c r="D366" s="410"/>
    </row>
    <row r="367" spans="1:4" x14ac:dyDescent="0.25">
      <c r="A367" s="561">
        <v>8.1999999999999993</v>
      </c>
      <c r="B367" s="562" t="s">
        <v>35</v>
      </c>
      <c r="C367" s="563">
        <v>4410</v>
      </c>
      <c r="D367" s="410"/>
    </row>
    <row r="368" spans="1:4" ht="15.75" thickBot="1" x14ac:dyDescent="0.3">
      <c r="A368" s="561">
        <v>8.1999999999999993</v>
      </c>
      <c r="B368" s="562" t="s">
        <v>294</v>
      </c>
      <c r="C368" s="563">
        <v>4410</v>
      </c>
      <c r="D368" s="410"/>
    </row>
    <row r="369" spans="1:4" ht="15.75" thickTop="1" x14ac:dyDescent="0.25">
      <c r="A369" s="558" t="s">
        <v>264</v>
      </c>
      <c r="B369" s="559" t="s">
        <v>29</v>
      </c>
      <c r="C369" s="560">
        <v>441021</v>
      </c>
      <c r="D369" s="553" t="s">
        <v>561</v>
      </c>
    </row>
    <row r="370" spans="1:4" x14ac:dyDescent="0.25">
      <c r="A370" s="561" t="s">
        <v>264</v>
      </c>
      <c r="B370" s="562" t="s">
        <v>29</v>
      </c>
      <c r="C370" s="554">
        <v>441029</v>
      </c>
      <c r="D370" s="553" t="s">
        <v>561</v>
      </c>
    </row>
    <row r="371" spans="1:4" x14ac:dyDescent="0.25">
      <c r="A371" s="720" t="s">
        <v>264</v>
      </c>
      <c r="B371" s="749" t="s">
        <v>30</v>
      </c>
      <c r="C371" s="777" t="s">
        <v>134</v>
      </c>
      <c r="D371" s="410"/>
    </row>
    <row r="372" spans="1:4" x14ac:dyDescent="0.25">
      <c r="A372" s="729" t="s">
        <v>264</v>
      </c>
      <c r="B372" s="756" t="s">
        <v>35</v>
      </c>
      <c r="C372" s="778" t="s">
        <v>134</v>
      </c>
      <c r="D372" s="410"/>
    </row>
    <row r="373" spans="1:4" ht="15.75" thickBot="1" x14ac:dyDescent="0.3">
      <c r="A373" s="730" t="s">
        <v>264</v>
      </c>
      <c r="B373" s="757" t="s">
        <v>294</v>
      </c>
      <c r="C373" s="779" t="s">
        <v>134</v>
      </c>
      <c r="D373" s="410"/>
    </row>
    <row r="374" spans="1:4" ht="15.75" thickTop="1" x14ac:dyDescent="0.25">
      <c r="A374" s="558">
        <v>8.3000000000000007</v>
      </c>
      <c r="B374" s="559" t="s">
        <v>29</v>
      </c>
      <c r="C374" s="774">
        <v>4411</v>
      </c>
      <c r="D374" s="410"/>
    </row>
    <row r="375" spans="1:4" x14ac:dyDescent="0.25">
      <c r="A375" s="720">
        <v>8.3000000000000007</v>
      </c>
      <c r="B375" s="749" t="s">
        <v>30</v>
      </c>
      <c r="C375" s="777">
        <v>4411</v>
      </c>
      <c r="D375" s="410"/>
    </row>
    <row r="376" spans="1:4" x14ac:dyDescent="0.25">
      <c r="A376" s="561">
        <v>8.3000000000000007</v>
      </c>
      <c r="B376" s="562" t="s">
        <v>35</v>
      </c>
      <c r="C376" s="563">
        <v>4411</v>
      </c>
      <c r="D376" s="410"/>
    </row>
    <row r="377" spans="1:4" ht="15.75" thickBot="1" x14ac:dyDescent="0.3">
      <c r="A377" s="561">
        <v>8.3000000000000007</v>
      </c>
      <c r="B377" s="562" t="s">
        <v>294</v>
      </c>
      <c r="C377" s="563">
        <v>4411</v>
      </c>
      <c r="D377" s="410"/>
    </row>
    <row r="378" spans="1:4" ht="15.75" thickTop="1" x14ac:dyDescent="0.25">
      <c r="A378" s="558" t="s">
        <v>266</v>
      </c>
      <c r="B378" s="559" t="s">
        <v>29</v>
      </c>
      <c r="C378" s="560">
        <v>441111</v>
      </c>
      <c r="D378" s="553" t="s">
        <v>561</v>
      </c>
    </row>
    <row r="379" spans="1:4" x14ac:dyDescent="0.25">
      <c r="A379" s="561" t="s">
        <v>266</v>
      </c>
      <c r="B379" s="562" t="s">
        <v>29</v>
      </c>
      <c r="C379" s="554">
        <v>441119</v>
      </c>
      <c r="D379" s="553" t="s">
        <v>561</v>
      </c>
    </row>
    <row r="380" spans="1:4" x14ac:dyDescent="0.25">
      <c r="A380" s="720" t="s">
        <v>266</v>
      </c>
      <c r="B380" s="749" t="s">
        <v>30</v>
      </c>
      <c r="C380" s="777" t="s">
        <v>138</v>
      </c>
      <c r="D380" s="410"/>
    </row>
    <row r="381" spans="1:4" x14ac:dyDescent="0.25">
      <c r="A381" s="729" t="s">
        <v>266</v>
      </c>
      <c r="B381" s="756" t="s">
        <v>35</v>
      </c>
      <c r="C381" s="778" t="s">
        <v>138</v>
      </c>
      <c r="D381" s="410"/>
    </row>
    <row r="382" spans="1:4" ht="15.75" thickBot="1" x14ac:dyDescent="0.3">
      <c r="A382" s="730" t="s">
        <v>266</v>
      </c>
      <c r="B382" s="757" t="s">
        <v>294</v>
      </c>
      <c r="C382" s="779" t="s">
        <v>138</v>
      </c>
      <c r="D382" s="410"/>
    </row>
    <row r="383" spans="1:4" ht="15.75" thickTop="1" x14ac:dyDescent="0.25">
      <c r="A383" s="558" t="s">
        <v>267</v>
      </c>
      <c r="B383" s="559" t="s">
        <v>29</v>
      </c>
      <c r="C383" s="560">
        <v>441111</v>
      </c>
      <c r="D383" s="553" t="s">
        <v>561</v>
      </c>
    </row>
    <row r="384" spans="1:4" x14ac:dyDescent="0.25">
      <c r="A384" s="561" t="s">
        <v>267</v>
      </c>
      <c r="B384" s="562" t="s">
        <v>29</v>
      </c>
      <c r="C384" s="554">
        <v>441119</v>
      </c>
      <c r="D384" s="553" t="s">
        <v>561</v>
      </c>
    </row>
    <row r="385" spans="1:4" x14ac:dyDescent="0.25">
      <c r="A385" s="561" t="s">
        <v>267</v>
      </c>
      <c r="B385" s="562" t="s">
        <v>29</v>
      </c>
      <c r="C385" s="554">
        <v>441121</v>
      </c>
      <c r="D385" s="553" t="s">
        <v>561</v>
      </c>
    </row>
    <row r="386" spans="1:4" x14ac:dyDescent="0.25">
      <c r="A386" s="561" t="s">
        <v>267</v>
      </c>
      <c r="B386" s="562" t="s">
        <v>29</v>
      </c>
      <c r="C386" s="554">
        <v>441129</v>
      </c>
      <c r="D386" s="553" t="s">
        <v>561</v>
      </c>
    </row>
    <row r="387" spans="1:4" x14ac:dyDescent="0.25">
      <c r="A387" s="720" t="s">
        <v>267</v>
      </c>
      <c r="B387" s="749" t="s">
        <v>30</v>
      </c>
      <c r="C387" s="777" t="s">
        <v>135</v>
      </c>
      <c r="D387" s="410"/>
    </row>
    <row r="388" spans="1:4" x14ac:dyDescent="0.25">
      <c r="A388" s="561" t="s">
        <v>267</v>
      </c>
      <c r="B388" s="562" t="s">
        <v>30</v>
      </c>
      <c r="C388" s="563" t="s">
        <v>136</v>
      </c>
      <c r="D388" s="410"/>
    </row>
    <row r="389" spans="1:4" x14ac:dyDescent="0.25">
      <c r="A389" s="561" t="s">
        <v>267</v>
      </c>
      <c r="B389" s="562" t="s">
        <v>30</v>
      </c>
      <c r="C389" s="554" t="s">
        <v>137</v>
      </c>
      <c r="D389" s="565" t="s">
        <v>561</v>
      </c>
    </row>
    <row r="390" spans="1:4" x14ac:dyDescent="0.25">
      <c r="A390" s="720" t="s">
        <v>267</v>
      </c>
      <c r="B390" s="749" t="s">
        <v>35</v>
      </c>
      <c r="C390" s="777" t="s">
        <v>135</v>
      </c>
      <c r="D390" s="410"/>
    </row>
    <row r="391" spans="1:4" x14ac:dyDescent="0.25">
      <c r="A391" s="721" t="s">
        <v>267</v>
      </c>
      <c r="B391" s="750" t="s">
        <v>35</v>
      </c>
      <c r="C391" s="780" t="s">
        <v>136</v>
      </c>
      <c r="D391" s="410"/>
    </row>
    <row r="392" spans="1:4" x14ac:dyDescent="0.25">
      <c r="A392" s="728" t="s">
        <v>267</v>
      </c>
      <c r="B392" s="755" t="s">
        <v>35</v>
      </c>
      <c r="C392" s="569" t="s">
        <v>137</v>
      </c>
      <c r="D392" s="565" t="s">
        <v>561</v>
      </c>
    </row>
    <row r="393" spans="1:4" x14ac:dyDescent="0.25">
      <c r="A393" s="728" t="s">
        <v>267</v>
      </c>
      <c r="B393" s="755" t="s">
        <v>294</v>
      </c>
      <c r="C393" s="571">
        <v>441112</v>
      </c>
      <c r="D393" s="410"/>
    </row>
    <row r="394" spans="1:4" x14ac:dyDescent="0.25">
      <c r="A394" s="728" t="s">
        <v>267</v>
      </c>
      <c r="B394" s="755" t="s">
        <v>294</v>
      </c>
      <c r="C394" s="571">
        <v>441113</v>
      </c>
      <c r="D394" s="410"/>
    </row>
    <row r="395" spans="1:4" ht="15.75" thickBot="1" x14ac:dyDescent="0.3">
      <c r="A395" s="730" t="s">
        <v>267</v>
      </c>
      <c r="B395" s="757" t="s">
        <v>294</v>
      </c>
      <c r="C395" s="567">
        <v>441114</v>
      </c>
      <c r="D395" s="565" t="s">
        <v>561</v>
      </c>
    </row>
    <row r="396" spans="1:4" ht="15.75" thickTop="1" x14ac:dyDescent="0.25">
      <c r="A396" s="732" t="s">
        <v>268</v>
      </c>
      <c r="B396" s="559" t="s">
        <v>29</v>
      </c>
      <c r="C396" s="781">
        <v>441131</v>
      </c>
      <c r="D396" s="410"/>
    </row>
    <row r="397" spans="1:4" x14ac:dyDescent="0.25">
      <c r="A397" s="729" t="s">
        <v>268</v>
      </c>
      <c r="B397" s="562" t="s">
        <v>29</v>
      </c>
      <c r="C397" s="778">
        <v>441139</v>
      </c>
      <c r="D397" s="410"/>
    </row>
    <row r="398" spans="1:4" x14ac:dyDescent="0.25">
      <c r="A398" s="729" t="s">
        <v>268</v>
      </c>
      <c r="B398" s="562" t="s">
        <v>29</v>
      </c>
      <c r="C398" s="778">
        <v>441191</v>
      </c>
      <c r="D398" s="410"/>
    </row>
    <row r="399" spans="1:4" x14ac:dyDescent="0.25">
      <c r="A399" s="729" t="s">
        <v>268</v>
      </c>
      <c r="B399" s="562" t="s">
        <v>29</v>
      </c>
      <c r="C399" s="778">
        <v>441199</v>
      </c>
      <c r="D399" s="410"/>
    </row>
    <row r="400" spans="1:4" x14ac:dyDescent="0.25">
      <c r="A400" s="729" t="s">
        <v>268</v>
      </c>
      <c r="B400" s="562" t="s">
        <v>30</v>
      </c>
      <c r="C400" s="570">
        <v>441114</v>
      </c>
      <c r="D400" s="553" t="s">
        <v>561</v>
      </c>
    </row>
    <row r="401" spans="1:4" x14ac:dyDescent="0.25">
      <c r="A401" s="729" t="s">
        <v>268</v>
      </c>
      <c r="B401" s="749" t="s">
        <v>30</v>
      </c>
      <c r="C401" s="777" t="s">
        <v>139</v>
      </c>
      <c r="D401" s="410"/>
    </row>
    <row r="402" spans="1:4" x14ac:dyDescent="0.25">
      <c r="A402" s="729" t="s">
        <v>268</v>
      </c>
      <c r="B402" s="750" t="s">
        <v>30</v>
      </c>
      <c r="C402" s="780" t="s">
        <v>140</v>
      </c>
      <c r="D402" s="410"/>
    </row>
    <row r="403" spans="1:4" x14ac:dyDescent="0.25">
      <c r="A403" s="729" t="s">
        <v>268</v>
      </c>
      <c r="B403" s="750" t="s">
        <v>35</v>
      </c>
      <c r="C403" s="568">
        <v>441114</v>
      </c>
      <c r="D403" s="553" t="s">
        <v>561</v>
      </c>
    </row>
    <row r="404" spans="1:4" x14ac:dyDescent="0.25">
      <c r="A404" s="729" t="s">
        <v>268</v>
      </c>
      <c r="B404" s="750" t="s">
        <v>35</v>
      </c>
      <c r="C404" s="780" t="s">
        <v>139</v>
      </c>
      <c r="D404" s="410"/>
    </row>
    <row r="405" spans="1:4" x14ac:dyDescent="0.25">
      <c r="A405" s="729" t="s">
        <v>268</v>
      </c>
      <c r="B405" s="755" t="s">
        <v>35</v>
      </c>
      <c r="C405" s="571" t="s">
        <v>140</v>
      </c>
      <c r="D405" s="410"/>
    </row>
    <row r="406" spans="1:4" x14ac:dyDescent="0.25">
      <c r="A406" s="729" t="s">
        <v>268</v>
      </c>
      <c r="B406" s="755" t="s">
        <v>294</v>
      </c>
      <c r="C406" s="569">
        <v>441114</v>
      </c>
      <c r="D406" s="565" t="s">
        <v>561</v>
      </c>
    </row>
    <row r="407" spans="1:4" x14ac:dyDescent="0.25">
      <c r="A407" s="729" t="s">
        <v>268</v>
      </c>
      <c r="B407" s="755" t="s">
        <v>294</v>
      </c>
      <c r="C407" s="571">
        <v>441193</v>
      </c>
      <c r="D407" s="410"/>
    </row>
    <row r="408" spans="1:4" ht="15.75" thickBot="1" x14ac:dyDescent="0.3">
      <c r="A408" s="729" t="s">
        <v>268</v>
      </c>
      <c r="B408" s="757" t="s">
        <v>294</v>
      </c>
      <c r="C408" s="779" t="s">
        <v>140</v>
      </c>
      <c r="D408" s="410"/>
    </row>
    <row r="409" spans="1:4" ht="15.75" thickTop="1" x14ac:dyDescent="0.25">
      <c r="A409" s="558">
        <v>9</v>
      </c>
      <c r="B409" s="559" t="s">
        <v>29</v>
      </c>
      <c r="C409" s="774">
        <v>4701</v>
      </c>
      <c r="D409" s="410"/>
    </row>
    <row r="410" spans="1:4" x14ac:dyDescent="0.25">
      <c r="A410" s="561">
        <v>9</v>
      </c>
      <c r="B410" s="562" t="s">
        <v>29</v>
      </c>
      <c r="C410" s="563">
        <v>4702</v>
      </c>
      <c r="D410" s="410"/>
    </row>
    <row r="411" spans="1:4" x14ac:dyDescent="0.25">
      <c r="A411" s="561">
        <v>9</v>
      </c>
      <c r="B411" s="562" t="s">
        <v>29</v>
      </c>
      <c r="C411" s="563">
        <v>4703</v>
      </c>
      <c r="D411" s="410"/>
    </row>
    <row r="412" spans="1:4" x14ac:dyDescent="0.25">
      <c r="A412" s="561">
        <v>9</v>
      </c>
      <c r="B412" s="562" t="s">
        <v>29</v>
      </c>
      <c r="C412" s="563">
        <v>4704</v>
      </c>
      <c r="D412" s="410"/>
    </row>
    <row r="413" spans="1:4" x14ac:dyDescent="0.25">
      <c r="A413" s="561">
        <v>9</v>
      </c>
      <c r="B413" s="562" t="s">
        <v>29</v>
      </c>
      <c r="C413" s="563">
        <v>4705</v>
      </c>
      <c r="D413" s="410"/>
    </row>
    <row r="414" spans="1:4" x14ac:dyDescent="0.25">
      <c r="A414" s="729">
        <v>9</v>
      </c>
      <c r="B414" s="756" t="s">
        <v>30</v>
      </c>
      <c r="C414" s="785">
        <v>4701</v>
      </c>
      <c r="D414" s="410"/>
    </row>
    <row r="415" spans="1:4" x14ac:dyDescent="0.25">
      <c r="A415" s="729">
        <v>9</v>
      </c>
      <c r="B415" s="756" t="s">
        <v>30</v>
      </c>
      <c r="C415" s="785">
        <v>4702</v>
      </c>
      <c r="D415" s="410"/>
    </row>
    <row r="416" spans="1:4" x14ac:dyDescent="0.25">
      <c r="A416" s="729">
        <v>9</v>
      </c>
      <c r="B416" s="756" t="s">
        <v>30</v>
      </c>
      <c r="C416" s="785">
        <v>4703</v>
      </c>
      <c r="D416" s="410"/>
    </row>
    <row r="417" spans="1:4" x14ac:dyDescent="0.25">
      <c r="A417" s="729">
        <v>9</v>
      </c>
      <c r="B417" s="756" t="s">
        <v>30</v>
      </c>
      <c r="C417" s="785">
        <v>4704</v>
      </c>
      <c r="D417" s="410"/>
    </row>
    <row r="418" spans="1:4" x14ac:dyDescent="0.25">
      <c r="A418" s="729">
        <v>9</v>
      </c>
      <c r="B418" s="756" t="s">
        <v>30</v>
      </c>
      <c r="C418" s="785">
        <v>4705</v>
      </c>
      <c r="D418" s="410"/>
    </row>
    <row r="419" spans="1:4" x14ac:dyDescent="0.25">
      <c r="A419" s="729">
        <v>9</v>
      </c>
      <c r="B419" s="756" t="s">
        <v>35</v>
      </c>
      <c r="C419" s="785" t="s">
        <v>146</v>
      </c>
      <c r="D419" s="410"/>
    </row>
    <row r="420" spans="1:4" x14ac:dyDescent="0.25">
      <c r="A420" s="729">
        <v>9</v>
      </c>
      <c r="B420" s="756" t="s">
        <v>35</v>
      </c>
      <c r="C420" s="785">
        <v>4702</v>
      </c>
      <c r="D420" s="410"/>
    </row>
    <row r="421" spans="1:4" x14ac:dyDescent="0.25">
      <c r="A421" s="729">
        <v>9</v>
      </c>
      <c r="B421" s="756" t="s">
        <v>35</v>
      </c>
      <c r="C421" s="785">
        <v>4703</v>
      </c>
      <c r="D421" s="410"/>
    </row>
    <row r="422" spans="1:4" x14ac:dyDescent="0.25">
      <c r="A422" s="729">
        <v>9</v>
      </c>
      <c r="B422" s="756" t="s">
        <v>35</v>
      </c>
      <c r="C422" s="785">
        <v>4704</v>
      </c>
      <c r="D422" s="410"/>
    </row>
    <row r="423" spans="1:4" x14ac:dyDescent="0.25">
      <c r="A423" s="729">
        <v>9</v>
      </c>
      <c r="B423" s="756" t="s">
        <v>35</v>
      </c>
      <c r="C423" s="785" t="s">
        <v>149</v>
      </c>
      <c r="D423" s="410"/>
    </row>
    <row r="424" spans="1:4" x14ac:dyDescent="0.25">
      <c r="A424" s="729">
        <v>9</v>
      </c>
      <c r="B424" s="756" t="s">
        <v>294</v>
      </c>
      <c r="C424" s="785">
        <v>4701</v>
      </c>
      <c r="D424" s="410"/>
    </row>
    <row r="425" spans="1:4" x14ac:dyDescent="0.25">
      <c r="A425" s="729">
        <v>9</v>
      </c>
      <c r="B425" s="756" t="s">
        <v>294</v>
      </c>
      <c r="C425" s="785">
        <v>4702</v>
      </c>
      <c r="D425" s="410"/>
    </row>
    <row r="426" spans="1:4" x14ac:dyDescent="0.25">
      <c r="A426" s="729">
        <v>9</v>
      </c>
      <c r="B426" s="756" t="s">
        <v>294</v>
      </c>
      <c r="C426" s="785">
        <v>4703</v>
      </c>
      <c r="D426" s="410"/>
    </row>
    <row r="427" spans="1:4" x14ac:dyDescent="0.25">
      <c r="A427" s="729">
        <v>9</v>
      </c>
      <c r="B427" s="756" t="s">
        <v>294</v>
      </c>
      <c r="C427" s="785">
        <v>4704</v>
      </c>
      <c r="D427" s="410"/>
    </row>
    <row r="428" spans="1:4" ht="15.75" thickBot="1" x14ac:dyDescent="0.3">
      <c r="A428" s="729">
        <v>9</v>
      </c>
      <c r="B428" s="756" t="s">
        <v>294</v>
      </c>
      <c r="C428" s="785">
        <v>4705</v>
      </c>
      <c r="D428" s="410"/>
    </row>
    <row r="429" spans="1:4" ht="15.75" thickTop="1" x14ac:dyDescent="0.25">
      <c r="A429" s="558">
        <v>9.1</v>
      </c>
      <c r="B429" s="559" t="s">
        <v>29</v>
      </c>
      <c r="C429" s="774">
        <v>4701</v>
      </c>
      <c r="D429" s="410"/>
    </row>
    <row r="430" spans="1:4" x14ac:dyDescent="0.25">
      <c r="A430" s="561">
        <v>9.1</v>
      </c>
      <c r="B430" s="562" t="s">
        <v>29</v>
      </c>
      <c r="C430" s="563">
        <v>4705</v>
      </c>
      <c r="D430" s="410"/>
    </row>
    <row r="431" spans="1:4" x14ac:dyDescent="0.25">
      <c r="A431" s="561">
        <v>9.1</v>
      </c>
      <c r="B431" s="562" t="s">
        <v>30</v>
      </c>
      <c r="C431" s="563" t="s">
        <v>146</v>
      </c>
      <c r="D431" s="410"/>
    </row>
    <row r="432" spans="1:4" x14ac:dyDescent="0.25">
      <c r="A432" s="561">
        <v>9.1</v>
      </c>
      <c r="B432" s="562" t="s">
        <v>30</v>
      </c>
      <c r="C432" s="563" t="s">
        <v>149</v>
      </c>
      <c r="D432" s="410"/>
    </row>
    <row r="433" spans="1:4" x14ac:dyDescent="0.25">
      <c r="A433" s="720">
        <v>9.1</v>
      </c>
      <c r="B433" s="749" t="s">
        <v>35</v>
      </c>
      <c r="C433" s="777" t="s">
        <v>146</v>
      </c>
      <c r="D433" s="410"/>
    </row>
    <row r="434" spans="1:4" x14ac:dyDescent="0.25">
      <c r="A434" s="729">
        <v>9.1</v>
      </c>
      <c r="B434" s="756" t="s">
        <v>35</v>
      </c>
      <c r="C434" s="778" t="s">
        <v>149</v>
      </c>
      <c r="D434" s="410"/>
    </row>
    <row r="435" spans="1:4" x14ac:dyDescent="0.25">
      <c r="A435" s="729">
        <v>9.1</v>
      </c>
      <c r="B435" s="756" t="s">
        <v>294</v>
      </c>
      <c r="C435" s="778">
        <v>4701</v>
      </c>
      <c r="D435" s="410"/>
    </row>
    <row r="436" spans="1:4" ht="15.75" thickBot="1" x14ac:dyDescent="0.3">
      <c r="A436" s="730">
        <v>9.1</v>
      </c>
      <c r="B436" s="757" t="s">
        <v>294</v>
      </c>
      <c r="C436" s="779">
        <v>4705</v>
      </c>
      <c r="D436" s="410"/>
    </row>
    <row r="437" spans="1:4" ht="15.75" thickTop="1" x14ac:dyDescent="0.25">
      <c r="A437" s="558">
        <v>9.1999999999999993</v>
      </c>
      <c r="B437" s="559" t="s">
        <v>29</v>
      </c>
      <c r="C437" s="774">
        <v>4703</v>
      </c>
      <c r="D437" s="410"/>
    </row>
    <row r="438" spans="1:4" x14ac:dyDescent="0.25">
      <c r="A438" s="561">
        <v>9.1999999999999993</v>
      </c>
      <c r="B438" s="562" t="s">
        <v>29</v>
      </c>
      <c r="C438" s="563">
        <v>4704</v>
      </c>
      <c r="D438" s="410"/>
    </row>
    <row r="439" spans="1:4" x14ac:dyDescent="0.25">
      <c r="A439" s="720">
        <v>9.1999999999999993</v>
      </c>
      <c r="B439" s="749" t="s">
        <v>30</v>
      </c>
      <c r="C439" s="777">
        <v>4703</v>
      </c>
      <c r="D439" s="410"/>
    </row>
    <row r="440" spans="1:4" x14ac:dyDescent="0.25">
      <c r="A440" s="720">
        <v>9.1999999999999993</v>
      </c>
      <c r="B440" s="749" t="s">
        <v>30</v>
      </c>
      <c r="C440" s="777">
        <v>4704</v>
      </c>
      <c r="D440" s="410"/>
    </row>
    <row r="441" spans="1:4" x14ac:dyDescent="0.25">
      <c r="A441" s="721">
        <v>9.1999999999999993</v>
      </c>
      <c r="B441" s="750" t="s">
        <v>35</v>
      </c>
      <c r="C441" s="780">
        <v>4703</v>
      </c>
      <c r="D441" s="410"/>
    </row>
    <row r="442" spans="1:4" x14ac:dyDescent="0.25">
      <c r="A442" s="721">
        <v>9.1999999999999993</v>
      </c>
      <c r="B442" s="750" t="s">
        <v>35</v>
      </c>
      <c r="C442" s="780">
        <v>4704</v>
      </c>
      <c r="D442" s="410"/>
    </row>
    <row r="443" spans="1:4" x14ac:dyDescent="0.25">
      <c r="A443" s="728">
        <v>9.1999999999999993</v>
      </c>
      <c r="B443" s="755" t="s">
        <v>294</v>
      </c>
      <c r="C443" s="571">
        <v>4703</v>
      </c>
      <c r="D443" s="410"/>
    </row>
    <row r="444" spans="1:4" ht="15.75" thickBot="1" x14ac:dyDescent="0.3">
      <c r="A444" s="730">
        <v>9.1999999999999993</v>
      </c>
      <c r="B444" s="757" t="s">
        <v>294</v>
      </c>
      <c r="C444" s="779">
        <v>4704</v>
      </c>
      <c r="D444" s="410"/>
    </row>
    <row r="445" spans="1:4" ht="15.75" thickTop="1" x14ac:dyDescent="0.25">
      <c r="A445" s="558" t="s">
        <v>271</v>
      </c>
      <c r="B445" s="559" t="s">
        <v>29</v>
      </c>
      <c r="C445" s="774">
        <v>4703</v>
      </c>
      <c r="D445" s="410"/>
    </row>
    <row r="446" spans="1:4" x14ac:dyDescent="0.25">
      <c r="A446" s="720" t="s">
        <v>271</v>
      </c>
      <c r="B446" s="749" t="s">
        <v>30</v>
      </c>
      <c r="C446" s="563">
        <v>4703</v>
      </c>
      <c r="D446" s="410"/>
    </row>
    <row r="447" spans="1:4" x14ac:dyDescent="0.25">
      <c r="A447" s="561" t="s">
        <v>271</v>
      </c>
      <c r="B447" s="750" t="s">
        <v>35</v>
      </c>
      <c r="C447" s="563">
        <v>4703</v>
      </c>
      <c r="D447" s="410"/>
    </row>
    <row r="448" spans="1:4" ht="15.75" thickBot="1" x14ac:dyDescent="0.3">
      <c r="A448" s="730" t="s">
        <v>271</v>
      </c>
      <c r="B448" s="750" t="s">
        <v>294</v>
      </c>
      <c r="C448" s="563">
        <v>4703</v>
      </c>
      <c r="D448" s="410"/>
    </row>
    <row r="449" spans="1:4" ht="15.75" thickTop="1" x14ac:dyDescent="0.25">
      <c r="A449" s="558" t="s">
        <v>272</v>
      </c>
      <c r="B449" s="559" t="s">
        <v>29</v>
      </c>
      <c r="C449" s="774">
        <v>470321</v>
      </c>
      <c r="D449" s="410"/>
    </row>
    <row r="450" spans="1:4" x14ac:dyDescent="0.25">
      <c r="A450" s="561" t="s">
        <v>272</v>
      </c>
      <c r="B450" s="562" t="s">
        <v>29</v>
      </c>
      <c r="C450" s="563">
        <v>470329</v>
      </c>
      <c r="D450" s="410"/>
    </row>
    <row r="451" spans="1:4" x14ac:dyDescent="0.25">
      <c r="A451" s="720" t="s">
        <v>272</v>
      </c>
      <c r="B451" s="749" t="s">
        <v>30</v>
      </c>
      <c r="C451" s="777" t="s">
        <v>147</v>
      </c>
      <c r="D451" s="410"/>
    </row>
    <row r="452" spans="1:4" x14ac:dyDescent="0.25">
      <c r="A452" s="721" t="s">
        <v>272</v>
      </c>
      <c r="B452" s="750" t="s">
        <v>30</v>
      </c>
      <c r="C452" s="780" t="s">
        <v>148</v>
      </c>
      <c r="D452" s="410"/>
    </row>
    <row r="453" spans="1:4" x14ac:dyDescent="0.25">
      <c r="A453" s="721" t="s">
        <v>272</v>
      </c>
      <c r="B453" s="750" t="s">
        <v>35</v>
      </c>
      <c r="C453" s="780" t="s">
        <v>147</v>
      </c>
      <c r="D453" s="410"/>
    </row>
    <row r="454" spans="1:4" x14ac:dyDescent="0.25">
      <c r="A454" s="728" t="s">
        <v>272</v>
      </c>
      <c r="B454" s="755" t="s">
        <v>35</v>
      </c>
      <c r="C454" s="571" t="s">
        <v>148</v>
      </c>
      <c r="D454" s="410"/>
    </row>
    <row r="455" spans="1:4" x14ac:dyDescent="0.25">
      <c r="A455" s="728" t="s">
        <v>272</v>
      </c>
      <c r="B455" s="755" t="s">
        <v>294</v>
      </c>
      <c r="C455" s="571">
        <v>470321</v>
      </c>
      <c r="D455" s="410"/>
    </row>
    <row r="456" spans="1:4" ht="15.75" thickBot="1" x14ac:dyDescent="0.3">
      <c r="A456" s="730" t="s">
        <v>272</v>
      </c>
      <c r="B456" s="757" t="s">
        <v>294</v>
      </c>
      <c r="C456" s="779" t="s">
        <v>148</v>
      </c>
      <c r="D456" s="410"/>
    </row>
    <row r="457" spans="1:4" ht="15.75" thickTop="1" x14ac:dyDescent="0.25">
      <c r="A457" s="558" t="s">
        <v>273</v>
      </c>
      <c r="B457" s="559" t="s">
        <v>29</v>
      </c>
      <c r="C457" s="781">
        <v>4704</v>
      </c>
      <c r="D457" s="410"/>
    </row>
    <row r="458" spans="1:4" x14ac:dyDescent="0.25">
      <c r="A458" s="721" t="s">
        <v>273</v>
      </c>
      <c r="B458" s="750" t="s">
        <v>30</v>
      </c>
      <c r="C458" s="777">
        <v>4704</v>
      </c>
      <c r="D458" s="410"/>
    </row>
    <row r="459" spans="1:4" x14ac:dyDescent="0.25">
      <c r="A459" s="721" t="s">
        <v>273</v>
      </c>
      <c r="B459" s="750" t="s">
        <v>35</v>
      </c>
      <c r="C459" s="777">
        <v>4704</v>
      </c>
      <c r="D459" s="410"/>
    </row>
    <row r="460" spans="1:4" ht="15.75" thickBot="1" x14ac:dyDescent="0.3">
      <c r="A460" s="730" t="s">
        <v>273</v>
      </c>
      <c r="B460" s="757" t="s">
        <v>294</v>
      </c>
      <c r="C460" s="777">
        <v>4704</v>
      </c>
      <c r="D460" s="410"/>
    </row>
    <row r="461" spans="1:4" ht="15.75" thickTop="1" x14ac:dyDescent="0.25">
      <c r="A461" s="732">
        <v>9.3000000000000007</v>
      </c>
      <c r="B461" s="759" t="s">
        <v>29</v>
      </c>
      <c r="C461" s="781">
        <v>4702</v>
      </c>
      <c r="D461" s="410"/>
    </row>
    <row r="462" spans="1:4" x14ac:dyDescent="0.25">
      <c r="A462" s="720">
        <v>9.3000000000000007</v>
      </c>
      <c r="B462" s="749" t="s">
        <v>30</v>
      </c>
      <c r="C462" s="777" t="s">
        <v>150</v>
      </c>
      <c r="D462" s="410"/>
    </row>
    <row r="463" spans="1:4" x14ac:dyDescent="0.25">
      <c r="A463" s="729">
        <v>9.3000000000000007</v>
      </c>
      <c r="B463" s="756" t="s">
        <v>35</v>
      </c>
      <c r="C463" s="778" t="s">
        <v>150</v>
      </c>
      <c r="D463" s="410"/>
    </row>
    <row r="464" spans="1:4" ht="15.75" thickBot="1" x14ac:dyDescent="0.3">
      <c r="A464" s="730">
        <v>9.3000000000000007</v>
      </c>
      <c r="B464" s="757" t="s">
        <v>294</v>
      </c>
      <c r="C464" s="779" t="s">
        <v>150</v>
      </c>
      <c r="D464" s="410"/>
    </row>
    <row r="465" spans="1:4" ht="15.75" thickTop="1" x14ac:dyDescent="0.25">
      <c r="A465" s="558">
        <v>10</v>
      </c>
      <c r="B465" s="559" t="s">
        <v>29</v>
      </c>
      <c r="C465" s="781">
        <v>4706</v>
      </c>
      <c r="D465" s="410"/>
    </row>
    <row r="466" spans="1:4" x14ac:dyDescent="0.25">
      <c r="A466" s="729">
        <v>10</v>
      </c>
      <c r="B466" s="756" t="s">
        <v>30</v>
      </c>
      <c r="C466" s="771">
        <v>4706</v>
      </c>
      <c r="D466" s="410"/>
    </row>
    <row r="467" spans="1:4" x14ac:dyDescent="0.25">
      <c r="A467" s="721">
        <v>10</v>
      </c>
      <c r="B467" s="750" t="s">
        <v>35</v>
      </c>
      <c r="C467" s="780">
        <v>4706</v>
      </c>
      <c r="D467" s="410"/>
    </row>
    <row r="468" spans="1:4" ht="15.75" thickBot="1" x14ac:dyDescent="0.3">
      <c r="A468" s="730">
        <v>10</v>
      </c>
      <c r="B468" s="757" t="s">
        <v>294</v>
      </c>
      <c r="C468" s="779">
        <v>4706</v>
      </c>
      <c r="D468" s="410"/>
    </row>
    <row r="469" spans="1:4" ht="15.75" thickTop="1" x14ac:dyDescent="0.25">
      <c r="A469" s="732">
        <v>10.1</v>
      </c>
      <c r="B469" s="759" t="s">
        <v>29</v>
      </c>
      <c r="C469" s="770">
        <v>470610</v>
      </c>
      <c r="D469" s="410"/>
    </row>
    <row r="470" spans="1:4" x14ac:dyDescent="0.25">
      <c r="A470" s="729">
        <v>10.1</v>
      </c>
      <c r="B470" s="756" t="s">
        <v>29</v>
      </c>
      <c r="C470" s="771">
        <v>470691</v>
      </c>
      <c r="D470" s="410"/>
    </row>
    <row r="471" spans="1:4" x14ac:dyDescent="0.25">
      <c r="A471" s="729">
        <v>10.1</v>
      </c>
      <c r="B471" s="756" t="s">
        <v>29</v>
      </c>
      <c r="C471" s="771">
        <v>470692</v>
      </c>
      <c r="D471" s="410"/>
    </row>
    <row r="472" spans="1:4" x14ac:dyDescent="0.25">
      <c r="A472" s="729">
        <v>10.1</v>
      </c>
      <c r="B472" s="756" t="s">
        <v>29</v>
      </c>
      <c r="C472" s="771">
        <v>470693</v>
      </c>
      <c r="D472" s="410"/>
    </row>
    <row r="473" spans="1:4" x14ac:dyDescent="0.25">
      <c r="A473" s="729">
        <v>10.1</v>
      </c>
      <c r="B473" s="756" t="s">
        <v>30</v>
      </c>
      <c r="C473" s="771" t="s">
        <v>151</v>
      </c>
      <c r="D473" s="410"/>
    </row>
    <row r="474" spans="1:4" x14ac:dyDescent="0.25">
      <c r="A474" s="721">
        <v>10.1</v>
      </c>
      <c r="B474" s="750" t="s">
        <v>30</v>
      </c>
      <c r="C474" s="780" t="s">
        <v>153</v>
      </c>
      <c r="D474" s="410"/>
    </row>
    <row r="475" spans="1:4" x14ac:dyDescent="0.25">
      <c r="A475" s="721">
        <v>10.1</v>
      </c>
      <c r="B475" s="750" t="s">
        <v>30</v>
      </c>
      <c r="C475" s="780" t="s">
        <v>154</v>
      </c>
      <c r="D475" s="410"/>
    </row>
    <row r="476" spans="1:4" x14ac:dyDescent="0.25">
      <c r="A476" s="721">
        <v>10.1</v>
      </c>
      <c r="B476" s="750" t="s">
        <v>30</v>
      </c>
      <c r="C476" s="780" t="s">
        <v>155</v>
      </c>
      <c r="D476" s="410"/>
    </row>
    <row r="477" spans="1:4" x14ac:dyDescent="0.25">
      <c r="A477" s="721">
        <v>10.1</v>
      </c>
      <c r="B477" s="750" t="s">
        <v>30</v>
      </c>
      <c r="C477" s="780" t="s">
        <v>156</v>
      </c>
      <c r="D477" s="410"/>
    </row>
    <row r="478" spans="1:4" x14ac:dyDescent="0.25">
      <c r="A478" s="721">
        <v>10.1</v>
      </c>
      <c r="B478" s="750" t="s">
        <v>35</v>
      </c>
      <c r="C478" s="780" t="s">
        <v>151</v>
      </c>
      <c r="D478" s="410"/>
    </row>
    <row r="479" spans="1:4" x14ac:dyDescent="0.25">
      <c r="A479" s="721">
        <v>10.1</v>
      </c>
      <c r="B479" s="750" t="s">
        <v>35</v>
      </c>
      <c r="C479" s="780" t="s">
        <v>153</v>
      </c>
      <c r="D479" s="410"/>
    </row>
    <row r="480" spans="1:4" x14ac:dyDescent="0.25">
      <c r="A480" s="721">
        <v>10.1</v>
      </c>
      <c r="B480" s="750" t="s">
        <v>35</v>
      </c>
      <c r="C480" s="780" t="s">
        <v>154</v>
      </c>
      <c r="D480" s="410"/>
    </row>
    <row r="481" spans="1:4" x14ac:dyDescent="0.25">
      <c r="A481" s="721">
        <v>10.1</v>
      </c>
      <c r="B481" s="750" t="s">
        <v>35</v>
      </c>
      <c r="C481" s="780" t="s">
        <v>155</v>
      </c>
      <c r="D481" s="410"/>
    </row>
    <row r="482" spans="1:4" x14ac:dyDescent="0.25">
      <c r="A482" s="721">
        <v>10.1</v>
      </c>
      <c r="B482" s="755" t="s">
        <v>35</v>
      </c>
      <c r="C482" s="571" t="s">
        <v>156</v>
      </c>
      <c r="D482" s="410"/>
    </row>
    <row r="483" spans="1:4" x14ac:dyDescent="0.25">
      <c r="A483" s="721">
        <v>10.1</v>
      </c>
      <c r="B483" s="755" t="s">
        <v>294</v>
      </c>
      <c r="C483" s="571">
        <v>470610</v>
      </c>
      <c r="D483" s="410"/>
    </row>
    <row r="484" spans="1:4" x14ac:dyDescent="0.25">
      <c r="A484" s="721">
        <v>10.1</v>
      </c>
      <c r="B484" s="755" t="s">
        <v>294</v>
      </c>
      <c r="C484" s="571">
        <v>470630</v>
      </c>
      <c r="D484" s="410"/>
    </row>
    <row r="485" spans="1:4" x14ac:dyDescent="0.25">
      <c r="A485" s="721">
        <v>10.1</v>
      </c>
      <c r="B485" s="755" t="s">
        <v>294</v>
      </c>
      <c r="C485" s="571">
        <v>470691</v>
      </c>
      <c r="D485" s="410"/>
    </row>
    <row r="486" spans="1:4" x14ac:dyDescent="0.25">
      <c r="A486" s="721">
        <v>10.1</v>
      </c>
      <c r="B486" s="755" t="s">
        <v>294</v>
      </c>
      <c r="C486" s="571">
        <v>470692</v>
      </c>
      <c r="D486" s="410"/>
    </row>
    <row r="487" spans="1:4" ht="15.75" thickBot="1" x14ac:dyDescent="0.3">
      <c r="A487" s="730">
        <v>10.1</v>
      </c>
      <c r="B487" s="755" t="s">
        <v>294</v>
      </c>
      <c r="C487" s="779" t="s">
        <v>156</v>
      </c>
      <c r="D487" s="410"/>
    </row>
    <row r="488" spans="1:4" ht="15.75" thickTop="1" x14ac:dyDescent="0.25">
      <c r="A488" s="732">
        <v>10.199999999999999</v>
      </c>
      <c r="B488" s="759" t="s">
        <v>29</v>
      </c>
      <c r="C488" s="770">
        <v>470620</v>
      </c>
      <c r="D488" s="410"/>
    </row>
    <row r="489" spans="1:4" x14ac:dyDescent="0.25">
      <c r="A489" s="729">
        <v>10.199999999999999</v>
      </c>
      <c r="B489" s="756" t="s">
        <v>30</v>
      </c>
      <c r="C489" s="771" t="s">
        <v>152</v>
      </c>
      <c r="D489" s="410"/>
    </row>
    <row r="490" spans="1:4" x14ac:dyDescent="0.25">
      <c r="A490" s="729">
        <v>10.199999999999999</v>
      </c>
      <c r="B490" s="756" t="s">
        <v>35</v>
      </c>
      <c r="C490" s="771" t="s">
        <v>152</v>
      </c>
      <c r="D490" s="410"/>
    </row>
    <row r="491" spans="1:4" ht="15.75" thickBot="1" x14ac:dyDescent="0.3">
      <c r="A491" s="730">
        <v>10.199999999999999</v>
      </c>
      <c r="B491" s="757" t="s">
        <v>294</v>
      </c>
      <c r="C491" s="779" t="s">
        <v>152</v>
      </c>
      <c r="D491" s="410"/>
    </row>
    <row r="492" spans="1:4" ht="15.75" thickTop="1" x14ac:dyDescent="0.25">
      <c r="A492" s="732">
        <v>11</v>
      </c>
      <c r="B492" s="759" t="s">
        <v>29</v>
      </c>
      <c r="C492" s="770">
        <v>4707</v>
      </c>
      <c r="D492" s="410"/>
    </row>
    <row r="493" spans="1:4" x14ac:dyDescent="0.25">
      <c r="A493" s="729">
        <v>11</v>
      </c>
      <c r="B493" s="756" t="s">
        <v>30</v>
      </c>
      <c r="C493" s="771" t="s">
        <v>160</v>
      </c>
      <c r="D493" s="410"/>
    </row>
    <row r="494" spans="1:4" x14ac:dyDescent="0.25">
      <c r="A494" s="729">
        <v>11</v>
      </c>
      <c r="B494" s="756" t="s">
        <v>35</v>
      </c>
      <c r="C494" s="771" t="s">
        <v>160</v>
      </c>
      <c r="D494" s="410"/>
    </row>
    <row r="495" spans="1:4" ht="15.75" thickBot="1" x14ac:dyDescent="0.3">
      <c r="A495" s="730">
        <v>11</v>
      </c>
      <c r="B495" s="757" t="s">
        <v>294</v>
      </c>
      <c r="C495" s="779" t="s">
        <v>160</v>
      </c>
      <c r="D495" s="410"/>
    </row>
    <row r="496" spans="1:4" ht="15.75" thickTop="1" x14ac:dyDescent="0.25">
      <c r="A496" s="558">
        <v>12</v>
      </c>
      <c r="B496" s="559" t="s">
        <v>29</v>
      </c>
      <c r="C496" s="774">
        <v>4801</v>
      </c>
      <c r="D496" s="410"/>
    </row>
    <row r="497" spans="1:4" x14ac:dyDescent="0.25">
      <c r="A497" s="561">
        <v>12</v>
      </c>
      <c r="B497" s="562" t="s">
        <v>29</v>
      </c>
      <c r="C497" s="563">
        <v>4802</v>
      </c>
      <c r="D497" s="410"/>
    </row>
    <row r="498" spans="1:4" x14ac:dyDescent="0.25">
      <c r="A498" s="561">
        <v>12</v>
      </c>
      <c r="B498" s="562" t="s">
        <v>29</v>
      </c>
      <c r="C498" s="563">
        <v>4803</v>
      </c>
      <c r="D498" s="410"/>
    </row>
    <row r="499" spans="1:4" x14ac:dyDescent="0.25">
      <c r="A499" s="561">
        <v>12</v>
      </c>
      <c r="B499" s="562" t="s">
        <v>29</v>
      </c>
      <c r="C499" s="563">
        <v>4804</v>
      </c>
      <c r="D499" s="410"/>
    </row>
    <row r="500" spans="1:4" x14ac:dyDescent="0.25">
      <c r="A500" s="561">
        <v>12</v>
      </c>
      <c r="B500" s="562" t="s">
        <v>29</v>
      </c>
      <c r="C500" s="563">
        <v>4805</v>
      </c>
      <c r="D500" s="410"/>
    </row>
    <row r="501" spans="1:4" x14ac:dyDescent="0.25">
      <c r="A501" s="561">
        <v>12</v>
      </c>
      <c r="B501" s="562" t="s">
        <v>29</v>
      </c>
      <c r="C501" s="563">
        <v>4806</v>
      </c>
      <c r="D501" s="410"/>
    </row>
    <row r="502" spans="1:4" x14ac:dyDescent="0.25">
      <c r="A502" s="561">
        <v>12</v>
      </c>
      <c r="B502" s="562" t="s">
        <v>29</v>
      </c>
      <c r="C502" s="563">
        <v>4808</v>
      </c>
      <c r="D502" s="410"/>
    </row>
    <row r="503" spans="1:4" x14ac:dyDescent="0.25">
      <c r="A503" s="561">
        <v>12</v>
      </c>
      <c r="B503" s="562" t="s">
        <v>29</v>
      </c>
      <c r="C503" s="563">
        <v>4809</v>
      </c>
      <c r="D503" s="410"/>
    </row>
    <row r="504" spans="1:4" x14ac:dyDescent="0.25">
      <c r="A504" s="561">
        <v>12</v>
      </c>
      <c r="B504" s="562" t="s">
        <v>29</v>
      </c>
      <c r="C504" s="563">
        <v>4810</v>
      </c>
      <c r="D504" s="410"/>
    </row>
    <row r="505" spans="1:4" x14ac:dyDescent="0.25">
      <c r="A505" s="561">
        <v>12</v>
      </c>
      <c r="B505" s="562" t="s">
        <v>29</v>
      </c>
      <c r="C505" s="563">
        <v>481151</v>
      </c>
      <c r="D505" s="410"/>
    </row>
    <row r="506" spans="1:4" x14ac:dyDescent="0.25">
      <c r="A506" s="561">
        <v>12</v>
      </c>
      <c r="B506" s="562" t="s">
        <v>29</v>
      </c>
      <c r="C506" s="563">
        <v>481159</v>
      </c>
      <c r="D506" s="410"/>
    </row>
    <row r="507" spans="1:4" x14ac:dyDescent="0.25">
      <c r="A507" s="561">
        <v>12</v>
      </c>
      <c r="B507" s="562" t="s">
        <v>29</v>
      </c>
      <c r="C507" s="563">
        <v>4812</v>
      </c>
      <c r="D507" s="410"/>
    </row>
    <row r="508" spans="1:4" x14ac:dyDescent="0.25">
      <c r="A508" s="561">
        <v>12</v>
      </c>
      <c r="B508" s="562" t="s">
        <v>29</v>
      </c>
      <c r="C508" s="563">
        <v>4813</v>
      </c>
      <c r="D508" s="410"/>
    </row>
    <row r="509" spans="1:4" x14ac:dyDescent="0.25">
      <c r="A509" s="729">
        <v>12</v>
      </c>
      <c r="B509" s="756" t="s">
        <v>30</v>
      </c>
      <c r="C509" s="771" t="s">
        <v>161</v>
      </c>
      <c r="D509" s="410"/>
    </row>
    <row r="510" spans="1:4" x14ac:dyDescent="0.25">
      <c r="A510" s="561">
        <v>12</v>
      </c>
      <c r="B510" s="562" t="s">
        <v>30</v>
      </c>
      <c r="C510" s="563">
        <v>4802</v>
      </c>
      <c r="D510" s="410"/>
    </row>
    <row r="511" spans="1:4" x14ac:dyDescent="0.25">
      <c r="A511" s="561">
        <v>12</v>
      </c>
      <c r="B511" s="562" t="s">
        <v>30</v>
      </c>
      <c r="C511" s="563" t="s">
        <v>172</v>
      </c>
      <c r="D511" s="410"/>
    </row>
    <row r="512" spans="1:4" x14ac:dyDescent="0.25">
      <c r="A512" s="561">
        <v>12</v>
      </c>
      <c r="B512" s="562" t="s">
        <v>30</v>
      </c>
      <c r="C512" s="563">
        <v>4804</v>
      </c>
      <c r="D512" s="410"/>
    </row>
    <row r="513" spans="1:4" x14ac:dyDescent="0.25">
      <c r="A513" s="561">
        <v>12</v>
      </c>
      <c r="B513" s="562" t="s">
        <v>30</v>
      </c>
      <c r="C513" s="563">
        <v>4805</v>
      </c>
      <c r="D513" s="410"/>
    </row>
    <row r="514" spans="1:4" x14ac:dyDescent="0.25">
      <c r="A514" s="561">
        <v>12</v>
      </c>
      <c r="B514" s="562" t="s">
        <v>30</v>
      </c>
      <c r="C514" s="563">
        <v>4806</v>
      </c>
      <c r="D514" s="410"/>
    </row>
    <row r="515" spans="1:4" x14ac:dyDescent="0.25">
      <c r="A515" s="561">
        <v>12</v>
      </c>
      <c r="B515" s="562" t="s">
        <v>30</v>
      </c>
      <c r="C515" s="563" t="s">
        <v>174</v>
      </c>
      <c r="D515" s="410"/>
    </row>
    <row r="516" spans="1:4" x14ac:dyDescent="0.25">
      <c r="A516" s="561">
        <v>12</v>
      </c>
      <c r="B516" s="562" t="s">
        <v>30</v>
      </c>
      <c r="C516" s="563">
        <v>4809</v>
      </c>
      <c r="D516" s="410"/>
    </row>
    <row r="517" spans="1:4" x14ac:dyDescent="0.25">
      <c r="A517" s="561">
        <v>12</v>
      </c>
      <c r="B517" s="562" t="s">
        <v>30</v>
      </c>
      <c r="C517" s="563">
        <v>4810</v>
      </c>
      <c r="D517" s="410"/>
    </row>
    <row r="518" spans="1:4" x14ac:dyDescent="0.25">
      <c r="A518" s="561">
        <v>12</v>
      </c>
      <c r="B518" s="562" t="s">
        <v>30</v>
      </c>
      <c r="C518" s="563" t="s">
        <v>180</v>
      </c>
      <c r="D518" s="410"/>
    </row>
    <row r="519" spans="1:4" x14ac:dyDescent="0.25">
      <c r="A519" s="561">
        <v>12</v>
      </c>
      <c r="B519" s="562" t="s">
        <v>30</v>
      </c>
      <c r="C519" s="563" t="s">
        <v>181</v>
      </c>
      <c r="D519" s="410"/>
    </row>
    <row r="520" spans="1:4" x14ac:dyDescent="0.25">
      <c r="A520" s="561">
        <v>12</v>
      </c>
      <c r="B520" s="562" t="s">
        <v>30</v>
      </c>
      <c r="C520" s="563" t="s">
        <v>182</v>
      </c>
      <c r="D520" s="410"/>
    </row>
    <row r="521" spans="1:4" x14ac:dyDescent="0.25">
      <c r="A521" s="561">
        <v>12</v>
      </c>
      <c r="B521" s="562" t="s">
        <v>30</v>
      </c>
      <c r="C521" s="563" t="s">
        <v>183</v>
      </c>
      <c r="D521" s="410"/>
    </row>
    <row r="522" spans="1:4" x14ac:dyDescent="0.25">
      <c r="A522" s="561">
        <v>12</v>
      </c>
      <c r="B522" s="562" t="s">
        <v>35</v>
      </c>
      <c r="C522" s="563" t="s">
        <v>161</v>
      </c>
      <c r="D522" s="410"/>
    </row>
    <row r="523" spans="1:4" x14ac:dyDescent="0.25">
      <c r="A523" s="561">
        <v>12</v>
      </c>
      <c r="B523" s="562" t="s">
        <v>35</v>
      </c>
      <c r="C523" s="563">
        <v>4802</v>
      </c>
      <c r="D523" s="410"/>
    </row>
    <row r="524" spans="1:4" x14ac:dyDescent="0.25">
      <c r="A524" s="561">
        <v>12</v>
      </c>
      <c r="B524" s="562" t="s">
        <v>35</v>
      </c>
      <c r="C524" s="563" t="s">
        <v>172</v>
      </c>
      <c r="D524" s="410"/>
    </row>
    <row r="525" spans="1:4" x14ac:dyDescent="0.25">
      <c r="A525" s="561">
        <v>12</v>
      </c>
      <c r="B525" s="562" t="s">
        <v>35</v>
      </c>
      <c r="C525" s="563">
        <v>4804</v>
      </c>
      <c r="D525" s="410"/>
    </row>
    <row r="526" spans="1:4" x14ac:dyDescent="0.25">
      <c r="A526" s="561">
        <v>12</v>
      </c>
      <c r="B526" s="562" t="s">
        <v>35</v>
      </c>
      <c r="C526" s="563">
        <v>4805</v>
      </c>
      <c r="D526" s="410"/>
    </row>
    <row r="527" spans="1:4" x14ac:dyDescent="0.25">
      <c r="A527" s="561">
        <v>12</v>
      </c>
      <c r="B527" s="562" t="s">
        <v>35</v>
      </c>
      <c r="C527" s="563">
        <v>4806</v>
      </c>
      <c r="D527" s="410"/>
    </row>
    <row r="528" spans="1:4" x14ac:dyDescent="0.25">
      <c r="A528" s="561">
        <v>12</v>
      </c>
      <c r="B528" s="562" t="s">
        <v>35</v>
      </c>
      <c r="C528" s="563" t="s">
        <v>174</v>
      </c>
      <c r="D528" s="410"/>
    </row>
    <row r="529" spans="1:4" x14ac:dyDescent="0.25">
      <c r="A529" s="561">
        <v>12</v>
      </c>
      <c r="B529" s="562" t="s">
        <v>35</v>
      </c>
      <c r="C529" s="563">
        <v>4809</v>
      </c>
      <c r="D529" s="410"/>
    </row>
    <row r="530" spans="1:4" x14ac:dyDescent="0.25">
      <c r="A530" s="561">
        <v>12</v>
      </c>
      <c r="B530" s="562" t="s">
        <v>35</v>
      </c>
      <c r="C530" s="563">
        <v>4810</v>
      </c>
      <c r="D530" s="410"/>
    </row>
    <row r="531" spans="1:4" x14ac:dyDescent="0.25">
      <c r="A531" s="561">
        <v>12</v>
      </c>
      <c r="B531" s="562" t="s">
        <v>35</v>
      </c>
      <c r="C531" s="563" t="s">
        <v>180</v>
      </c>
      <c r="D531" s="410"/>
    </row>
    <row r="532" spans="1:4" x14ac:dyDescent="0.25">
      <c r="A532" s="561">
        <v>12</v>
      </c>
      <c r="B532" s="562" t="s">
        <v>35</v>
      </c>
      <c r="C532" s="563" t="s">
        <v>181</v>
      </c>
      <c r="D532" s="410"/>
    </row>
    <row r="533" spans="1:4" x14ac:dyDescent="0.25">
      <c r="A533" s="561">
        <v>12</v>
      </c>
      <c r="B533" s="562" t="s">
        <v>35</v>
      </c>
      <c r="C533" s="563" t="s">
        <v>182</v>
      </c>
      <c r="D533" s="410"/>
    </row>
    <row r="534" spans="1:4" x14ac:dyDescent="0.25">
      <c r="A534" s="561">
        <v>12</v>
      </c>
      <c r="B534" s="562" t="s">
        <v>35</v>
      </c>
      <c r="C534" s="563" t="s">
        <v>183</v>
      </c>
      <c r="D534" s="410"/>
    </row>
    <row r="535" spans="1:4" x14ac:dyDescent="0.25">
      <c r="A535" s="561">
        <v>12</v>
      </c>
      <c r="B535" s="562" t="s">
        <v>294</v>
      </c>
      <c r="C535" s="563">
        <v>4801</v>
      </c>
      <c r="D535" s="410"/>
    </row>
    <row r="536" spans="1:4" x14ac:dyDescent="0.25">
      <c r="A536" s="561">
        <v>12</v>
      </c>
      <c r="B536" s="562" t="s">
        <v>294</v>
      </c>
      <c r="C536" s="563">
        <v>4802</v>
      </c>
      <c r="D536" s="410"/>
    </row>
    <row r="537" spans="1:4" x14ac:dyDescent="0.25">
      <c r="A537" s="561">
        <v>12</v>
      </c>
      <c r="B537" s="562" t="s">
        <v>294</v>
      </c>
      <c r="C537" s="563">
        <v>4803</v>
      </c>
      <c r="D537" s="410"/>
    </row>
    <row r="538" spans="1:4" x14ac:dyDescent="0.25">
      <c r="A538" s="561">
        <v>12</v>
      </c>
      <c r="B538" s="562" t="s">
        <v>294</v>
      </c>
      <c r="C538" s="563">
        <v>4804</v>
      </c>
      <c r="D538" s="410"/>
    </row>
    <row r="539" spans="1:4" x14ac:dyDescent="0.25">
      <c r="A539" s="561">
        <v>12</v>
      </c>
      <c r="B539" s="562" t="s">
        <v>294</v>
      </c>
      <c r="C539" s="563">
        <v>4805</v>
      </c>
      <c r="D539" s="410"/>
    </row>
    <row r="540" spans="1:4" x14ac:dyDescent="0.25">
      <c r="A540" s="561">
        <v>12</v>
      </c>
      <c r="B540" s="562" t="s">
        <v>294</v>
      </c>
      <c r="C540" s="563">
        <v>4806</v>
      </c>
      <c r="D540" s="410"/>
    </row>
    <row r="541" spans="1:4" x14ac:dyDescent="0.25">
      <c r="A541" s="561">
        <v>12</v>
      </c>
      <c r="B541" s="562" t="s">
        <v>294</v>
      </c>
      <c r="C541" s="563">
        <v>4808</v>
      </c>
      <c r="D541" s="410"/>
    </row>
    <row r="542" spans="1:4" x14ac:dyDescent="0.25">
      <c r="A542" s="561">
        <v>12</v>
      </c>
      <c r="B542" s="562" t="s">
        <v>294</v>
      </c>
      <c r="C542" s="563">
        <v>4809</v>
      </c>
      <c r="D542" s="410"/>
    </row>
    <row r="543" spans="1:4" x14ac:dyDescent="0.25">
      <c r="A543" s="561">
        <v>12</v>
      </c>
      <c r="B543" s="562" t="s">
        <v>294</v>
      </c>
      <c r="C543" s="563">
        <v>4810</v>
      </c>
      <c r="D543" s="410"/>
    </row>
    <row r="544" spans="1:4" x14ac:dyDescent="0.25">
      <c r="A544" s="561">
        <v>12</v>
      </c>
      <c r="B544" s="562" t="s">
        <v>294</v>
      </c>
      <c r="C544" s="563">
        <v>481151</v>
      </c>
      <c r="D544" s="410"/>
    </row>
    <row r="545" spans="1:4" x14ac:dyDescent="0.25">
      <c r="A545" s="561">
        <v>12</v>
      </c>
      <c r="B545" s="562" t="s">
        <v>294</v>
      </c>
      <c r="C545" s="563">
        <v>481159</v>
      </c>
      <c r="D545" s="410"/>
    </row>
    <row r="546" spans="1:4" x14ac:dyDescent="0.25">
      <c r="A546" s="561">
        <v>12</v>
      </c>
      <c r="B546" s="562" t="s">
        <v>294</v>
      </c>
      <c r="C546" s="563">
        <v>4812</v>
      </c>
      <c r="D546" s="410"/>
    </row>
    <row r="547" spans="1:4" ht="15.75" thickBot="1" x14ac:dyDescent="0.3">
      <c r="A547" s="561">
        <v>12</v>
      </c>
      <c r="B547" s="562" t="s">
        <v>294</v>
      </c>
      <c r="C547" s="563">
        <v>4813</v>
      </c>
      <c r="D547" s="410"/>
    </row>
    <row r="548" spans="1:4" ht="15.75" thickTop="1" x14ac:dyDescent="0.25">
      <c r="A548" s="558">
        <v>12.1</v>
      </c>
      <c r="B548" s="559" t="s">
        <v>29</v>
      </c>
      <c r="C548" s="774">
        <v>4801</v>
      </c>
      <c r="D548" s="410"/>
    </row>
    <row r="549" spans="1:4" x14ac:dyDescent="0.25">
      <c r="A549" s="561">
        <v>12.1</v>
      </c>
      <c r="B549" s="562" t="s">
        <v>29</v>
      </c>
      <c r="C549" s="563">
        <v>480210</v>
      </c>
      <c r="D549" s="410"/>
    </row>
    <row r="550" spans="1:4" x14ac:dyDescent="0.25">
      <c r="A550" s="561">
        <v>12.1</v>
      </c>
      <c r="B550" s="562" t="s">
        <v>29</v>
      </c>
      <c r="C550" s="563">
        <v>480220</v>
      </c>
      <c r="D550" s="410"/>
    </row>
    <row r="551" spans="1:4" x14ac:dyDescent="0.25">
      <c r="A551" s="561">
        <v>12.1</v>
      </c>
      <c r="B551" s="562" t="s">
        <v>29</v>
      </c>
      <c r="C551" s="563">
        <v>480254</v>
      </c>
      <c r="D551" s="410"/>
    </row>
    <row r="552" spans="1:4" x14ac:dyDescent="0.25">
      <c r="A552" s="561">
        <v>12.1</v>
      </c>
      <c r="B552" s="562" t="s">
        <v>29</v>
      </c>
      <c r="C552" s="563">
        <v>480255</v>
      </c>
      <c r="D552" s="410"/>
    </row>
    <row r="553" spans="1:4" x14ac:dyDescent="0.25">
      <c r="A553" s="561">
        <v>12.1</v>
      </c>
      <c r="B553" s="562" t="s">
        <v>29</v>
      </c>
      <c r="C553" s="563">
        <v>480256</v>
      </c>
      <c r="D553" s="410"/>
    </row>
    <row r="554" spans="1:4" x14ac:dyDescent="0.25">
      <c r="A554" s="561">
        <v>12.1</v>
      </c>
      <c r="B554" s="562" t="s">
        <v>29</v>
      </c>
      <c r="C554" s="563">
        <v>480257</v>
      </c>
      <c r="D554" s="410"/>
    </row>
    <row r="555" spans="1:4" x14ac:dyDescent="0.25">
      <c r="A555" s="561">
        <v>12.1</v>
      </c>
      <c r="B555" s="562" t="s">
        <v>29</v>
      </c>
      <c r="C555" s="563">
        <v>480258</v>
      </c>
      <c r="D555" s="410"/>
    </row>
    <row r="556" spans="1:4" x14ac:dyDescent="0.25">
      <c r="A556" s="561">
        <v>12.1</v>
      </c>
      <c r="B556" s="562" t="s">
        <v>29</v>
      </c>
      <c r="C556" s="563">
        <v>480261</v>
      </c>
      <c r="D556" s="410"/>
    </row>
    <row r="557" spans="1:4" x14ac:dyDescent="0.25">
      <c r="A557" s="561">
        <v>12.1</v>
      </c>
      <c r="B557" s="562" t="s">
        <v>29</v>
      </c>
      <c r="C557" s="563">
        <v>480262</v>
      </c>
      <c r="D557" s="410"/>
    </row>
    <row r="558" spans="1:4" x14ac:dyDescent="0.25">
      <c r="A558" s="561">
        <v>12.1</v>
      </c>
      <c r="B558" s="562" t="s">
        <v>29</v>
      </c>
      <c r="C558" s="563">
        <v>480269</v>
      </c>
      <c r="D558" s="410"/>
    </row>
    <row r="559" spans="1:4" x14ac:dyDescent="0.25">
      <c r="A559" s="561">
        <v>12.1</v>
      </c>
      <c r="B559" s="562" t="s">
        <v>29</v>
      </c>
      <c r="C559" s="563">
        <v>4809</v>
      </c>
      <c r="D559" s="574"/>
    </row>
    <row r="560" spans="1:4" x14ac:dyDescent="0.25">
      <c r="A560" s="561">
        <v>12.1</v>
      </c>
      <c r="B560" s="562" t="s">
        <v>29</v>
      </c>
      <c r="C560" s="563">
        <v>481013</v>
      </c>
      <c r="D560" s="410"/>
    </row>
    <row r="561" spans="1:4" x14ac:dyDescent="0.25">
      <c r="A561" s="561">
        <v>12.1</v>
      </c>
      <c r="B561" s="562" t="s">
        <v>29</v>
      </c>
      <c r="C561" s="563">
        <v>481014</v>
      </c>
      <c r="D561" s="410"/>
    </row>
    <row r="562" spans="1:4" x14ac:dyDescent="0.25">
      <c r="A562" s="561">
        <v>12.1</v>
      </c>
      <c r="B562" s="562" t="s">
        <v>29</v>
      </c>
      <c r="C562" s="563">
        <v>481019</v>
      </c>
      <c r="D562" s="410"/>
    </row>
    <row r="563" spans="1:4" x14ac:dyDescent="0.25">
      <c r="A563" s="729">
        <v>12.1</v>
      </c>
      <c r="B563" s="756" t="s">
        <v>29</v>
      </c>
      <c r="C563" s="771">
        <v>481022</v>
      </c>
      <c r="D563" s="410"/>
    </row>
    <row r="564" spans="1:4" x14ac:dyDescent="0.25">
      <c r="A564" s="729">
        <v>12.1</v>
      </c>
      <c r="B564" s="756" t="s">
        <v>29</v>
      </c>
      <c r="C564" s="771">
        <v>481029</v>
      </c>
      <c r="D564" s="410"/>
    </row>
    <row r="565" spans="1:4" x14ac:dyDescent="0.25">
      <c r="A565" s="729">
        <v>12.1</v>
      </c>
      <c r="B565" s="756" t="s">
        <v>30</v>
      </c>
      <c r="C565" s="771" t="s">
        <v>161</v>
      </c>
      <c r="D565" s="410"/>
    </row>
    <row r="566" spans="1:4" x14ac:dyDescent="0.25">
      <c r="A566" s="561">
        <v>12.1</v>
      </c>
      <c r="B566" s="562" t="s">
        <v>30</v>
      </c>
      <c r="C566" s="771" t="s">
        <v>162</v>
      </c>
      <c r="D566" s="410"/>
    </row>
    <row r="567" spans="1:4" x14ac:dyDescent="0.25">
      <c r="A567" s="561">
        <v>12.1</v>
      </c>
      <c r="B567" s="562" t="s">
        <v>30</v>
      </c>
      <c r="C567" s="771" t="s">
        <v>163</v>
      </c>
      <c r="D567" s="410"/>
    </row>
    <row r="568" spans="1:4" x14ac:dyDescent="0.25">
      <c r="A568" s="561">
        <v>12.1</v>
      </c>
      <c r="B568" s="562" t="s">
        <v>30</v>
      </c>
      <c r="C568" s="771" t="s">
        <v>164</v>
      </c>
      <c r="D568" s="410"/>
    </row>
    <row r="569" spans="1:4" x14ac:dyDescent="0.25">
      <c r="A569" s="561">
        <v>12.1</v>
      </c>
      <c r="B569" s="562" t="s">
        <v>30</v>
      </c>
      <c r="C569" s="771" t="s">
        <v>165</v>
      </c>
      <c r="D569" s="410"/>
    </row>
    <row r="570" spans="1:4" x14ac:dyDescent="0.25">
      <c r="A570" s="561">
        <v>12.1</v>
      </c>
      <c r="B570" s="562" t="s">
        <v>30</v>
      </c>
      <c r="C570" s="771" t="s">
        <v>166</v>
      </c>
      <c r="D570" s="410"/>
    </row>
    <row r="571" spans="1:4" x14ac:dyDescent="0.25">
      <c r="A571" s="561">
        <v>12.1</v>
      </c>
      <c r="B571" s="562" t="s">
        <v>30</v>
      </c>
      <c r="C571" s="771" t="s">
        <v>167</v>
      </c>
      <c r="D571" s="410"/>
    </row>
    <row r="572" spans="1:4" x14ac:dyDescent="0.25">
      <c r="A572" s="561">
        <v>12.1</v>
      </c>
      <c r="B572" s="562" t="s">
        <v>30</v>
      </c>
      <c r="C572" s="771" t="s">
        <v>168</v>
      </c>
      <c r="D572" s="410"/>
    </row>
    <row r="573" spans="1:4" x14ac:dyDescent="0.25">
      <c r="A573" s="561">
        <v>12.1</v>
      </c>
      <c r="B573" s="562" t="s">
        <v>30</v>
      </c>
      <c r="C573" s="771" t="s">
        <v>169</v>
      </c>
      <c r="D573" s="410"/>
    </row>
    <row r="574" spans="1:4" x14ac:dyDescent="0.25">
      <c r="A574" s="561">
        <v>12.1</v>
      </c>
      <c r="B574" s="562" t="s">
        <v>30</v>
      </c>
      <c r="C574" s="771" t="s">
        <v>170</v>
      </c>
      <c r="D574" s="410"/>
    </row>
    <row r="575" spans="1:4" x14ac:dyDescent="0.25">
      <c r="A575" s="561">
        <v>12.1</v>
      </c>
      <c r="B575" s="562" t="s">
        <v>30</v>
      </c>
      <c r="C575" s="771" t="s">
        <v>171</v>
      </c>
      <c r="D575" s="410"/>
    </row>
    <row r="576" spans="1:4" x14ac:dyDescent="0.25">
      <c r="A576" s="561">
        <v>12.1</v>
      </c>
      <c r="B576" s="562" t="s">
        <v>30</v>
      </c>
      <c r="C576" s="771">
        <v>4809</v>
      </c>
      <c r="D576" s="574"/>
    </row>
    <row r="577" spans="1:4" x14ac:dyDescent="0.25">
      <c r="A577" s="561">
        <v>12.1</v>
      </c>
      <c r="B577" s="562" t="s">
        <v>30</v>
      </c>
      <c r="C577" s="771" t="s">
        <v>175</v>
      </c>
      <c r="D577" s="410"/>
    </row>
    <row r="578" spans="1:4" x14ac:dyDescent="0.25">
      <c r="A578" s="561">
        <v>12.1</v>
      </c>
      <c r="B578" s="562" t="s">
        <v>30</v>
      </c>
      <c r="C578" s="771" t="s">
        <v>176</v>
      </c>
      <c r="D578" s="410"/>
    </row>
    <row r="579" spans="1:4" x14ac:dyDescent="0.25">
      <c r="A579" s="561">
        <v>12.1</v>
      </c>
      <c r="B579" s="562" t="s">
        <v>30</v>
      </c>
      <c r="C579" s="771" t="s">
        <v>177</v>
      </c>
      <c r="D579" s="410"/>
    </row>
    <row r="580" spans="1:4" x14ac:dyDescent="0.25">
      <c r="A580" s="561">
        <v>12.1</v>
      </c>
      <c r="B580" s="562" t="s">
        <v>30</v>
      </c>
      <c r="C580" s="771" t="s">
        <v>178</v>
      </c>
      <c r="D580" s="410"/>
    </row>
    <row r="581" spans="1:4" x14ac:dyDescent="0.25">
      <c r="A581" s="561">
        <v>12.1</v>
      </c>
      <c r="B581" s="562" t="s">
        <v>30</v>
      </c>
      <c r="C581" s="771" t="s">
        <v>179</v>
      </c>
      <c r="D581" s="410"/>
    </row>
    <row r="582" spans="1:4" x14ac:dyDescent="0.25">
      <c r="A582" s="561">
        <v>12.1</v>
      </c>
      <c r="B582" s="562" t="s">
        <v>35</v>
      </c>
      <c r="C582" s="771" t="s">
        <v>161</v>
      </c>
      <c r="D582" s="410"/>
    </row>
    <row r="583" spans="1:4" x14ac:dyDescent="0.25">
      <c r="A583" s="561">
        <v>12.1</v>
      </c>
      <c r="B583" s="562" t="s">
        <v>35</v>
      </c>
      <c r="C583" s="771" t="s">
        <v>162</v>
      </c>
      <c r="D583" s="410"/>
    </row>
    <row r="584" spans="1:4" x14ac:dyDescent="0.25">
      <c r="A584" s="561">
        <v>12.1</v>
      </c>
      <c r="B584" s="562" t="s">
        <v>35</v>
      </c>
      <c r="C584" s="771" t="s">
        <v>163</v>
      </c>
      <c r="D584" s="410"/>
    </row>
    <row r="585" spans="1:4" x14ac:dyDescent="0.25">
      <c r="A585" s="561">
        <v>12.1</v>
      </c>
      <c r="B585" s="562" t="s">
        <v>35</v>
      </c>
      <c r="C585" s="771" t="s">
        <v>164</v>
      </c>
      <c r="D585" s="410"/>
    </row>
    <row r="586" spans="1:4" x14ac:dyDescent="0.25">
      <c r="A586" s="561">
        <v>12.1</v>
      </c>
      <c r="B586" s="562" t="s">
        <v>35</v>
      </c>
      <c r="C586" s="771" t="s">
        <v>165</v>
      </c>
      <c r="D586" s="410"/>
    </row>
    <row r="587" spans="1:4" x14ac:dyDescent="0.25">
      <c r="A587" s="561">
        <v>12.1</v>
      </c>
      <c r="B587" s="562" t="s">
        <v>35</v>
      </c>
      <c r="C587" s="771" t="s">
        <v>166</v>
      </c>
      <c r="D587" s="410"/>
    </row>
    <row r="588" spans="1:4" x14ac:dyDescent="0.25">
      <c r="A588" s="561">
        <v>12.1</v>
      </c>
      <c r="B588" s="562" t="s">
        <v>35</v>
      </c>
      <c r="C588" s="771" t="s">
        <v>167</v>
      </c>
      <c r="D588" s="410"/>
    </row>
    <row r="589" spans="1:4" x14ac:dyDescent="0.25">
      <c r="A589" s="561">
        <v>12.1</v>
      </c>
      <c r="B589" s="562" t="s">
        <v>35</v>
      </c>
      <c r="C589" s="771" t="s">
        <v>168</v>
      </c>
      <c r="D589" s="410"/>
    </row>
    <row r="590" spans="1:4" x14ac:dyDescent="0.25">
      <c r="A590" s="561">
        <v>12.1</v>
      </c>
      <c r="B590" s="562" t="s">
        <v>35</v>
      </c>
      <c r="C590" s="771" t="s">
        <v>169</v>
      </c>
      <c r="D590" s="410"/>
    </row>
    <row r="591" spans="1:4" x14ac:dyDescent="0.25">
      <c r="A591" s="561">
        <v>12.1</v>
      </c>
      <c r="B591" s="562" t="s">
        <v>35</v>
      </c>
      <c r="C591" s="771" t="s">
        <v>170</v>
      </c>
      <c r="D591" s="410"/>
    </row>
    <row r="592" spans="1:4" x14ac:dyDescent="0.25">
      <c r="A592" s="561">
        <v>12.1</v>
      </c>
      <c r="B592" s="562" t="s">
        <v>35</v>
      </c>
      <c r="C592" s="771" t="s">
        <v>171</v>
      </c>
      <c r="D592" s="410"/>
    </row>
    <row r="593" spans="1:4" x14ac:dyDescent="0.25">
      <c r="A593" s="561">
        <v>12.1</v>
      </c>
      <c r="B593" s="562" t="s">
        <v>35</v>
      </c>
      <c r="C593" s="771">
        <v>4809</v>
      </c>
      <c r="D593" s="410"/>
    </row>
    <row r="594" spans="1:4" x14ac:dyDescent="0.25">
      <c r="A594" s="561">
        <v>12.1</v>
      </c>
      <c r="B594" s="562" t="s">
        <v>35</v>
      </c>
      <c r="C594" s="771" t="s">
        <v>175</v>
      </c>
      <c r="D594" s="410"/>
    </row>
    <row r="595" spans="1:4" x14ac:dyDescent="0.25">
      <c r="A595" s="561">
        <v>12.1</v>
      </c>
      <c r="B595" s="562" t="s">
        <v>35</v>
      </c>
      <c r="C595" s="771" t="s">
        <v>176</v>
      </c>
      <c r="D595" s="410"/>
    </row>
    <row r="596" spans="1:4" x14ac:dyDescent="0.25">
      <c r="A596" s="561">
        <v>12.1</v>
      </c>
      <c r="B596" s="562" t="s">
        <v>35</v>
      </c>
      <c r="C596" s="771" t="s">
        <v>177</v>
      </c>
      <c r="D596" s="410"/>
    </row>
    <row r="597" spans="1:4" x14ac:dyDescent="0.25">
      <c r="A597" s="561">
        <v>12.1</v>
      </c>
      <c r="B597" s="562" t="s">
        <v>35</v>
      </c>
      <c r="C597" s="771" t="s">
        <v>178</v>
      </c>
      <c r="D597" s="410"/>
    </row>
    <row r="598" spans="1:4" x14ac:dyDescent="0.25">
      <c r="A598" s="561">
        <v>12.1</v>
      </c>
      <c r="B598" s="562" t="s">
        <v>35</v>
      </c>
      <c r="C598" s="771" t="s">
        <v>179</v>
      </c>
      <c r="D598" s="410"/>
    </row>
    <row r="599" spans="1:4" x14ac:dyDescent="0.25">
      <c r="A599" s="561">
        <v>12.1</v>
      </c>
      <c r="B599" s="562" t="s">
        <v>294</v>
      </c>
      <c r="C599" s="771">
        <v>4801</v>
      </c>
      <c r="D599" s="410"/>
    </row>
    <row r="600" spans="1:4" x14ac:dyDescent="0.25">
      <c r="A600" s="561">
        <v>12.1</v>
      </c>
      <c r="B600" s="562" t="s">
        <v>294</v>
      </c>
      <c r="C600" s="771">
        <v>480210</v>
      </c>
      <c r="D600" s="410"/>
    </row>
    <row r="601" spans="1:4" x14ac:dyDescent="0.25">
      <c r="A601" s="561">
        <v>12.1</v>
      </c>
      <c r="B601" s="562" t="s">
        <v>294</v>
      </c>
      <c r="C601" s="771">
        <v>480220</v>
      </c>
      <c r="D601" s="410"/>
    </row>
    <row r="602" spans="1:4" x14ac:dyDescent="0.25">
      <c r="A602" s="561">
        <v>12.1</v>
      </c>
      <c r="B602" s="562" t="s">
        <v>294</v>
      </c>
      <c r="C602" s="771">
        <v>480254</v>
      </c>
      <c r="D602" s="410"/>
    </row>
    <row r="603" spans="1:4" x14ac:dyDescent="0.25">
      <c r="A603" s="561">
        <v>12.1</v>
      </c>
      <c r="B603" s="562" t="s">
        <v>294</v>
      </c>
      <c r="C603" s="771">
        <v>480255</v>
      </c>
      <c r="D603" s="410"/>
    </row>
    <row r="604" spans="1:4" x14ac:dyDescent="0.25">
      <c r="A604" s="561">
        <v>12.1</v>
      </c>
      <c r="B604" s="562" t="s">
        <v>294</v>
      </c>
      <c r="C604" s="771">
        <v>480256</v>
      </c>
      <c r="D604" s="410"/>
    </row>
    <row r="605" spans="1:4" x14ac:dyDescent="0.25">
      <c r="A605" s="561">
        <v>12.1</v>
      </c>
      <c r="B605" s="562" t="s">
        <v>294</v>
      </c>
      <c r="C605" s="771">
        <v>480257</v>
      </c>
      <c r="D605" s="410"/>
    </row>
    <row r="606" spans="1:4" x14ac:dyDescent="0.25">
      <c r="A606" s="561">
        <v>12.1</v>
      </c>
      <c r="B606" s="562" t="s">
        <v>294</v>
      </c>
      <c r="C606" s="771">
        <v>480258</v>
      </c>
      <c r="D606" s="410"/>
    </row>
    <row r="607" spans="1:4" x14ac:dyDescent="0.25">
      <c r="A607" s="561">
        <v>12.1</v>
      </c>
      <c r="B607" s="562" t="s">
        <v>294</v>
      </c>
      <c r="C607" s="771">
        <v>480261</v>
      </c>
      <c r="D607" s="410"/>
    </row>
    <row r="608" spans="1:4" x14ac:dyDescent="0.25">
      <c r="A608" s="561">
        <v>12.1</v>
      </c>
      <c r="B608" s="562" t="s">
        <v>294</v>
      </c>
      <c r="C608" s="771">
        <v>480262</v>
      </c>
      <c r="D608" s="410"/>
    </row>
    <row r="609" spans="1:4" x14ac:dyDescent="0.25">
      <c r="A609" s="561">
        <v>12.1</v>
      </c>
      <c r="B609" s="562" t="s">
        <v>294</v>
      </c>
      <c r="C609" s="771">
        <v>480269</v>
      </c>
      <c r="D609" s="410"/>
    </row>
    <row r="610" spans="1:4" x14ac:dyDescent="0.25">
      <c r="A610" s="561">
        <v>12.1</v>
      </c>
      <c r="B610" s="562" t="s">
        <v>294</v>
      </c>
      <c r="C610" s="771">
        <v>4809</v>
      </c>
      <c r="D610" s="410"/>
    </row>
    <row r="611" spans="1:4" x14ac:dyDescent="0.25">
      <c r="A611" s="561">
        <v>12.1</v>
      </c>
      <c r="B611" s="562" t="s">
        <v>294</v>
      </c>
      <c r="C611" s="771">
        <v>481013</v>
      </c>
      <c r="D611" s="410"/>
    </row>
    <row r="612" spans="1:4" x14ac:dyDescent="0.25">
      <c r="A612" s="561">
        <v>12.1</v>
      </c>
      <c r="B612" s="562" t="s">
        <v>294</v>
      </c>
      <c r="C612" s="771">
        <v>481014</v>
      </c>
      <c r="D612" s="410"/>
    </row>
    <row r="613" spans="1:4" x14ac:dyDescent="0.25">
      <c r="A613" s="561">
        <v>12.1</v>
      </c>
      <c r="B613" s="562" t="s">
        <v>294</v>
      </c>
      <c r="C613" s="771">
        <v>481019</v>
      </c>
      <c r="D613" s="410"/>
    </row>
    <row r="614" spans="1:4" x14ac:dyDescent="0.25">
      <c r="A614" s="561">
        <v>12.1</v>
      </c>
      <c r="B614" s="562" t="s">
        <v>294</v>
      </c>
      <c r="C614" s="771">
        <v>481022</v>
      </c>
      <c r="D614" s="410"/>
    </row>
    <row r="615" spans="1:4" ht="15.75" thickBot="1" x14ac:dyDescent="0.3">
      <c r="A615" s="561">
        <v>12.1</v>
      </c>
      <c r="B615" s="562" t="s">
        <v>294</v>
      </c>
      <c r="C615" s="771">
        <v>481029</v>
      </c>
      <c r="D615" s="410"/>
    </row>
    <row r="616" spans="1:4" ht="15.75" thickTop="1" x14ac:dyDescent="0.25">
      <c r="A616" s="732" t="s">
        <v>279</v>
      </c>
      <c r="B616" s="759" t="s">
        <v>29</v>
      </c>
      <c r="C616" s="770">
        <v>4801</v>
      </c>
      <c r="D616" s="410"/>
    </row>
    <row r="617" spans="1:4" x14ac:dyDescent="0.25">
      <c r="A617" s="729" t="s">
        <v>279</v>
      </c>
      <c r="B617" s="756" t="s">
        <v>30</v>
      </c>
      <c r="C617" s="771" t="s">
        <v>161</v>
      </c>
      <c r="D617" s="410"/>
    </row>
    <row r="618" spans="1:4" x14ac:dyDescent="0.25">
      <c r="A618" s="729" t="s">
        <v>279</v>
      </c>
      <c r="B618" s="756" t="s">
        <v>35</v>
      </c>
      <c r="C618" s="771" t="s">
        <v>161</v>
      </c>
      <c r="D618" s="410"/>
    </row>
    <row r="619" spans="1:4" ht="15.75" thickBot="1" x14ac:dyDescent="0.3">
      <c r="A619" s="730" t="s">
        <v>279</v>
      </c>
      <c r="B619" s="757" t="s">
        <v>294</v>
      </c>
      <c r="C619" s="779" t="s">
        <v>161</v>
      </c>
      <c r="D619" s="410"/>
    </row>
    <row r="620" spans="1:4" ht="15.75" thickTop="1" x14ac:dyDescent="0.25">
      <c r="A620" s="558" t="s">
        <v>280</v>
      </c>
      <c r="B620" s="559" t="s">
        <v>29</v>
      </c>
      <c r="C620" s="774">
        <v>480261</v>
      </c>
      <c r="D620" s="410"/>
    </row>
    <row r="621" spans="1:4" x14ac:dyDescent="0.25">
      <c r="A621" s="561" t="s">
        <v>280</v>
      </c>
      <c r="B621" s="562" t="s">
        <v>29</v>
      </c>
      <c r="C621" s="563">
        <v>480262</v>
      </c>
      <c r="D621" s="410"/>
    </row>
    <row r="622" spans="1:4" x14ac:dyDescent="0.25">
      <c r="A622" s="561" t="s">
        <v>280</v>
      </c>
      <c r="B622" s="562" t="s">
        <v>29</v>
      </c>
      <c r="C622" s="563">
        <v>480269</v>
      </c>
      <c r="D622" s="410"/>
    </row>
    <row r="623" spans="1:4" x14ac:dyDescent="0.25">
      <c r="A623" s="729" t="s">
        <v>280</v>
      </c>
      <c r="B623" s="756" t="s">
        <v>30</v>
      </c>
      <c r="C623" s="771" t="s">
        <v>169</v>
      </c>
      <c r="D623" s="410"/>
    </row>
    <row r="624" spans="1:4" x14ac:dyDescent="0.25">
      <c r="A624" s="721" t="s">
        <v>280</v>
      </c>
      <c r="B624" s="750" t="s">
        <v>30</v>
      </c>
      <c r="C624" s="780" t="s">
        <v>170</v>
      </c>
      <c r="D624" s="410"/>
    </row>
    <row r="625" spans="1:4" x14ac:dyDescent="0.25">
      <c r="A625" s="721" t="s">
        <v>280</v>
      </c>
      <c r="B625" s="750" t="s">
        <v>30</v>
      </c>
      <c r="C625" s="780" t="s">
        <v>171</v>
      </c>
      <c r="D625" s="410"/>
    </row>
    <row r="626" spans="1:4" x14ac:dyDescent="0.25">
      <c r="A626" s="721" t="s">
        <v>280</v>
      </c>
      <c r="B626" s="750" t="s">
        <v>35</v>
      </c>
      <c r="C626" s="780" t="s">
        <v>169</v>
      </c>
      <c r="D626" s="410"/>
    </row>
    <row r="627" spans="1:4" x14ac:dyDescent="0.25">
      <c r="A627" s="721" t="s">
        <v>280</v>
      </c>
      <c r="B627" s="750" t="s">
        <v>35</v>
      </c>
      <c r="C627" s="780" t="s">
        <v>170</v>
      </c>
      <c r="D627" s="410"/>
    </row>
    <row r="628" spans="1:4" x14ac:dyDescent="0.25">
      <c r="A628" s="728" t="s">
        <v>280</v>
      </c>
      <c r="B628" s="755" t="s">
        <v>35</v>
      </c>
      <c r="C628" s="571" t="s">
        <v>171</v>
      </c>
      <c r="D628" s="410"/>
    </row>
    <row r="629" spans="1:4" x14ac:dyDescent="0.25">
      <c r="A629" s="721" t="s">
        <v>280</v>
      </c>
      <c r="B629" s="755" t="s">
        <v>294</v>
      </c>
      <c r="C629" s="571">
        <v>480261</v>
      </c>
      <c r="D629" s="410"/>
    </row>
    <row r="630" spans="1:4" x14ac:dyDescent="0.25">
      <c r="A630" s="721" t="s">
        <v>280</v>
      </c>
      <c r="B630" s="755" t="s">
        <v>294</v>
      </c>
      <c r="C630" s="571">
        <v>480262</v>
      </c>
      <c r="D630" s="410"/>
    </row>
    <row r="631" spans="1:4" ht="15.75" thickBot="1" x14ac:dyDescent="0.3">
      <c r="A631" s="728" t="s">
        <v>280</v>
      </c>
      <c r="B631" s="755" t="s">
        <v>294</v>
      </c>
      <c r="C631" s="571">
        <v>480269</v>
      </c>
      <c r="D631" s="410"/>
    </row>
    <row r="632" spans="1:4" ht="15.75" thickTop="1" x14ac:dyDescent="0.25">
      <c r="A632" s="558" t="s">
        <v>281</v>
      </c>
      <c r="B632" s="559" t="s">
        <v>29</v>
      </c>
      <c r="C632" s="774">
        <v>480210</v>
      </c>
      <c r="D632" s="410"/>
    </row>
    <row r="633" spans="1:4" x14ac:dyDescent="0.25">
      <c r="A633" s="561" t="s">
        <v>281</v>
      </c>
      <c r="B633" s="562" t="s">
        <v>29</v>
      </c>
      <c r="C633" s="563">
        <v>480220</v>
      </c>
      <c r="D633" s="410"/>
    </row>
    <row r="634" spans="1:4" x14ac:dyDescent="0.25">
      <c r="A634" s="561" t="s">
        <v>281</v>
      </c>
      <c r="B634" s="562" t="s">
        <v>29</v>
      </c>
      <c r="C634" s="563">
        <v>480254</v>
      </c>
      <c r="D634" s="410"/>
    </row>
    <row r="635" spans="1:4" x14ac:dyDescent="0.25">
      <c r="A635" s="561" t="s">
        <v>281</v>
      </c>
      <c r="B635" s="562" t="s">
        <v>29</v>
      </c>
      <c r="C635" s="563">
        <v>480255</v>
      </c>
      <c r="D635" s="410"/>
    </row>
    <row r="636" spans="1:4" x14ac:dyDescent="0.25">
      <c r="A636" s="561" t="s">
        <v>281</v>
      </c>
      <c r="B636" s="562" t="s">
        <v>29</v>
      </c>
      <c r="C636" s="563">
        <v>480256</v>
      </c>
      <c r="D636" s="410"/>
    </row>
    <row r="637" spans="1:4" x14ac:dyDescent="0.25">
      <c r="A637" s="561" t="s">
        <v>281</v>
      </c>
      <c r="B637" s="562" t="s">
        <v>29</v>
      </c>
      <c r="C637" s="563">
        <v>480257</v>
      </c>
      <c r="D637" s="410"/>
    </row>
    <row r="638" spans="1:4" x14ac:dyDescent="0.25">
      <c r="A638" s="561" t="s">
        <v>281</v>
      </c>
      <c r="B638" s="562" t="s">
        <v>29</v>
      </c>
      <c r="C638" s="563">
        <v>480258</v>
      </c>
      <c r="D638" s="410"/>
    </row>
    <row r="639" spans="1:4" x14ac:dyDescent="0.25">
      <c r="A639" s="720" t="s">
        <v>281</v>
      </c>
      <c r="B639" s="749" t="s">
        <v>30</v>
      </c>
      <c r="C639" s="777" t="s">
        <v>162</v>
      </c>
      <c r="D639" s="410"/>
    </row>
    <row r="640" spans="1:4" x14ac:dyDescent="0.25">
      <c r="A640" s="721" t="s">
        <v>281</v>
      </c>
      <c r="B640" s="750" t="s">
        <v>30</v>
      </c>
      <c r="C640" s="780" t="s">
        <v>163</v>
      </c>
      <c r="D640" s="410"/>
    </row>
    <row r="641" spans="1:4" x14ac:dyDescent="0.25">
      <c r="A641" s="721" t="s">
        <v>281</v>
      </c>
      <c r="B641" s="750" t="s">
        <v>30</v>
      </c>
      <c r="C641" s="780" t="s">
        <v>164</v>
      </c>
      <c r="D641" s="410"/>
    </row>
    <row r="642" spans="1:4" x14ac:dyDescent="0.25">
      <c r="A642" s="721" t="s">
        <v>281</v>
      </c>
      <c r="B642" s="750" t="s">
        <v>30</v>
      </c>
      <c r="C642" s="780" t="s">
        <v>165</v>
      </c>
      <c r="D642" s="410"/>
    </row>
    <row r="643" spans="1:4" x14ac:dyDescent="0.25">
      <c r="A643" s="721" t="s">
        <v>281</v>
      </c>
      <c r="B643" s="750" t="s">
        <v>30</v>
      </c>
      <c r="C643" s="780" t="s">
        <v>166</v>
      </c>
      <c r="D643" s="410"/>
    </row>
    <row r="644" spans="1:4" x14ac:dyDescent="0.25">
      <c r="A644" s="721" t="s">
        <v>281</v>
      </c>
      <c r="B644" s="750" t="s">
        <v>30</v>
      </c>
      <c r="C644" s="780" t="s">
        <v>167</v>
      </c>
      <c r="D644" s="410"/>
    </row>
    <row r="645" spans="1:4" x14ac:dyDescent="0.25">
      <c r="A645" s="721" t="s">
        <v>281</v>
      </c>
      <c r="B645" s="750" t="s">
        <v>30</v>
      </c>
      <c r="C645" s="780" t="s">
        <v>168</v>
      </c>
      <c r="D645" s="410"/>
    </row>
    <row r="646" spans="1:4" x14ac:dyDescent="0.25">
      <c r="A646" s="721" t="s">
        <v>281</v>
      </c>
      <c r="B646" s="750" t="s">
        <v>35</v>
      </c>
      <c r="C646" s="780" t="s">
        <v>162</v>
      </c>
      <c r="D646" s="410"/>
    </row>
    <row r="647" spans="1:4" x14ac:dyDescent="0.25">
      <c r="A647" s="721" t="s">
        <v>281</v>
      </c>
      <c r="B647" s="750" t="s">
        <v>35</v>
      </c>
      <c r="C647" s="780" t="s">
        <v>163</v>
      </c>
      <c r="D647" s="410"/>
    </row>
    <row r="648" spans="1:4" x14ac:dyDescent="0.25">
      <c r="A648" s="721" t="s">
        <v>281</v>
      </c>
      <c r="B648" s="750" t="s">
        <v>35</v>
      </c>
      <c r="C648" s="780" t="s">
        <v>164</v>
      </c>
      <c r="D648" s="410"/>
    </row>
    <row r="649" spans="1:4" x14ac:dyDescent="0.25">
      <c r="A649" s="721" t="s">
        <v>281</v>
      </c>
      <c r="B649" s="750" t="s">
        <v>35</v>
      </c>
      <c r="C649" s="780" t="s">
        <v>165</v>
      </c>
      <c r="D649" s="410"/>
    </row>
    <row r="650" spans="1:4" x14ac:dyDescent="0.25">
      <c r="A650" s="721" t="s">
        <v>281</v>
      </c>
      <c r="B650" s="750" t="s">
        <v>35</v>
      </c>
      <c r="C650" s="780" t="s">
        <v>166</v>
      </c>
      <c r="D650" s="410"/>
    </row>
    <row r="651" spans="1:4" x14ac:dyDescent="0.25">
      <c r="A651" s="721" t="s">
        <v>281</v>
      </c>
      <c r="B651" s="750" t="s">
        <v>35</v>
      </c>
      <c r="C651" s="780" t="s">
        <v>167</v>
      </c>
      <c r="D651" s="410"/>
    </row>
    <row r="652" spans="1:4" x14ac:dyDescent="0.25">
      <c r="A652" s="728" t="s">
        <v>281</v>
      </c>
      <c r="B652" s="755" t="s">
        <v>35</v>
      </c>
      <c r="C652" s="571" t="s">
        <v>168</v>
      </c>
      <c r="D652" s="410"/>
    </row>
    <row r="653" spans="1:4" x14ac:dyDescent="0.25">
      <c r="A653" s="721" t="s">
        <v>281</v>
      </c>
      <c r="B653" s="750" t="s">
        <v>294</v>
      </c>
      <c r="C653" s="780">
        <v>480210</v>
      </c>
      <c r="D653" s="410"/>
    </row>
    <row r="654" spans="1:4" x14ac:dyDescent="0.25">
      <c r="A654" s="728" t="s">
        <v>281</v>
      </c>
      <c r="B654" s="755" t="s">
        <v>294</v>
      </c>
      <c r="C654" s="571">
        <v>480220</v>
      </c>
      <c r="D654" s="410"/>
    </row>
    <row r="655" spans="1:4" x14ac:dyDescent="0.25">
      <c r="A655" s="721" t="s">
        <v>281</v>
      </c>
      <c r="B655" s="750" t="s">
        <v>294</v>
      </c>
      <c r="C655" s="780">
        <v>480254</v>
      </c>
      <c r="D655" s="410"/>
    </row>
    <row r="656" spans="1:4" x14ac:dyDescent="0.25">
      <c r="A656" s="728" t="s">
        <v>281</v>
      </c>
      <c r="B656" s="755" t="s">
        <v>294</v>
      </c>
      <c r="C656" s="571">
        <v>480255</v>
      </c>
      <c r="D656" s="410"/>
    </row>
    <row r="657" spans="1:4" x14ac:dyDescent="0.25">
      <c r="A657" s="721" t="s">
        <v>281</v>
      </c>
      <c r="B657" s="750" t="s">
        <v>294</v>
      </c>
      <c r="C657" s="780">
        <v>480256</v>
      </c>
      <c r="D657" s="410"/>
    </row>
    <row r="658" spans="1:4" x14ac:dyDescent="0.25">
      <c r="A658" s="728" t="s">
        <v>281</v>
      </c>
      <c r="B658" s="755" t="s">
        <v>294</v>
      </c>
      <c r="C658" s="571">
        <v>480257</v>
      </c>
      <c r="D658" s="410"/>
    </row>
    <row r="659" spans="1:4" ht="15.75" thickBot="1" x14ac:dyDescent="0.3">
      <c r="A659" s="721" t="s">
        <v>281</v>
      </c>
      <c r="B659" s="750" t="s">
        <v>294</v>
      </c>
      <c r="C659" s="780">
        <v>480258</v>
      </c>
      <c r="D659" s="410"/>
    </row>
    <row r="660" spans="1:4" ht="15.75" thickTop="1" x14ac:dyDescent="0.25">
      <c r="A660" s="733" t="s">
        <v>282</v>
      </c>
      <c r="B660" s="759" t="s">
        <v>29</v>
      </c>
      <c r="C660" s="774">
        <v>4809</v>
      </c>
      <c r="D660" s="410"/>
    </row>
    <row r="661" spans="1:4" x14ac:dyDescent="0.25">
      <c r="A661" s="720" t="s">
        <v>282</v>
      </c>
      <c r="B661" s="756" t="s">
        <v>29</v>
      </c>
      <c r="C661" s="563">
        <v>481013</v>
      </c>
      <c r="D661" s="410"/>
    </row>
    <row r="662" spans="1:4" x14ac:dyDescent="0.25">
      <c r="A662" s="720" t="s">
        <v>282</v>
      </c>
      <c r="B662" s="756" t="s">
        <v>29</v>
      </c>
      <c r="C662" s="563">
        <v>481014</v>
      </c>
      <c r="D662" s="410"/>
    </row>
    <row r="663" spans="1:4" x14ac:dyDescent="0.25">
      <c r="A663" s="720" t="s">
        <v>282</v>
      </c>
      <c r="B663" s="756" t="s">
        <v>29</v>
      </c>
      <c r="C663" s="563">
        <v>481019</v>
      </c>
      <c r="D663" s="410"/>
    </row>
    <row r="664" spans="1:4" x14ac:dyDescent="0.25">
      <c r="A664" s="720" t="s">
        <v>282</v>
      </c>
      <c r="B664" s="756" t="s">
        <v>29</v>
      </c>
      <c r="C664" s="563">
        <v>481022</v>
      </c>
      <c r="D664" s="410"/>
    </row>
    <row r="665" spans="1:4" x14ac:dyDescent="0.25">
      <c r="A665" s="720" t="s">
        <v>282</v>
      </c>
      <c r="B665" s="756" t="s">
        <v>29</v>
      </c>
      <c r="C665" s="563">
        <v>481029</v>
      </c>
      <c r="D665" s="410"/>
    </row>
    <row r="666" spans="1:4" x14ac:dyDescent="0.25">
      <c r="A666" s="720" t="s">
        <v>282</v>
      </c>
      <c r="B666" s="749" t="s">
        <v>30</v>
      </c>
      <c r="C666" s="777">
        <v>4809</v>
      </c>
      <c r="D666" s="410"/>
    </row>
    <row r="667" spans="1:4" x14ac:dyDescent="0.25">
      <c r="A667" s="721" t="s">
        <v>282</v>
      </c>
      <c r="B667" s="750" t="s">
        <v>30</v>
      </c>
      <c r="C667" s="780" t="s">
        <v>175</v>
      </c>
      <c r="D667" s="410"/>
    </row>
    <row r="668" spans="1:4" x14ac:dyDescent="0.25">
      <c r="A668" s="721" t="s">
        <v>282</v>
      </c>
      <c r="B668" s="750" t="s">
        <v>30</v>
      </c>
      <c r="C668" s="780" t="s">
        <v>176</v>
      </c>
      <c r="D668" s="410"/>
    </row>
    <row r="669" spans="1:4" x14ac:dyDescent="0.25">
      <c r="A669" s="721" t="s">
        <v>282</v>
      </c>
      <c r="B669" s="750" t="s">
        <v>30</v>
      </c>
      <c r="C669" s="780" t="s">
        <v>177</v>
      </c>
      <c r="D669" s="410"/>
    </row>
    <row r="670" spans="1:4" x14ac:dyDescent="0.25">
      <c r="A670" s="721" t="s">
        <v>282</v>
      </c>
      <c r="B670" s="750" t="s">
        <v>30</v>
      </c>
      <c r="C670" s="780" t="s">
        <v>178</v>
      </c>
      <c r="D670" s="410"/>
    </row>
    <row r="671" spans="1:4" x14ac:dyDescent="0.25">
      <c r="A671" s="721" t="s">
        <v>282</v>
      </c>
      <c r="B671" s="750" t="s">
        <v>30</v>
      </c>
      <c r="C671" s="780" t="s">
        <v>179</v>
      </c>
      <c r="D671" s="410"/>
    </row>
    <row r="672" spans="1:4" x14ac:dyDescent="0.25">
      <c r="A672" s="721" t="s">
        <v>282</v>
      </c>
      <c r="B672" s="750" t="s">
        <v>35</v>
      </c>
      <c r="C672" s="780">
        <v>4809</v>
      </c>
      <c r="D672" s="410"/>
    </row>
    <row r="673" spans="1:4" x14ac:dyDescent="0.25">
      <c r="A673" s="721" t="s">
        <v>282</v>
      </c>
      <c r="B673" s="750" t="s">
        <v>35</v>
      </c>
      <c r="C673" s="780" t="s">
        <v>175</v>
      </c>
      <c r="D673" s="410"/>
    </row>
    <row r="674" spans="1:4" x14ac:dyDescent="0.25">
      <c r="A674" s="721" t="s">
        <v>282</v>
      </c>
      <c r="B674" s="750" t="s">
        <v>35</v>
      </c>
      <c r="C674" s="780" t="s">
        <v>176</v>
      </c>
      <c r="D674" s="410"/>
    </row>
    <row r="675" spans="1:4" x14ac:dyDescent="0.25">
      <c r="A675" s="721" t="s">
        <v>282</v>
      </c>
      <c r="B675" s="750" t="s">
        <v>35</v>
      </c>
      <c r="C675" s="780" t="s">
        <v>177</v>
      </c>
      <c r="D675" s="410"/>
    </row>
    <row r="676" spans="1:4" x14ac:dyDescent="0.25">
      <c r="A676" s="721" t="s">
        <v>282</v>
      </c>
      <c r="B676" s="750" t="s">
        <v>35</v>
      </c>
      <c r="C676" s="780" t="s">
        <v>178</v>
      </c>
      <c r="D676" s="410"/>
    </row>
    <row r="677" spans="1:4" x14ac:dyDescent="0.25">
      <c r="A677" s="728" t="s">
        <v>282</v>
      </c>
      <c r="B677" s="755" t="s">
        <v>35</v>
      </c>
      <c r="C677" s="571" t="s">
        <v>179</v>
      </c>
      <c r="D677" s="410"/>
    </row>
    <row r="678" spans="1:4" x14ac:dyDescent="0.25">
      <c r="A678" s="721" t="s">
        <v>282</v>
      </c>
      <c r="B678" s="755" t="s">
        <v>294</v>
      </c>
      <c r="C678" s="571">
        <v>4809</v>
      </c>
      <c r="D678" s="410"/>
    </row>
    <row r="679" spans="1:4" x14ac:dyDescent="0.25">
      <c r="A679" s="728" t="s">
        <v>282</v>
      </c>
      <c r="B679" s="755" t="s">
        <v>294</v>
      </c>
      <c r="C679" s="571">
        <v>481013</v>
      </c>
      <c r="D679" s="410"/>
    </row>
    <row r="680" spans="1:4" x14ac:dyDescent="0.25">
      <c r="A680" s="721" t="s">
        <v>282</v>
      </c>
      <c r="B680" s="755" t="s">
        <v>294</v>
      </c>
      <c r="C680" s="571">
        <v>481014</v>
      </c>
      <c r="D680" s="410"/>
    </row>
    <row r="681" spans="1:4" x14ac:dyDescent="0.25">
      <c r="A681" s="728" t="s">
        <v>282</v>
      </c>
      <c r="B681" s="755" t="s">
        <v>294</v>
      </c>
      <c r="C681" s="571">
        <v>481019</v>
      </c>
      <c r="D681" s="410"/>
    </row>
    <row r="682" spans="1:4" x14ac:dyDescent="0.25">
      <c r="A682" s="721" t="s">
        <v>282</v>
      </c>
      <c r="B682" s="755" t="s">
        <v>294</v>
      </c>
      <c r="C682" s="571">
        <v>481022</v>
      </c>
      <c r="D682" s="410"/>
    </row>
    <row r="683" spans="1:4" ht="15.75" thickBot="1" x14ac:dyDescent="0.3">
      <c r="A683" s="728" t="s">
        <v>282</v>
      </c>
      <c r="B683" s="755" t="s">
        <v>294</v>
      </c>
      <c r="C683" s="779">
        <v>481029</v>
      </c>
      <c r="D683" s="410"/>
    </row>
    <row r="684" spans="1:4" ht="15.75" thickTop="1" x14ac:dyDescent="0.25">
      <c r="A684" s="732">
        <v>12.2</v>
      </c>
      <c r="B684" s="759" t="s">
        <v>29</v>
      </c>
      <c r="C684" s="781">
        <v>4803</v>
      </c>
      <c r="D684" s="410"/>
    </row>
    <row r="685" spans="1:4" x14ac:dyDescent="0.25">
      <c r="A685" s="720">
        <v>12.2</v>
      </c>
      <c r="B685" s="749" t="s">
        <v>30</v>
      </c>
      <c r="C685" s="777" t="s">
        <v>172</v>
      </c>
      <c r="D685" s="410"/>
    </row>
    <row r="686" spans="1:4" x14ac:dyDescent="0.25">
      <c r="A686" s="729">
        <v>12.2</v>
      </c>
      <c r="B686" s="756" t="s">
        <v>35</v>
      </c>
      <c r="C686" s="778" t="s">
        <v>172</v>
      </c>
      <c r="D686" s="410"/>
    </row>
    <row r="687" spans="1:4" ht="15.75" thickBot="1" x14ac:dyDescent="0.3">
      <c r="A687" s="730">
        <v>12.2</v>
      </c>
      <c r="B687" s="757" t="s">
        <v>294</v>
      </c>
      <c r="C687" s="779" t="s">
        <v>172</v>
      </c>
      <c r="D687" s="410"/>
    </row>
    <row r="688" spans="1:4" ht="15.75" thickTop="1" x14ac:dyDescent="0.25">
      <c r="A688" s="732">
        <v>12.3</v>
      </c>
      <c r="B688" s="759" t="s">
        <v>29</v>
      </c>
      <c r="C688" s="774">
        <v>480411</v>
      </c>
      <c r="D688" s="410"/>
    </row>
    <row r="689" spans="1:4" x14ac:dyDescent="0.25">
      <c r="A689" s="729">
        <v>12.3</v>
      </c>
      <c r="B689" s="756" t="s">
        <v>29</v>
      </c>
      <c r="C689" s="563">
        <v>480419</v>
      </c>
      <c r="D689" s="410"/>
    </row>
    <row r="690" spans="1:4" x14ac:dyDescent="0.25">
      <c r="A690" s="729">
        <v>12.3</v>
      </c>
      <c r="B690" s="756" t="s">
        <v>29</v>
      </c>
      <c r="C690" s="563">
        <v>480421</v>
      </c>
      <c r="D690" s="410"/>
    </row>
    <row r="691" spans="1:4" x14ac:dyDescent="0.25">
      <c r="A691" s="729">
        <v>12.3</v>
      </c>
      <c r="B691" s="756" t="s">
        <v>29</v>
      </c>
      <c r="C691" s="563">
        <v>480429</v>
      </c>
      <c r="D691" s="410"/>
    </row>
    <row r="692" spans="1:4" x14ac:dyDescent="0.25">
      <c r="A692" s="729">
        <v>12.3</v>
      </c>
      <c r="B692" s="756" t="s">
        <v>29</v>
      </c>
      <c r="C692" s="563">
        <v>480431</v>
      </c>
      <c r="D692" s="410"/>
    </row>
    <row r="693" spans="1:4" x14ac:dyDescent="0.25">
      <c r="A693" s="729">
        <v>12.3</v>
      </c>
      <c r="B693" s="756" t="s">
        <v>29</v>
      </c>
      <c r="C693" s="563">
        <v>480439</v>
      </c>
      <c r="D693" s="410"/>
    </row>
    <row r="694" spans="1:4" x14ac:dyDescent="0.25">
      <c r="A694" s="729">
        <v>12.3</v>
      </c>
      <c r="B694" s="756" t="s">
        <v>29</v>
      </c>
      <c r="C694" s="563">
        <v>480442</v>
      </c>
      <c r="D694" s="410"/>
    </row>
    <row r="695" spans="1:4" x14ac:dyDescent="0.25">
      <c r="A695" s="729">
        <v>12.3</v>
      </c>
      <c r="B695" s="756" t="s">
        <v>29</v>
      </c>
      <c r="C695" s="563">
        <v>480449</v>
      </c>
      <c r="D695" s="410"/>
    </row>
    <row r="696" spans="1:4" x14ac:dyDescent="0.25">
      <c r="A696" s="729">
        <v>12.3</v>
      </c>
      <c r="B696" s="756" t="s">
        <v>29</v>
      </c>
      <c r="C696" s="563">
        <v>480451</v>
      </c>
      <c r="D696" s="410"/>
    </row>
    <row r="697" spans="1:4" x14ac:dyDescent="0.25">
      <c r="A697" s="729">
        <v>12.3</v>
      </c>
      <c r="B697" s="756" t="s">
        <v>29</v>
      </c>
      <c r="C697" s="563">
        <v>480452</v>
      </c>
      <c r="D697" s="410"/>
    </row>
    <row r="698" spans="1:4" x14ac:dyDescent="0.25">
      <c r="A698" s="729">
        <v>12.3</v>
      </c>
      <c r="B698" s="756" t="s">
        <v>29</v>
      </c>
      <c r="C698" s="563">
        <v>480459</v>
      </c>
      <c r="D698" s="410"/>
    </row>
    <row r="699" spans="1:4" x14ac:dyDescent="0.25">
      <c r="A699" s="729">
        <v>12.3</v>
      </c>
      <c r="B699" s="756" t="s">
        <v>29</v>
      </c>
      <c r="C699" s="563">
        <v>480511</v>
      </c>
      <c r="D699" s="410"/>
    </row>
    <row r="700" spans="1:4" x14ac:dyDescent="0.25">
      <c r="A700" s="729">
        <v>12.3</v>
      </c>
      <c r="B700" s="756" t="s">
        <v>29</v>
      </c>
      <c r="C700" s="563">
        <v>480512</v>
      </c>
      <c r="D700" s="410"/>
    </row>
    <row r="701" spans="1:4" x14ac:dyDescent="0.25">
      <c r="A701" s="729">
        <v>12.3</v>
      </c>
      <c r="B701" s="756" t="s">
        <v>29</v>
      </c>
      <c r="C701" s="563">
        <v>480519</v>
      </c>
      <c r="D701" s="410"/>
    </row>
    <row r="702" spans="1:4" x14ac:dyDescent="0.25">
      <c r="A702" s="729">
        <v>12.3</v>
      </c>
      <c r="B702" s="756" t="s">
        <v>29</v>
      </c>
      <c r="C702" s="563">
        <v>480524</v>
      </c>
      <c r="D702" s="410"/>
    </row>
    <row r="703" spans="1:4" x14ac:dyDescent="0.25">
      <c r="A703" s="729">
        <v>12.3</v>
      </c>
      <c r="B703" s="756" t="s">
        <v>29</v>
      </c>
      <c r="C703" s="563">
        <v>480525</v>
      </c>
      <c r="D703" s="410"/>
    </row>
    <row r="704" spans="1:4" x14ac:dyDescent="0.25">
      <c r="A704" s="729">
        <v>12.3</v>
      </c>
      <c r="B704" s="756" t="s">
        <v>29</v>
      </c>
      <c r="C704" s="563">
        <v>480530</v>
      </c>
      <c r="D704" s="410"/>
    </row>
    <row r="705" spans="1:4" x14ac:dyDescent="0.25">
      <c r="A705" s="729">
        <v>12.3</v>
      </c>
      <c r="B705" s="756" t="s">
        <v>29</v>
      </c>
      <c r="C705" s="563">
        <v>480591</v>
      </c>
      <c r="D705" s="410"/>
    </row>
    <row r="706" spans="1:4" x14ac:dyDescent="0.25">
      <c r="A706" s="729">
        <v>12.3</v>
      </c>
      <c r="B706" s="756" t="s">
        <v>29</v>
      </c>
      <c r="C706" s="563">
        <v>480592</v>
      </c>
      <c r="D706" s="410"/>
    </row>
    <row r="707" spans="1:4" x14ac:dyDescent="0.25">
      <c r="A707" s="729">
        <v>12.3</v>
      </c>
      <c r="B707" s="756" t="s">
        <v>29</v>
      </c>
      <c r="C707" s="563">
        <v>480593</v>
      </c>
      <c r="D707" s="410"/>
    </row>
    <row r="708" spans="1:4" x14ac:dyDescent="0.25">
      <c r="A708" s="729">
        <v>12.3</v>
      </c>
      <c r="B708" s="756" t="s">
        <v>29</v>
      </c>
      <c r="C708" s="563">
        <v>480610</v>
      </c>
      <c r="D708" s="410"/>
    </row>
    <row r="709" spans="1:4" x14ac:dyDescent="0.25">
      <c r="A709" s="729">
        <v>12.3</v>
      </c>
      <c r="B709" s="756" t="s">
        <v>29</v>
      </c>
      <c r="C709" s="563">
        <v>480620</v>
      </c>
      <c r="D709" s="410"/>
    </row>
    <row r="710" spans="1:4" x14ac:dyDescent="0.25">
      <c r="A710" s="729">
        <v>12.3</v>
      </c>
      <c r="B710" s="756" t="s">
        <v>29</v>
      </c>
      <c r="C710" s="563">
        <v>480640</v>
      </c>
      <c r="D710" s="410"/>
    </row>
    <row r="711" spans="1:4" x14ac:dyDescent="0.25">
      <c r="A711" s="729">
        <v>12.3</v>
      </c>
      <c r="B711" s="756" t="s">
        <v>29</v>
      </c>
      <c r="C711" s="563">
        <v>4808</v>
      </c>
      <c r="D711" s="410"/>
    </row>
    <row r="712" spans="1:4" x14ac:dyDescent="0.25">
      <c r="A712" s="729">
        <v>12.3</v>
      </c>
      <c r="B712" s="756" t="s">
        <v>29</v>
      </c>
      <c r="C712" s="563">
        <v>481031</v>
      </c>
      <c r="D712" s="410"/>
    </row>
    <row r="713" spans="1:4" x14ac:dyDescent="0.25">
      <c r="A713" s="729">
        <v>12.3</v>
      </c>
      <c r="B713" s="756" t="s">
        <v>29</v>
      </c>
      <c r="C713" s="563">
        <v>481032</v>
      </c>
      <c r="D713" s="410"/>
    </row>
    <row r="714" spans="1:4" x14ac:dyDescent="0.25">
      <c r="A714" s="729">
        <v>12.3</v>
      </c>
      <c r="B714" s="756" t="s">
        <v>29</v>
      </c>
      <c r="C714" s="563">
        <v>481039</v>
      </c>
      <c r="D714" s="410"/>
    </row>
    <row r="715" spans="1:4" x14ac:dyDescent="0.25">
      <c r="A715" s="729">
        <v>12.3</v>
      </c>
      <c r="B715" s="756" t="s">
        <v>29</v>
      </c>
      <c r="C715" s="563">
        <v>481092</v>
      </c>
      <c r="D715" s="410"/>
    </row>
    <row r="716" spans="1:4" x14ac:dyDescent="0.25">
      <c r="A716" s="729">
        <v>12.3</v>
      </c>
      <c r="B716" s="756" t="s">
        <v>29</v>
      </c>
      <c r="C716" s="563">
        <v>481099</v>
      </c>
      <c r="D716" s="410"/>
    </row>
    <row r="717" spans="1:4" x14ac:dyDescent="0.25">
      <c r="A717" s="729">
        <v>12.3</v>
      </c>
      <c r="B717" s="756" t="s">
        <v>29</v>
      </c>
      <c r="C717" s="563">
        <v>481151</v>
      </c>
      <c r="D717" s="410"/>
    </row>
    <row r="718" spans="1:4" x14ac:dyDescent="0.25">
      <c r="A718" s="729">
        <v>12.3</v>
      </c>
      <c r="B718" s="756" t="s">
        <v>29</v>
      </c>
      <c r="C718" s="778">
        <v>481159</v>
      </c>
      <c r="D718" s="410"/>
    </row>
    <row r="719" spans="1:4" x14ac:dyDescent="0.25">
      <c r="A719" s="720">
        <v>12.3</v>
      </c>
      <c r="B719" s="749" t="s">
        <v>30</v>
      </c>
      <c r="C719" s="786">
        <v>480411</v>
      </c>
      <c r="D719" s="410"/>
    </row>
    <row r="720" spans="1:4" x14ac:dyDescent="0.25">
      <c r="A720" s="729">
        <v>12.3</v>
      </c>
      <c r="B720" s="756" t="s">
        <v>30</v>
      </c>
      <c r="C720" s="787">
        <v>480419</v>
      </c>
      <c r="D720" s="410"/>
    </row>
    <row r="721" spans="1:4" x14ac:dyDescent="0.25">
      <c r="A721" s="729">
        <v>12.3</v>
      </c>
      <c r="B721" s="756" t="s">
        <v>30</v>
      </c>
      <c r="C721" s="787">
        <v>480421</v>
      </c>
      <c r="D721" s="410"/>
    </row>
    <row r="722" spans="1:4" x14ac:dyDescent="0.25">
      <c r="A722" s="729">
        <v>12.3</v>
      </c>
      <c r="B722" s="756" t="s">
        <v>30</v>
      </c>
      <c r="C722" s="787">
        <v>480429</v>
      </c>
      <c r="D722" s="410"/>
    </row>
    <row r="723" spans="1:4" x14ac:dyDescent="0.25">
      <c r="A723" s="729">
        <v>12.3</v>
      </c>
      <c r="B723" s="756" t="s">
        <v>30</v>
      </c>
      <c r="C723" s="787">
        <v>480431</v>
      </c>
      <c r="D723" s="410"/>
    </row>
    <row r="724" spans="1:4" x14ac:dyDescent="0.25">
      <c r="A724" s="729">
        <v>12.3</v>
      </c>
      <c r="B724" s="756" t="s">
        <v>30</v>
      </c>
      <c r="C724" s="787">
        <v>480439</v>
      </c>
      <c r="D724" s="410"/>
    </row>
    <row r="725" spans="1:4" x14ac:dyDescent="0.25">
      <c r="A725" s="729">
        <v>12.3</v>
      </c>
      <c r="B725" s="756" t="s">
        <v>30</v>
      </c>
      <c r="C725" s="787">
        <v>480442</v>
      </c>
      <c r="D725" s="410"/>
    </row>
    <row r="726" spans="1:4" x14ac:dyDescent="0.25">
      <c r="A726" s="729">
        <v>12.3</v>
      </c>
      <c r="B726" s="756" t="s">
        <v>30</v>
      </c>
      <c r="C726" s="787">
        <v>480449</v>
      </c>
      <c r="D726" s="410"/>
    </row>
    <row r="727" spans="1:4" x14ac:dyDescent="0.25">
      <c r="A727" s="729">
        <v>12.3</v>
      </c>
      <c r="B727" s="756" t="s">
        <v>30</v>
      </c>
      <c r="C727" s="787">
        <v>480451</v>
      </c>
      <c r="D727" s="410"/>
    </row>
    <row r="728" spans="1:4" x14ac:dyDescent="0.25">
      <c r="A728" s="729">
        <v>12.3</v>
      </c>
      <c r="B728" s="756" t="s">
        <v>30</v>
      </c>
      <c r="C728" s="787">
        <v>480452</v>
      </c>
      <c r="D728" s="410"/>
    </row>
    <row r="729" spans="1:4" x14ac:dyDescent="0.25">
      <c r="A729" s="729">
        <v>12.3</v>
      </c>
      <c r="B729" s="756" t="s">
        <v>30</v>
      </c>
      <c r="C729" s="787">
        <v>480459</v>
      </c>
      <c r="D729" s="410"/>
    </row>
    <row r="730" spans="1:4" x14ac:dyDescent="0.25">
      <c r="A730" s="729">
        <v>12.3</v>
      </c>
      <c r="B730" s="756" t="s">
        <v>30</v>
      </c>
      <c r="C730" s="787">
        <v>480511</v>
      </c>
      <c r="D730" s="410"/>
    </row>
    <row r="731" spans="1:4" x14ac:dyDescent="0.25">
      <c r="A731" s="729">
        <v>12.3</v>
      </c>
      <c r="B731" s="756" t="s">
        <v>30</v>
      </c>
      <c r="C731" s="787">
        <v>480512</v>
      </c>
      <c r="D731" s="410"/>
    </row>
    <row r="732" spans="1:4" x14ac:dyDescent="0.25">
      <c r="A732" s="729">
        <v>12.3</v>
      </c>
      <c r="B732" s="756" t="s">
        <v>30</v>
      </c>
      <c r="C732" s="787">
        <v>480519</v>
      </c>
      <c r="D732" s="410"/>
    </row>
    <row r="733" spans="1:4" x14ac:dyDescent="0.25">
      <c r="A733" s="729">
        <v>12.3</v>
      </c>
      <c r="B733" s="756" t="s">
        <v>30</v>
      </c>
      <c r="C733" s="787">
        <v>480524</v>
      </c>
      <c r="D733" s="410"/>
    </row>
    <row r="734" spans="1:4" x14ac:dyDescent="0.25">
      <c r="A734" s="729">
        <v>12.3</v>
      </c>
      <c r="B734" s="756" t="s">
        <v>30</v>
      </c>
      <c r="C734" s="787">
        <v>480525</v>
      </c>
      <c r="D734" s="410"/>
    </row>
    <row r="735" spans="1:4" x14ac:dyDescent="0.25">
      <c r="A735" s="729">
        <v>12.3</v>
      </c>
      <c r="B735" s="756" t="s">
        <v>30</v>
      </c>
      <c r="C735" s="787">
        <v>480530</v>
      </c>
      <c r="D735" s="410"/>
    </row>
    <row r="736" spans="1:4" x14ac:dyDescent="0.25">
      <c r="A736" s="729">
        <v>12.3</v>
      </c>
      <c r="B736" s="756" t="s">
        <v>30</v>
      </c>
      <c r="C736" s="787">
        <v>480591</v>
      </c>
      <c r="D736" s="410"/>
    </row>
    <row r="737" spans="1:4" x14ac:dyDescent="0.25">
      <c r="A737" s="729">
        <v>12.3</v>
      </c>
      <c r="B737" s="756" t="s">
        <v>30</v>
      </c>
      <c r="C737" s="787">
        <v>480592</v>
      </c>
      <c r="D737" s="410"/>
    </row>
    <row r="738" spans="1:4" x14ac:dyDescent="0.25">
      <c r="A738" s="729">
        <v>12.3</v>
      </c>
      <c r="B738" s="756" t="s">
        <v>30</v>
      </c>
      <c r="C738" s="787">
        <v>480593</v>
      </c>
      <c r="D738" s="410"/>
    </row>
    <row r="739" spans="1:4" x14ac:dyDescent="0.25">
      <c r="A739" s="729">
        <v>12.3</v>
      </c>
      <c r="B739" s="756" t="s">
        <v>30</v>
      </c>
      <c r="C739" s="787">
        <v>480610</v>
      </c>
      <c r="D739" s="410"/>
    </row>
    <row r="740" spans="1:4" x14ac:dyDescent="0.25">
      <c r="A740" s="729">
        <v>12.3</v>
      </c>
      <c r="B740" s="756" t="s">
        <v>30</v>
      </c>
      <c r="C740" s="787">
        <v>480620</v>
      </c>
      <c r="D740" s="410"/>
    </row>
    <row r="741" spans="1:4" x14ac:dyDescent="0.25">
      <c r="A741" s="729">
        <v>12.3</v>
      </c>
      <c r="B741" s="756" t="s">
        <v>30</v>
      </c>
      <c r="C741" s="787">
        <v>480640</v>
      </c>
      <c r="D741" s="410"/>
    </row>
    <row r="742" spans="1:4" x14ac:dyDescent="0.25">
      <c r="A742" s="729">
        <v>12.3</v>
      </c>
      <c r="B742" s="756" t="s">
        <v>30</v>
      </c>
      <c r="C742" s="787">
        <v>4808</v>
      </c>
      <c r="D742" s="410"/>
    </row>
    <row r="743" spans="1:4" x14ac:dyDescent="0.25">
      <c r="A743" s="729">
        <v>12.3</v>
      </c>
      <c r="B743" s="756" t="s">
        <v>30</v>
      </c>
      <c r="C743" s="787">
        <v>481031</v>
      </c>
      <c r="D743" s="410"/>
    </row>
    <row r="744" spans="1:4" x14ac:dyDescent="0.25">
      <c r="A744" s="729">
        <v>12.3</v>
      </c>
      <c r="B744" s="756" t="s">
        <v>30</v>
      </c>
      <c r="C744" s="787">
        <v>481032</v>
      </c>
      <c r="D744" s="410"/>
    </row>
    <row r="745" spans="1:4" x14ac:dyDescent="0.25">
      <c r="A745" s="729">
        <v>12.3</v>
      </c>
      <c r="B745" s="756" t="s">
        <v>30</v>
      </c>
      <c r="C745" s="787">
        <v>481039</v>
      </c>
      <c r="D745" s="410"/>
    </row>
    <row r="746" spans="1:4" x14ac:dyDescent="0.25">
      <c r="A746" s="729">
        <v>12.3</v>
      </c>
      <c r="B746" s="756" t="s">
        <v>30</v>
      </c>
      <c r="C746" s="787">
        <v>481092</v>
      </c>
      <c r="D746" s="410"/>
    </row>
    <row r="747" spans="1:4" x14ac:dyDescent="0.25">
      <c r="A747" s="729">
        <v>12.3</v>
      </c>
      <c r="B747" s="756" t="s">
        <v>30</v>
      </c>
      <c r="C747" s="787">
        <v>481099</v>
      </c>
      <c r="D747" s="410"/>
    </row>
    <row r="748" spans="1:4" x14ac:dyDescent="0.25">
      <c r="A748" s="729">
        <v>12.3</v>
      </c>
      <c r="B748" s="756" t="s">
        <v>30</v>
      </c>
      <c r="C748" s="787">
        <v>481151</v>
      </c>
      <c r="D748" s="410"/>
    </row>
    <row r="749" spans="1:4" x14ac:dyDescent="0.25">
      <c r="A749" s="729">
        <v>12.3</v>
      </c>
      <c r="B749" s="756" t="s">
        <v>30</v>
      </c>
      <c r="C749" s="787">
        <v>481159</v>
      </c>
      <c r="D749" s="410"/>
    </row>
    <row r="750" spans="1:4" x14ac:dyDescent="0.25">
      <c r="A750" s="729">
        <v>12.3</v>
      </c>
      <c r="B750" s="756" t="s">
        <v>35</v>
      </c>
      <c r="C750" s="771">
        <v>480411</v>
      </c>
      <c r="D750" s="410"/>
    </row>
    <row r="751" spans="1:4" x14ac:dyDescent="0.25">
      <c r="A751" s="729">
        <v>12.3</v>
      </c>
      <c r="B751" s="756" t="s">
        <v>35</v>
      </c>
      <c r="C751" s="771">
        <v>480419</v>
      </c>
      <c r="D751" s="410"/>
    </row>
    <row r="752" spans="1:4" x14ac:dyDescent="0.25">
      <c r="A752" s="729">
        <v>12.3</v>
      </c>
      <c r="B752" s="756" t="s">
        <v>35</v>
      </c>
      <c r="C752" s="771">
        <v>480421</v>
      </c>
      <c r="D752" s="410"/>
    </row>
    <row r="753" spans="1:4" x14ac:dyDescent="0.25">
      <c r="A753" s="729">
        <v>12.3</v>
      </c>
      <c r="B753" s="756" t="s">
        <v>35</v>
      </c>
      <c r="C753" s="771">
        <v>480429</v>
      </c>
      <c r="D753" s="410"/>
    </row>
    <row r="754" spans="1:4" x14ac:dyDescent="0.25">
      <c r="A754" s="729">
        <v>12.3</v>
      </c>
      <c r="B754" s="756" t="s">
        <v>35</v>
      </c>
      <c r="C754" s="771">
        <v>480431</v>
      </c>
      <c r="D754" s="410"/>
    </row>
    <row r="755" spans="1:4" x14ac:dyDescent="0.25">
      <c r="A755" s="729">
        <v>12.3</v>
      </c>
      <c r="B755" s="756" t="s">
        <v>35</v>
      </c>
      <c r="C755" s="771">
        <v>480439</v>
      </c>
      <c r="D755" s="410"/>
    </row>
    <row r="756" spans="1:4" x14ac:dyDescent="0.25">
      <c r="A756" s="729">
        <v>12.3</v>
      </c>
      <c r="B756" s="756" t="s">
        <v>35</v>
      </c>
      <c r="C756" s="771">
        <v>480442</v>
      </c>
      <c r="D756" s="410"/>
    </row>
    <row r="757" spans="1:4" x14ac:dyDescent="0.25">
      <c r="A757" s="729">
        <v>12.3</v>
      </c>
      <c r="B757" s="756" t="s">
        <v>35</v>
      </c>
      <c r="C757" s="771">
        <v>480449</v>
      </c>
      <c r="D757" s="410"/>
    </row>
    <row r="758" spans="1:4" x14ac:dyDescent="0.25">
      <c r="A758" s="729">
        <v>12.3</v>
      </c>
      <c r="B758" s="756" t="s">
        <v>35</v>
      </c>
      <c r="C758" s="771">
        <v>480451</v>
      </c>
      <c r="D758" s="410"/>
    </row>
    <row r="759" spans="1:4" x14ac:dyDescent="0.25">
      <c r="A759" s="729">
        <v>12.3</v>
      </c>
      <c r="B759" s="756" t="s">
        <v>35</v>
      </c>
      <c r="C759" s="771">
        <v>480452</v>
      </c>
      <c r="D759" s="410"/>
    </row>
    <row r="760" spans="1:4" x14ac:dyDescent="0.25">
      <c r="A760" s="729">
        <v>12.3</v>
      </c>
      <c r="B760" s="756" t="s">
        <v>35</v>
      </c>
      <c r="C760" s="771">
        <v>480459</v>
      </c>
      <c r="D760" s="410"/>
    </row>
    <row r="761" spans="1:4" x14ac:dyDescent="0.25">
      <c r="A761" s="729">
        <v>12.3</v>
      </c>
      <c r="B761" s="756" t="s">
        <v>35</v>
      </c>
      <c r="C761" s="771">
        <v>480511</v>
      </c>
      <c r="D761" s="410"/>
    </row>
    <row r="762" spans="1:4" x14ac:dyDescent="0.25">
      <c r="A762" s="729">
        <v>12.3</v>
      </c>
      <c r="B762" s="756" t="s">
        <v>35</v>
      </c>
      <c r="C762" s="771">
        <v>480512</v>
      </c>
      <c r="D762" s="410"/>
    </row>
    <row r="763" spans="1:4" x14ac:dyDescent="0.25">
      <c r="A763" s="729">
        <v>12.3</v>
      </c>
      <c r="B763" s="756" t="s">
        <v>35</v>
      </c>
      <c r="C763" s="771">
        <v>480519</v>
      </c>
      <c r="D763" s="410"/>
    </row>
    <row r="764" spans="1:4" x14ac:dyDescent="0.25">
      <c r="A764" s="729">
        <v>12.3</v>
      </c>
      <c r="B764" s="756" t="s">
        <v>35</v>
      </c>
      <c r="C764" s="771">
        <v>480524</v>
      </c>
      <c r="D764" s="410"/>
    </row>
    <row r="765" spans="1:4" x14ac:dyDescent="0.25">
      <c r="A765" s="729">
        <v>12.3</v>
      </c>
      <c r="B765" s="756" t="s">
        <v>35</v>
      </c>
      <c r="C765" s="771">
        <v>480525</v>
      </c>
      <c r="D765" s="410"/>
    </row>
    <row r="766" spans="1:4" x14ac:dyDescent="0.25">
      <c r="A766" s="729">
        <v>12.3</v>
      </c>
      <c r="B766" s="756" t="s">
        <v>35</v>
      </c>
      <c r="C766" s="771">
        <v>480530</v>
      </c>
      <c r="D766" s="410"/>
    </row>
    <row r="767" spans="1:4" x14ac:dyDescent="0.25">
      <c r="A767" s="729">
        <v>12.3</v>
      </c>
      <c r="B767" s="756" t="s">
        <v>35</v>
      </c>
      <c r="C767" s="771">
        <v>480591</v>
      </c>
      <c r="D767" s="410"/>
    </row>
    <row r="768" spans="1:4" x14ac:dyDescent="0.25">
      <c r="A768" s="729">
        <v>12.3</v>
      </c>
      <c r="B768" s="756" t="s">
        <v>35</v>
      </c>
      <c r="C768" s="771">
        <v>480592</v>
      </c>
      <c r="D768" s="410"/>
    </row>
    <row r="769" spans="1:4" x14ac:dyDescent="0.25">
      <c r="A769" s="729">
        <v>12.3</v>
      </c>
      <c r="B769" s="756" t="s">
        <v>35</v>
      </c>
      <c r="C769" s="771">
        <v>480593</v>
      </c>
      <c r="D769" s="410"/>
    </row>
    <row r="770" spans="1:4" x14ac:dyDescent="0.25">
      <c r="A770" s="729">
        <v>12.3</v>
      </c>
      <c r="B770" s="756" t="s">
        <v>35</v>
      </c>
      <c r="C770" s="771">
        <v>480610</v>
      </c>
      <c r="D770" s="410"/>
    </row>
    <row r="771" spans="1:4" x14ac:dyDescent="0.25">
      <c r="A771" s="729">
        <v>12.3</v>
      </c>
      <c r="B771" s="756" t="s">
        <v>35</v>
      </c>
      <c r="C771" s="771">
        <v>480620</v>
      </c>
      <c r="D771" s="410"/>
    </row>
    <row r="772" spans="1:4" x14ac:dyDescent="0.25">
      <c r="A772" s="729">
        <v>12.3</v>
      </c>
      <c r="B772" s="756" t="s">
        <v>35</v>
      </c>
      <c r="C772" s="771">
        <v>480640</v>
      </c>
      <c r="D772" s="410"/>
    </row>
    <row r="773" spans="1:4" x14ac:dyDescent="0.25">
      <c r="A773" s="729">
        <v>12.3</v>
      </c>
      <c r="B773" s="756" t="s">
        <v>35</v>
      </c>
      <c r="C773" s="771">
        <v>4808</v>
      </c>
      <c r="D773" s="410"/>
    </row>
    <row r="774" spans="1:4" x14ac:dyDescent="0.25">
      <c r="A774" s="561">
        <v>12.3</v>
      </c>
      <c r="B774" s="562" t="s">
        <v>35</v>
      </c>
      <c r="C774" s="771">
        <v>481031</v>
      </c>
      <c r="D774" s="410"/>
    </row>
    <row r="775" spans="1:4" x14ac:dyDescent="0.25">
      <c r="A775" s="561">
        <v>12.3</v>
      </c>
      <c r="B775" s="562" t="s">
        <v>35</v>
      </c>
      <c r="C775" s="771">
        <v>481032</v>
      </c>
      <c r="D775" s="410"/>
    </row>
    <row r="776" spans="1:4" x14ac:dyDescent="0.25">
      <c r="A776" s="561">
        <v>12.3</v>
      </c>
      <c r="B776" s="562" t="s">
        <v>35</v>
      </c>
      <c r="C776" s="771">
        <v>481039</v>
      </c>
      <c r="D776" s="410"/>
    </row>
    <row r="777" spans="1:4" x14ac:dyDescent="0.25">
      <c r="A777" s="561">
        <v>12.3</v>
      </c>
      <c r="B777" s="562" t="s">
        <v>35</v>
      </c>
      <c r="C777" s="771">
        <v>481092</v>
      </c>
      <c r="D777" s="410"/>
    </row>
    <row r="778" spans="1:4" x14ac:dyDescent="0.25">
      <c r="A778" s="561">
        <v>12.3</v>
      </c>
      <c r="B778" s="562" t="s">
        <v>35</v>
      </c>
      <c r="C778" s="771">
        <v>481099</v>
      </c>
      <c r="D778" s="410"/>
    </row>
    <row r="779" spans="1:4" x14ac:dyDescent="0.25">
      <c r="A779" s="561">
        <v>12.3</v>
      </c>
      <c r="B779" s="562" t="s">
        <v>35</v>
      </c>
      <c r="C779" s="771">
        <v>481151</v>
      </c>
      <c r="D779" s="410"/>
    </row>
    <row r="780" spans="1:4" x14ac:dyDescent="0.25">
      <c r="A780" s="561">
        <v>12.3</v>
      </c>
      <c r="B780" s="562" t="s">
        <v>35</v>
      </c>
      <c r="C780" s="771">
        <v>481159</v>
      </c>
      <c r="D780" s="410"/>
    </row>
    <row r="781" spans="1:4" x14ac:dyDescent="0.25">
      <c r="A781" s="561">
        <v>12.3</v>
      </c>
      <c r="B781" s="562" t="s">
        <v>294</v>
      </c>
      <c r="C781" s="771">
        <v>480411</v>
      </c>
      <c r="D781" s="410"/>
    </row>
    <row r="782" spans="1:4" x14ac:dyDescent="0.25">
      <c r="A782" s="561">
        <v>12.3</v>
      </c>
      <c r="B782" s="562" t="s">
        <v>294</v>
      </c>
      <c r="C782" s="771">
        <v>480419</v>
      </c>
      <c r="D782" s="410"/>
    </row>
    <row r="783" spans="1:4" x14ac:dyDescent="0.25">
      <c r="A783" s="561">
        <v>12.3</v>
      </c>
      <c r="B783" s="562" t="s">
        <v>294</v>
      </c>
      <c r="C783" s="771">
        <v>480421</v>
      </c>
      <c r="D783" s="410"/>
    </row>
    <row r="784" spans="1:4" x14ac:dyDescent="0.25">
      <c r="A784" s="561">
        <v>12.3</v>
      </c>
      <c r="B784" s="562" t="s">
        <v>294</v>
      </c>
      <c r="C784" s="771">
        <v>480429</v>
      </c>
      <c r="D784" s="410"/>
    </row>
    <row r="785" spans="1:4" x14ac:dyDescent="0.25">
      <c r="A785" s="729">
        <v>12.3</v>
      </c>
      <c r="B785" s="756" t="s">
        <v>294</v>
      </c>
      <c r="C785" s="771">
        <v>480431</v>
      </c>
      <c r="D785" s="410"/>
    </row>
    <row r="786" spans="1:4" x14ac:dyDescent="0.25">
      <c r="A786" s="729">
        <v>12.3</v>
      </c>
      <c r="B786" s="756" t="s">
        <v>294</v>
      </c>
      <c r="C786" s="771">
        <v>480439</v>
      </c>
      <c r="D786" s="410"/>
    </row>
    <row r="787" spans="1:4" x14ac:dyDescent="0.25">
      <c r="A787" s="729">
        <v>12.3</v>
      </c>
      <c r="B787" s="756" t="s">
        <v>294</v>
      </c>
      <c r="C787" s="771">
        <v>480442</v>
      </c>
      <c r="D787" s="410"/>
    </row>
    <row r="788" spans="1:4" x14ac:dyDescent="0.25">
      <c r="A788" s="729">
        <v>12.3</v>
      </c>
      <c r="B788" s="756" t="s">
        <v>294</v>
      </c>
      <c r="C788" s="771">
        <v>480449</v>
      </c>
      <c r="D788" s="410"/>
    </row>
    <row r="789" spans="1:4" x14ac:dyDescent="0.25">
      <c r="A789" s="729">
        <v>12.3</v>
      </c>
      <c r="B789" s="756" t="s">
        <v>294</v>
      </c>
      <c r="C789" s="771">
        <v>480451</v>
      </c>
      <c r="D789" s="410"/>
    </row>
    <row r="790" spans="1:4" x14ac:dyDescent="0.25">
      <c r="A790" s="729">
        <v>12.3</v>
      </c>
      <c r="B790" s="756" t="s">
        <v>294</v>
      </c>
      <c r="C790" s="771">
        <v>480452</v>
      </c>
      <c r="D790" s="410"/>
    </row>
    <row r="791" spans="1:4" x14ac:dyDescent="0.25">
      <c r="A791" s="729">
        <v>12.3</v>
      </c>
      <c r="B791" s="756" t="s">
        <v>294</v>
      </c>
      <c r="C791" s="771">
        <v>480459</v>
      </c>
      <c r="D791" s="410"/>
    </row>
    <row r="792" spans="1:4" x14ac:dyDescent="0.25">
      <c r="A792" s="729">
        <v>12.3</v>
      </c>
      <c r="B792" s="756" t="s">
        <v>294</v>
      </c>
      <c r="C792" s="771">
        <v>480511</v>
      </c>
      <c r="D792" s="410"/>
    </row>
    <row r="793" spans="1:4" x14ac:dyDescent="0.25">
      <c r="A793" s="729">
        <v>12.3</v>
      </c>
      <c r="B793" s="756" t="s">
        <v>294</v>
      </c>
      <c r="C793" s="771">
        <v>480512</v>
      </c>
      <c r="D793" s="410"/>
    </row>
    <row r="794" spans="1:4" x14ac:dyDescent="0.25">
      <c r="A794" s="729">
        <v>12.3</v>
      </c>
      <c r="B794" s="756" t="s">
        <v>294</v>
      </c>
      <c r="C794" s="771">
        <v>480519</v>
      </c>
      <c r="D794" s="410"/>
    </row>
    <row r="795" spans="1:4" x14ac:dyDescent="0.25">
      <c r="A795" s="729">
        <v>12.3</v>
      </c>
      <c r="B795" s="756" t="s">
        <v>294</v>
      </c>
      <c r="C795" s="771">
        <v>480524</v>
      </c>
      <c r="D795" s="410"/>
    </row>
    <row r="796" spans="1:4" x14ac:dyDescent="0.25">
      <c r="A796" s="729">
        <v>12.3</v>
      </c>
      <c r="B796" s="756" t="s">
        <v>294</v>
      </c>
      <c r="C796" s="771">
        <v>480525</v>
      </c>
      <c r="D796" s="410"/>
    </row>
    <row r="797" spans="1:4" x14ac:dyDescent="0.25">
      <c r="A797" s="729">
        <v>12.3</v>
      </c>
      <c r="B797" s="756" t="s">
        <v>294</v>
      </c>
      <c r="C797" s="771">
        <v>480530</v>
      </c>
      <c r="D797" s="410"/>
    </row>
    <row r="798" spans="1:4" x14ac:dyDescent="0.25">
      <c r="A798" s="729">
        <v>12.3</v>
      </c>
      <c r="B798" s="756" t="s">
        <v>294</v>
      </c>
      <c r="C798" s="771">
        <v>480591</v>
      </c>
      <c r="D798" s="410"/>
    </row>
    <row r="799" spans="1:4" x14ac:dyDescent="0.25">
      <c r="A799" s="729">
        <v>12.3</v>
      </c>
      <c r="B799" s="756" t="s">
        <v>294</v>
      </c>
      <c r="C799" s="771">
        <v>480592</v>
      </c>
      <c r="D799" s="410"/>
    </row>
    <row r="800" spans="1:4" x14ac:dyDescent="0.25">
      <c r="A800" s="729">
        <v>12.3</v>
      </c>
      <c r="B800" s="756" t="s">
        <v>294</v>
      </c>
      <c r="C800" s="771">
        <v>480593</v>
      </c>
      <c r="D800" s="410"/>
    </row>
    <row r="801" spans="1:4" x14ac:dyDescent="0.25">
      <c r="A801" s="729">
        <v>12.3</v>
      </c>
      <c r="B801" s="756" t="s">
        <v>294</v>
      </c>
      <c r="C801" s="771">
        <v>480610</v>
      </c>
      <c r="D801" s="410"/>
    </row>
    <row r="802" spans="1:4" x14ac:dyDescent="0.25">
      <c r="A802" s="729">
        <v>12.3</v>
      </c>
      <c r="B802" s="756" t="s">
        <v>294</v>
      </c>
      <c r="C802" s="771">
        <v>480620</v>
      </c>
      <c r="D802" s="410"/>
    </row>
    <row r="803" spans="1:4" x14ac:dyDescent="0.25">
      <c r="A803" s="729">
        <v>12.3</v>
      </c>
      <c r="B803" s="756" t="s">
        <v>294</v>
      </c>
      <c r="C803" s="771">
        <v>480640</v>
      </c>
      <c r="D803" s="410"/>
    </row>
    <row r="804" spans="1:4" x14ac:dyDescent="0.25">
      <c r="A804" s="729">
        <v>12.3</v>
      </c>
      <c r="B804" s="756" t="s">
        <v>294</v>
      </c>
      <c r="C804" s="771">
        <v>4808</v>
      </c>
      <c r="D804" s="410"/>
    </row>
    <row r="805" spans="1:4" x14ac:dyDescent="0.25">
      <c r="A805" s="729">
        <v>12.3</v>
      </c>
      <c r="B805" s="756" t="s">
        <v>294</v>
      </c>
      <c r="C805" s="771">
        <v>481031</v>
      </c>
      <c r="D805" s="410"/>
    </row>
    <row r="806" spans="1:4" x14ac:dyDescent="0.25">
      <c r="A806" s="729">
        <v>12.3</v>
      </c>
      <c r="B806" s="756" t="s">
        <v>294</v>
      </c>
      <c r="C806" s="771">
        <v>481032</v>
      </c>
      <c r="D806" s="410"/>
    </row>
    <row r="807" spans="1:4" x14ac:dyDescent="0.25">
      <c r="A807" s="729">
        <v>12.3</v>
      </c>
      <c r="B807" s="756" t="s">
        <v>294</v>
      </c>
      <c r="C807" s="771">
        <v>481039</v>
      </c>
      <c r="D807" s="410"/>
    </row>
    <row r="808" spans="1:4" x14ac:dyDescent="0.25">
      <c r="A808" s="729">
        <v>12.3</v>
      </c>
      <c r="B808" s="756" t="s">
        <v>294</v>
      </c>
      <c r="C808" s="771">
        <v>481092</v>
      </c>
      <c r="D808" s="410"/>
    </row>
    <row r="809" spans="1:4" x14ac:dyDescent="0.25">
      <c r="A809" s="729">
        <v>12.3</v>
      </c>
      <c r="B809" s="756" t="s">
        <v>294</v>
      </c>
      <c r="C809" s="771">
        <v>481099</v>
      </c>
      <c r="D809" s="410"/>
    </row>
    <row r="810" spans="1:4" x14ac:dyDescent="0.25">
      <c r="A810" s="729">
        <v>12.3</v>
      </c>
      <c r="B810" s="756" t="s">
        <v>294</v>
      </c>
      <c r="C810" s="771">
        <v>481151</v>
      </c>
      <c r="D810" s="410"/>
    </row>
    <row r="811" spans="1:4" ht="15.75" thickBot="1" x14ac:dyDescent="0.3">
      <c r="A811" s="729">
        <v>12.3</v>
      </c>
      <c r="B811" s="756" t="s">
        <v>294</v>
      </c>
      <c r="C811" s="788">
        <v>481159</v>
      </c>
      <c r="D811" s="410"/>
    </row>
    <row r="812" spans="1:4" ht="15.75" thickTop="1" x14ac:dyDescent="0.25">
      <c r="A812" s="732" t="s">
        <v>283</v>
      </c>
      <c r="B812" s="759" t="s">
        <v>29</v>
      </c>
      <c r="C812" s="774">
        <v>480411</v>
      </c>
      <c r="D812" s="410"/>
    </row>
    <row r="813" spans="1:4" x14ac:dyDescent="0.25">
      <c r="A813" s="729" t="s">
        <v>283</v>
      </c>
      <c r="B813" s="756" t="s">
        <v>29</v>
      </c>
      <c r="C813" s="563">
        <v>480419</v>
      </c>
      <c r="D813" s="410"/>
    </row>
    <row r="814" spans="1:4" x14ac:dyDescent="0.25">
      <c r="A814" s="729" t="s">
        <v>283</v>
      </c>
      <c r="B814" s="756" t="s">
        <v>29</v>
      </c>
      <c r="C814" s="563">
        <v>480511</v>
      </c>
      <c r="D814" s="410"/>
    </row>
    <row r="815" spans="1:4" x14ac:dyDescent="0.25">
      <c r="A815" s="729" t="s">
        <v>283</v>
      </c>
      <c r="B815" s="756" t="s">
        <v>29</v>
      </c>
      <c r="C815" s="563">
        <v>480512</v>
      </c>
      <c r="D815" s="410"/>
    </row>
    <row r="816" spans="1:4" x14ac:dyDescent="0.25">
      <c r="A816" s="729" t="s">
        <v>283</v>
      </c>
      <c r="B816" s="756" t="s">
        <v>29</v>
      </c>
      <c r="C816" s="563">
        <v>480519</v>
      </c>
      <c r="D816" s="410"/>
    </row>
    <row r="817" spans="1:4" x14ac:dyDescent="0.25">
      <c r="A817" s="729" t="s">
        <v>283</v>
      </c>
      <c r="B817" s="756" t="s">
        <v>29</v>
      </c>
      <c r="C817" s="563">
        <v>480524</v>
      </c>
      <c r="D817" s="410"/>
    </row>
    <row r="818" spans="1:4" x14ac:dyDescent="0.25">
      <c r="A818" s="729" t="s">
        <v>283</v>
      </c>
      <c r="B818" s="756" t="s">
        <v>29</v>
      </c>
      <c r="C818" s="563">
        <v>480525</v>
      </c>
      <c r="D818" s="410"/>
    </row>
    <row r="819" spans="1:4" x14ac:dyDescent="0.25">
      <c r="A819" s="729" t="s">
        <v>283</v>
      </c>
      <c r="B819" s="756" t="s">
        <v>29</v>
      </c>
      <c r="C819" s="778">
        <v>480591</v>
      </c>
      <c r="D819" s="410"/>
    </row>
    <row r="820" spans="1:4" x14ac:dyDescent="0.25">
      <c r="A820" s="720" t="s">
        <v>283</v>
      </c>
      <c r="B820" s="749" t="s">
        <v>30</v>
      </c>
      <c r="C820" s="786">
        <v>480411</v>
      </c>
      <c r="D820" s="410"/>
    </row>
    <row r="821" spans="1:4" x14ac:dyDescent="0.25">
      <c r="A821" s="721" t="s">
        <v>283</v>
      </c>
      <c r="B821" s="750" t="s">
        <v>30</v>
      </c>
      <c r="C821" s="789">
        <v>480419</v>
      </c>
      <c r="D821" s="410"/>
    </row>
    <row r="822" spans="1:4" x14ac:dyDescent="0.25">
      <c r="A822" s="721" t="s">
        <v>283</v>
      </c>
      <c r="B822" s="750" t="s">
        <v>30</v>
      </c>
      <c r="C822" s="789">
        <v>480511</v>
      </c>
      <c r="D822" s="410"/>
    </row>
    <row r="823" spans="1:4" x14ac:dyDescent="0.25">
      <c r="A823" s="721" t="s">
        <v>283</v>
      </c>
      <c r="B823" s="750" t="s">
        <v>30</v>
      </c>
      <c r="C823" s="789">
        <v>480512</v>
      </c>
      <c r="D823" s="410"/>
    </row>
    <row r="824" spans="1:4" x14ac:dyDescent="0.25">
      <c r="A824" s="721" t="s">
        <v>283</v>
      </c>
      <c r="B824" s="750" t="s">
        <v>30</v>
      </c>
      <c r="C824" s="789">
        <v>480519</v>
      </c>
      <c r="D824" s="410"/>
    </row>
    <row r="825" spans="1:4" x14ac:dyDescent="0.25">
      <c r="A825" s="721" t="s">
        <v>283</v>
      </c>
      <c r="B825" s="750" t="s">
        <v>30</v>
      </c>
      <c r="C825" s="789">
        <v>480524</v>
      </c>
      <c r="D825" s="410"/>
    </row>
    <row r="826" spans="1:4" x14ac:dyDescent="0.25">
      <c r="A826" s="721" t="s">
        <v>283</v>
      </c>
      <c r="B826" s="750" t="s">
        <v>30</v>
      </c>
      <c r="C826" s="789">
        <v>480525</v>
      </c>
      <c r="D826" s="410"/>
    </row>
    <row r="827" spans="1:4" x14ac:dyDescent="0.25">
      <c r="A827" s="721" t="s">
        <v>283</v>
      </c>
      <c r="B827" s="750" t="s">
        <v>30</v>
      </c>
      <c r="C827" s="789">
        <v>480591</v>
      </c>
      <c r="D827" s="410"/>
    </row>
    <row r="828" spans="1:4" x14ac:dyDescent="0.25">
      <c r="A828" s="721" t="s">
        <v>283</v>
      </c>
      <c r="B828" s="750" t="s">
        <v>35</v>
      </c>
      <c r="C828" s="789">
        <v>480411</v>
      </c>
      <c r="D828" s="410"/>
    </row>
    <row r="829" spans="1:4" x14ac:dyDescent="0.25">
      <c r="A829" s="721" t="s">
        <v>283</v>
      </c>
      <c r="B829" s="750" t="s">
        <v>35</v>
      </c>
      <c r="C829" s="789">
        <v>480419</v>
      </c>
      <c r="D829" s="410"/>
    </row>
    <row r="830" spans="1:4" x14ac:dyDescent="0.25">
      <c r="A830" s="721" t="s">
        <v>283</v>
      </c>
      <c r="B830" s="750" t="s">
        <v>35</v>
      </c>
      <c r="C830" s="789">
        <v>480511</v>
      </c>
      <c r="D830" s="410"/>
    </row>
    <row r="831" spans="1:4" x14ac:dyDescent="0.25">
      <c r="A831" s="721" t="s">
        <v>283</v>
      </c>
      <c r="B831" s="750" t="s">
        <v>35</v>
      </c>
      <c r="C831" s="789">
        <v>480512</v>
      </c>
      <c r="D831" s="410"/>
    </row>
    <row r="832" spans="1:4" x14ac:dyDescent="0.25">
      <c r="A832" s="721" t="s">
        <v>283</v>
      </c>
      <c r="B832" s="750" t="s">
        <v>35</v>
      </c>
      <c r="C832" s="789">
        <v>480519</v>
      </c>
      <c r="D832" s="410"/>
    </row>
    <row r="833" spans="1:4" x14ac:dyDescent="0.25">
      <c r="A833" s="721" t="s">
        <v>283</v>
      </c>
      <c r="B833" s="750" t="s">
        <v>35</v>
      </c>
      <c r="C833" s="789">
        <v>480524</v>
      </c>
      <c r="D833" s="410"/>
    </row>
    <row r="834" spans="1:4" x14ac:dyDescent="0.25">
      <c r="A834" s="721" t="s">
        <v>283</v>
      </c>
      <c r="B834" s="750" t="s">
        <v>35</v>
      </c>
      <c r="C834" s="789">
        <v>480525</v>
      </c>
      <c r="D834" s="410"/>
    </row>
    <row r="835" spans="1:4" x14ac:dyDescent="0.25">
      <c r="A835" s="728" t="s">
        <v>283</v>
      </c>
      <c r="B835" s="755" t="s">
        <v>35</v>
      </c>
      <c r="C835" s="790">
        <v>480591</v>
      </c>
      <c r="D835" s="410"/>
    </row>
    <row r="836" spans="1:4" x14ac:dyDescent="0.25">
      <c r="A836" s="721" t="s">
        <v>283</v>
      </c>
      <c r="B836" s="755" t="s">
        <v>35</v>
      </c>
      <c r="C836" s="571">
        <v>480411</v>
      </c>
      <c r="D836" s="410"/>
    </row>
    <row r="837" spans="1:4" x14ac:dyDescent="0.25">
      <c r="A837" s="728" t="s">
        <v>283</v>
      </c>
      <c r="B837" s="755" t="s">
        <v>35</v>
      </c>
      <c r="C837" s="571">
        <v>480419</v>
      </c>
      <c r="D837" s="410"/>
    </row>
    <row r="838" spans="1:4" x14ac:dyDescent="0.25">
      <c r="A838" s="721" t="s">
        <v>283</v>
      </c>
      <c r="B838" s="755" t="s">
        <v>35</v>
      </c>
      <c r="C838" s="571">
        <v>480511</v>
      </c>
      <c r="D838" s="410"/>
    </row>
    <row r="839" spans="1:4" x14ac:dyDescent="0.25">
      <c r="A839" s="728" t="s">
        <v>283</v>
      </c>
      <c r="B839" s="755" t="s">
        <v>35</v>
      </c>
      <c r="C839" s="571">
        <v>480512</v>
      </c>
      <c r="D839" s="410"/>
    </row>
    <row r="840" spans="1:4" x14ac:dyDescent="0.25">
      <c r="A840" s="721" t="s">
        <v>283</v>
      </c>
      <c r="B840" s="755" t="s">
        <v>35</v>
      </c>
      <c r="C840" s="571">
        <v>480519</v>
      </c>
      <c r="D840" s="410"/>
    </row>
    <row r="841" spans="1:4" x14ac:dyDescent="0.25">
      <c r="A841" s="728" t="s">
        <v>283</v>
      </c>
      <c r="B841" s="755" t="s">
        <v>35</v>
      </c>
      <c r="C841" s="571">
        <v>480524</v>
      </c>
      <c r="D841" s="410"/>
    </row>
    <row r="842" spans="1:4" x14ac:dyDescent="0.25">
      <c r="A842" s="721" t="s">
        <v>283</v>
      </c>
      <c r="B842" s="755" t="s">
        <v>35</v>
      </c>
      <c r="C842" s="571">
        <v>480525</v>
      </c>
      <c r="D842" s="410"/>
    </row>
    <row r="843" spans="1:4" ht="15.75" thickBot="1" x14ac:dyDescent="0.3">
      <c r="A843" s="728" t="s">
        <v>283</v>
      </c>
      <c r="B843" s="757" t="s">
        <v>35</v>
      </c>
      <c r="C843" s="779">
        <v>480591</v>
      </c>
      <c r="D843" s="410"/>
    </row>
    <row r="844" spans="1:4" ht="15.75" thickTop="1" x14ac:dyDescent="0.25">
      <c r="A844" s="732" t="s">
        <v>284</v>
      </c>
      <c r="B844" s="759" t="s">
        <v>29</v>
      </c>
      <c r="C844" s="774">
        <v>480442</v>
      </c>
      <c r="D844" s="410"/>
    </row>
    <row r="845" spans="1:4" x14ac:dyDescent="0.25">
      <c r="A845" s="729" t="s">
        <v>284</v>
      </c>
      <c r="B845" s="756" t="s">
        <v>29</v>
      </c>
      <c r="C845" s="563">
        <v>480449</v>
      </c>
      <c r="D845" s="410"/>
    </row>
    <row r="846" spans="1:4" x14ac:dyDescent="0.25">
      <c r="A846" s="729" t="s">
        <v>284</v>
      </c>
      <c r="B846" s="756" t="s">
        <v>29</v>
      </c>
      <c r="C846" s="563">
        <v>480451</v>
      </c>
      <c r="D846" s="410"/>
    </row>
    <row r="847" spans="1:4" x14ac:dyDescent="0.25">
      <c r="A847" s="729" t="s">
        <v>284</v>
      </c>
      <c r="B847" s="756" t="s">
        <v>29</v>
      </c>
      <c r="C847" s="563">
        <v>480452</v>
      </c>
      <c r="D847" s="410"/>
    </row>
    <row r="848" spans="1:4" x14ac:dyDescent="0.25">
      <c r="A848" s="729" t="s">
        <v>284</v>
      </c>
      <c r="B848" s="756" t="s">
        <v>29</v>
      </c>
      <c r="C848" s="563">
        <v>480459</v>
      </c>
      <c r="D848" s="410"/>
    </row>
    <row r="849" spans="1:4" x14ac:dyDescent="0.25">
      <c r="A849" s="729" t="s">
        <v>284</v>
      </c>
      <c r="B849" s="756" t="s">
        <v>29</v>
      </c>
      <c r="C849" s="563">
        <v>480592</v>
      </c>
      <c r="D849" s="410"/>
    </row>
    <row r="850" spans="1:4" x14ac:dyDescent="0.25">
      <c r="A850" s="729" t="s">
        <v>284</v>
      </c>
      <c r="B850" s="756" t="s">
        <v>29</v>
      </c>
      <c r="C850" s="563">
        <v>481032</v>
      </c>
      <c r="D850" s="410"/>
    </row>
    <row r="851" spans="1:4" x14ac:dyDescent="0.25">
      <c r="A851" s="729" t="s">
        <v>284</v>
      </c>
      <c r="B851" s="756" t="s">
        <v>29</v>
      </c>
      <c r="C851" s="563">
        <v>481039</v>
      </c>
      <c r="D851" s="410"/>
    </row>
    <row r="852" spans="1:4" x14ac:dyDescent="0.25">
      <c r="A852" s="729" t="s">
        <v>284</v>
      </c>
      <c r="B852" s="756" t="s">
        <v>29</v>
      </c>
      <c r="C852" s="563">
        <v>481092</v>
      </c>
      <c r="D852" s="410"/>
    </row>
    <row r="853" spans="1:4" x14ac:dyDescent="0.25">
      <c r="A853" s="729" t="s">
        <v>284</v>
      </c>
      <c r="B853" s="756" t="s">
        <v>29</v>
      </c>
      <c r="C853" s="563">
        <v>481151</v>
      </c>
      <c r="D853" s="410"/>
    </row>
    <row r="854" spans="1:4" x14ac:dyDescent="0.25">
      <c r="A854" s="729" t="s">
        <v>284</v>
      </c>
      <c r="B854" s="756" t="s">
        <v>29</v>
      </c>
      <c r="C854" s="778">
        <v>481159</v>
      </c>
      <c r="D854" s="410"/>
    </row>
    <row r="855" spans="1:4" x14ac:dyDescent="0.25">
      <c r="A855" s="720" t="s">
        <v>284</v>
      </c>
      <c r="B855" s="749" t="s">
        <v>30</v>
      </c>
      <c r="C855" s="786">
        <v>480442</v>
      </c>
      <c r="D855" s="410"/>
    </row>
    <row r="856" spans="1:4" x14ac:dyDescent="0.25">
      <c r="A856" s="721" t="s">
        <v>284</v>
      </c>
      <c r="B856" s="750" t="s">
        <v>30</v>
      </c>
      <c r="C856" s="789">
        <v>480449</v>
      </c>
      <c r="D856" s="410"/>
    </row>
    <row r="857" spans="1:4" x14ac:dyDescent="0.25">
      <c r="A857" s="721" t="s">
        <v>284</v>
      </c>
      <c r="B857" s="750" t="s">
        <v>30</v>
      </c>
      <c r="C857" s="789">
        <v>480451</v>
      </c>
      <c r="D857" s="410"/>
    </row>
    <row r="858" spans="1:4" x14ac:dyDescent="0.25">
      <c r="A858" s="721" t="s">
        <v>284</v>
      </c>
      <c r="B858" s="750" t="s">
        <v>30</v>
      </c>
      <c r="C858" s="789">
        <v>480452</v>
      </c>
      <c r="D858" s="410"/>
    </row>
    <row r="859" spans="1:4" x14ac:dyDescent="0.25">
      <c r="A859" s="721" t="s">
        <v>284</v>
      </c>
      <c r="B859" s="750" t="s">
        <v>30</v>
      </c>
      <c r="C859" s="789">
        <v>480459</v>
      </c>
      <c r="D859" s="410"/>
    </row>
    <row r="860" spans="1:4" x14ac:dyDescent="0.25">
      <c r="A860" s="721" t="s">
        <v>284</v>
      </c>
      <c r="B860" s="750" t="s">
        <v>30</v>
      </c>
      <c r="C860" s="789">
        <v>480592</v>
      </c>
      <c r="D860" s="410"/>
    </row>
    <row r="861" spans="1:4" x14ac:dyDescent="0.25">
      <c r="A861" s="721" t="s">
        <v>284</v>
      </c>
      <c r="B861" s="750" t="s">
        <v>30</v>
      </c>
      <c r="C861" s="789">
        <v>481032</v>
      </c>
      <c r="D861" s="410"/>
    </row>
    <row r="862" spans="1:4" x14ac:dyDescent="0.25">
      <c r="A862" s="721" t="s">
        <v>284</v>
      </c>
      <c r="B862" s="750" t="s">
        <v>30</v>
      </c>
      <c r="C862" s="789">
        <v>481039</v>
      </c>
      <c r="D862" s="410"/>
    </row>
    <row r="863" spans="1:4" x14ac:dyDescent="0.25">
      <c r="A863" s="721" t="s">
        <v>284</v>
      </c>
      <c r="B863" s="750" t="s">
        <v>30</v>
      </c>
      <c r="C863" s="789">
        <v>481092</v>
      </c>
      <c r="D863" s="410"/>
    </row>
    <row r="864" spans="1:4" x14ac:dyDescent="0.25">
      <c r="A864" s="721" t="s">
        <v>284</v>
      </c>
      <c r="B864" s="750" t="s">
        <v>30</v>
      </c>
      <c r="C864" s="789">
        <v>481151</v>
      </c>
      <c r="D864" s="410"/>
    </row>
    <row r="865" spans="1:4" x14ac:dyDescent="0.25">
      <c r="A865" s="721" t="s">
        <v>284</v>
      </c>
      <c r="B865" s="750" t="s">
        <v>30</v>
      </c>
      <c r="C865" s="789">
        <v>481159</v>
      </c>
      <c r="D865" s="410"/>
    </row>
    <row r="866" spans="1:4" x14ac:dyDescent="0.25">
      <c r="A866" s="721" t="s">
        <v>284</v>
      </c>
      <c r="B866" s="750" t="s">
        <v>35</v>
      </c>
      <c r="C866" s="789">
        <v>480442</v>
      </c>
      <c r="D866" s="410"/>
    </row>
    <row r="867" spans="1:4" x14ac:dyDescent="0.25">
      <c r="A867" s="721" t="s">
        <v>284</v>
      </c>
      <c r="B867" s="750" t="s">
        <v>35</v>
      </c>
      <c r="C867" s="789">
        <v>480449</v>
      </c>
      <c r="D867" s="410"/>
    </row>
    <row r="868" spans="1:4" x14ac:dyDescent="0.25">
      <c r="A868" s="721" t="s">
        <v>284</v>
      </c>
      <c r="B868" s="750" t="s">
        <v>35</v>
      </c>
      <c r="C868" s="789">
        <v>480451</v>
      </c>
      <c r="D868" s="410"/>
    </row>
    <row r="869" spans="1:4" x14ac:dyDescent="0.25">
      <c r="A869" s="721" t="s">
        <v>284</v>
      </c>
      <c r="B869" s="750" t="s">
        <v>35</v>
      </c>
      <c r="C869" s="789">
        <v>480452</v>
      </c>
      <c r="D869" s="410"/>
    </row>
    <row r="870" spans="1:4" x14ac:dyDescent="0.25">
      <c r="A870" s="721" t="s">
        <v>284</v>
      </c>
      <c r="B870" s="750" t="s">
        <v>35</v>
      </c>
      <c r="C870" s="789">
        <v>480459</v>
      </c>
      <c r="D870" s="410"/>
    </row>
    <row r="871" spans="1:4" x14ac:dyDescent="0.25">
      <c r="A871" s="721" t="s">
        <v>284</v>
      </c>
      <c r="B871" s="750" t="s">
        <v>35</v>
      </c>
      <c r="C871" s="789">
        <v>480592</v>
      </c>
      <c r="D871" s="410"/>
    </row>
    <row r="872" spans="1:4" x14ac:dyDescent="0.25">
      <c r="A872" s="721" t="s">
        <v>284</v>
      </c>
      <c r="B872" s="750" t="s">
        <v>35</v>
      </c>
      <c r="C872" s="789">
        <v>481032</v>
      </c>
      <c r="D872" s="410"/>
    </row>
    <row r="873" spans="1:4" x14ac:dyDescent="0.25">
      <c r="A873" s="721" t="s">
        <v>284</v>
      </c>
      <c r="B873" s="750" t="s">
        <v>35</v>
      </c>
      <c r="C873" s="789">
        <v>481039</v>
      </c>
      <c r="D873" s="410"/>
    </row>
    <row r="874" spans="1:4" x14ac:dyDescent="0.25">
      <c r="A874" s="721" t="s">
        <v>284</v>
      </c>
      <c r="B874" s="750" t="s">
        <v>35</v>
      </c>
      <c r="C874" s="789">
        <v>481092</v>
      </c>
      <c r="D874" s="410"/>
    </row>
    <row r="875" spans="1:4" x14ac:dyDescent="0.25">
      <c r="A875" s="721" t="s">
        <v>284</v>
      </c>
      <c r="B875" s="750" t="s">
        <v>35</v>
      </c>
      <c r="C875" s="789">
        <v>481151</v>
      </c>
      <c r="D875" s="410"/>
    </row>
    <row r="876" spans="1:4" x14ac:dyDescent="0.25">
      <c r="A876" s="728" t="s">
        <v>284</v>
      </c>
      <c r="B876" s="755" t="s">
        <v>35</v>
      </c>
      <c r="C876" s="790">
        <v>481159</v>
      </c>
      <c r="D876" s="410"/>
    </row>
    <row r="877" spans="1:4" x14ac:dyDescent="0.25">
      <c r="A877" s="721" t="s">
        <v>284</v>
      </c>
      <c r="B877" s="755" t="s">
        <v>294</v>
      </c>
      <c r="C877" s="571">
        <v>480442</v>
      </c>
      <c r="D877" s="410"/>
    </row>
    <row r="878" spans="1:4" x14ac:dyDescent="0.25">
      <c r="A878" s="728" t="s">
        <v>284</v>
      </c>
      <c r="B878" s="755" t="s">
        <v>294</v>
      </c>
      <c r="C878" s="571">
        <v>480449</v>
      </c>
      <c r="D878" s="410"/>
    </row>
    <row r="879" spans="1:4" x14ac:dyDescent="0.25">
      <c r="A879" s="721" t="s">
        <v>284</v>
      </c>
      <c r="B879" s="755" t="s">
        <v>294</v>
      </c>
      <c r="C879" s="571">
        <v>480451</v>
      </c>
      <c r="D879" s="410"/>
    </row>
    <row r="880" spans="1:4" x14ac:dyDescent="0.25">
      <c r="A880" s="728" t="s">
        <v>284</v>
      </c>
      <c r="B880" s="755" t="s">
        <v>294</v>
      </c>
      <c r="C880" s="571">
        <v>480452</v>
      </c>
      <c r="D880" s="410"/>
    </row>
    <row r="881" spans="1:4" x14ac:dyDescent="0.25">
      <c r="A881" s="721" t="s">
        <v>284</v>
      </c>
      <c r="B881" s="755" t="s">
        <v>294</v>
      </c>
      <c r="C881" s="571">
        <v>480459</v>
      </c>
      <c r="D881" s="410"/>
    </row>
    <row r="882" spans="1:4" x14ac:dyDescent="0.25">
      <c r="A882" s="728" t="s">
        <v>284</v>
      </c>
      <c r="B882" s="755" t="s">
        <v>294</v>
      </c>
      <c r="C882" s="571">
        <v>480592</v>
      </c>
      <c r="D882" s="410"/>
    </row>
    <row r="883" spans="1:4" x14ac:dyDescent="0.25">
      <c r="A883" s="721" t="s">
        <v>284</v>
      </c>
      <c r="B883" s="755" t="s">
        <v>294</v>
      </c>
      <c r="C883" s="571">
        <v>481032</v>
      </c>
      <c r="D883" s="410"/>
    </row>
    <row r="884" spans="1:4" x14ac:dyDescent="0.25">
      <c r="A884" s="728" t="s">
        <v>284</v>
      </c>
      <c r="B884" s="755" t="s">
        <v>294</v>
      </c>
      <c r="C884" s="571">
        <v>481039</v>
      </c>
      <c r="D884" s="410"/>
    </row>
    <row r="885" spans="1:4" x14ac:dyDescent="0.25">
      <c r="A885" s="721" t="s">
        <v>284</v>
      </c>
      <c r="B885" s="755" t="s">
        <v>294</v>
      </c>
      <c r="C885" s="571">
        <v>481092</v>
      </c>
      <c r="D885" s="410"/>
    </row>
    <row r="886" spans="1:4" x14ac:dyDescent="0.25">
      <c r="A886" s="728" t="s">
        <v>284</v>
      </c>
      <c r="B886" s="755" t="s">
        <v>294</v>
      </c>
      <c r="C886" s="571">
        <v>481151</v>
      </c>
      <c r="D886" s="410"/>
    </row>
    <row r="887" spans="1:4" ht="15.75" thickBot="1" x14ac:dyDescent="0.3">
      <c r="A887" s="721" t="s">
        <v>284</v>
      </c>
      <c r="B887" s="755" t="s">
        <v>294</v>
      </c>
      <c r="C887" s="779">
        <v>481159</v>
      </c>
      <c r="D887" s="410"/>
    </row>
    <row r="888" spans="1:4" ht="15.75" thickTop="1" x14ac:dyDescent="0.25">
      <c r="A888" s="732" t="s">
        <v>285</v>
      </c>
      <c r="B888" s="759" t="s">
        <v>29</v>
      </c>
      <c r="C888" s="781">
        <v>480421</v>
      </c>
      <c r="D888" s="410"/>
    </row>
    <row r="889" spans="1:4" x14ac:dyDescent="0.25">
      <c r="A889" s="729" t="s">
        <v>285</v>
      </c>
      <c r="B889" s="756" t="s">
        <v>29</v>
      </c>
      <c r="C889" s="778" t="s">
        <v>185</v>
      </c>
      <c r="D889" s="410"/>
    </row>
    <row r="890" spans="1:4" x14ac:dyDescent="0.25">
      <c r="A890" s="729" t="s">
        <v>285</v>
      </c>
      <c r="B890" s="756" t="s">
        <v>29</v>
      </c>
      <c r="C890" s="778" t="s">
        <v>186</v>
      </c>
      <c r="D890" s="410"/>
    </row>
    <row r="891" spans="1:4" x14ac:dyDescent="0.25">
      <c r="A891" s="729" t="s">
        <v>285</v>
      </c>
      <c r="B891" s="756" t="s">
        <v>29</v>
      </c>
      <c r="C891" s="778">
        <v>480439</v>
      </c>
      <c r="D891" s="410"/>
    </row>
    <row r="892" spans="1:4" x14ac:dyDescent="0.25">
      <c r="A892" s="729" t="s">
        <v>285</v>
      </c>
      <c r="B892" s="756" t="s">
        <v>29</v>
      </c>
      <c r="C892" s="563">
        <v>480530</v>
      </c>
      <c r="D892" s="410"/>
    </row>
    <row r="893" spans="1:4" x14ac:dyDescent="0.25">
      <c r="A893" s="729" t="s">
        <v>285</v>
      </c>
      <c r="B893" s="756" t="s">
        <v>29</v>
      </c>
      <c r="C893" s="563">
        <v>480610</v>
      </c>
      <c r="D893" s="410"/>
    </row>
    <row r="894" spans="1:4" x14ac:dyDescent="0.25">
      <c r="A894" s="729" t="s">
        <v>285</v>
      </c>
      <c r="B894" s="756" t="s">
        <v>29</v>
      </c>
      <c r="C894" s="563">
        <v>480620</v>
      </c>
      <c r="D894" s="410"/>
    </row>
    <row r="895" spans="1:4" x14ac:dyDescent="0.25">
      <c r="A895" s="729" t="s">
        <v>285</v>
      </c>
      <c r="B895" s="756" t="s">
        <v>29</v>
      </c>
      <c r="C895" s="563">
        <v>480640</v>
      </c>
      <c r="D895" s="410"/>
    </row>
    <row r="896" spans="1:4" x14ac:dyDescent="0.25">
      <c r="A896" s="729" t="s">
        <v>285</v>
      </c>
      <c r="B896" s="756" t="s">
        <v>29</v>
      </c>
      <c r="C896" s="563">
        <v>4808</v>
      </c>
      <c r="D896" s="410"/>
    </row>
    <row r="897" spans="1:4" x14ac:dyDescent="0.25">
      <c r="A897" s="729" t="s">
        <v>285</v>
      </c>
      <c r="B897" s="756" t="s">
        <v>29</v>
      </c>
      <c r="C897" s="563">
        <v>481031</v>
      </c>
      <c r="D897" s="410"/>
    </row>
    <row r="898" spans="1:4" x14ac:dyDescent="0.25">
      <c r="A898" s="729" t="s">
        <v>285</v>
      </c>
      <c r="B898" s="756" t="s">
        <v>29</v>
      </c>
      <c r="C898" s="563">
        <v>481099</v>
      </c>
      <c r="D898" s="410"/>
    </row>
    <row r="899" spans="1:4" x14ac:dyDescent="0.25">
      <c r="A899" s="720" t="s">
        <v>285</v>
      </c>
      <c r="B899" s="749" t="s">
        <v>30</v>
      </c>
      <c r="C899" s="786">
        <v>480421</v>
      </c>
      <c r="D899" s="410"/>
    </row>
    <row r="900" spans="1:4" x14ac:dyDescent="0.25">
      <c r="A900" s="721" t="s">
        <v>285</v>
      </c>
      <c r="B900" s="750" t="s">
        <v>30</v>
      </c>
      <c r="C900" s="789">
        <v>480429</v>
      </c>
      <c r="D900" s="410"/>
    </row>
    <row r="901" spans="1:4" x14ac:dyDescent="0.25">
      <c r="A901" s="721" t="s">
        <v>285</v>
      </c>
      <c r="B901" s="750" t="s">
        <v>30</v>
      </c>
      <c r="C901" s="789">
        <v>480431</v>
      </c>
      <c r="D901" s="410"/>
    </row>
    <row r="902" spans="1:4" x14ac:dyDescent="0.25">
      <c r="A902" s="721" t="s">
        <v>285</v>
      </c>
      <c r="B902" s="750" t="s">
        <v>30</v>
      </c>
      <c r="C902" s="789">
        <v>480439</v>
      </c>
      <c r="D902" s="410"/>
    </row>
    <row r="903" spans="1:4" x14ac:dyDescent="0.25">
      <c r="A903" s="721" t="s">
        <v>285</v>
      </c>
      <c r="B903" s="750" t="s">
        <v>30</v>
      </c>
      <c r="C903" s="789">
        <v>480530</v>
      </c>
      <c r="D903" s="410"/>
    </row>
    <row r="904" spans="1:4" x14ac:dyDescent="0.25">
      <c r="A904" s="721" t="s">
        <v>285</v>
      </c>
      <c r="B904" s="750" t="s">
        <v>30</v>
      </c>
      <c r="C904" s="789">
        <v>480610</v>
      </c>
      <c r="D904" s="410"/>
    </row>
    <row r="905" spans="1:4" x14ac:dyDescent="0.25">
      <c r="A905" s="721" t="s">
        <v>285</v>
      </c>
      <c r="B905" s="750" t="s">
        <v>30</v>
      </c>
      <c r="C905" s="789">
        <v>480620</v>
      </c>
      <c r="D905" s="410"/>
    </row>
    <row r="906" spans="1:4" x14ac:dyDescent="0.25">
      <c r="A906" s="721" t="s">
        <v>285</v>
      </c>
      <c r="B906" s="750" t="s">
        <v>30</v>
      </c>
      <c r="C906" s="789">
        <v>480640</v>
      </c>
      <c r="D906" s="410"/>
    </row>
    <row r="907" spans="1:4" x14ac:dyDescent="0.25">
      <c r="A907" s="721" t="s">
        <v>285</v>
      </c>
      <c r="B907" s="750" t="s">
        <v>30</v>
      </c>
      <c r="C907" s="789">
        <v>4808</v>
      </c>
      <c r="D907" s="410"/>
    </row>
    <row r="908" spans="1:4" x14ac:dyDescent="0.25">
      <c r="A908" s="721" t="s">
        <v>285</v>
      </c>
      <c r="B908" s="750" t="s">
        <v>30</v>
      </c>
      <c r="C908" s="789">
        <v>481031</v>
      </c>
      <c r="D908" s="410"/>
    </row>
    <row r="909" spans="1:4" x14ac:dyDescent="0.25">
      <c r="A909" s="721" t="s">
        <v>285</v>
      </c>
      <c r="B909" s="750" t="s">
        <v>30</v>
      </c>
      <c r="C909" s="789">
        <v>481099</v>
      </c>
      <c r="D909" s="410"/>
    </row>
    <row r="910" spans="1:4" x14ac:dyDescent="0.25">
      <c r="A910" s="721" t="s">
        <v>285</v>
      </c>
      <c r="B910" s="750" t="s">
        <v>35</v>
      </c>
      <c r="C910" s="789">
        <v>480421</v>
      </c>
      <c r="D910" s="410"/>
    </row>
    <row r="911" spans="1:4" x14ac:dyDescent="0.25">
      <c r="A911" s="721" t="s">
        <v>285</v>
      </c>
      <c r="B911" s="750" t="s">
        <v>35</v>
      </c>
      <c r="C911" s="789">
        <v>480429</v>
      </c>
      <c r="D911" s="410"/>
    </row>
    <row r="912" spans="1:4" x14ac:dyDescent="0.25">
      <c r="A912" s="721" t="s">
        <v>285</v>
      </c>
      <c r="B912" s="750" t="s">
        <v>35</v>
      </c>
      <c r="C912" s="789">
        <v>480431</v>
      </c>
      <c r="D912" s="410"/>
    </row>
    <row r="913" spans="1:4" x14ac:dyDescent="0.25">
      <c r="A913" s="721" t="s">
        <v>285</v>
      </c>
      <c r="B913" s="750" t="s">
        <v>35</v>
      </c>
      <c r="C913" s="789">
        <v>480439</v>
      </c>
      <c r="D913" s="410"/>
    </row>
    <row r="914" spans="1:4" x14ac:dyDescent="0.25">
      <c r="A914" s="721" t="s">
        <v>285</v>
      </c>
      <c r="B914" s="750" t="s">
        <v>35</v>
      </c>
      <c r="C914" s="789">
        <v>480530</v>
      </c>
      <c r="D914" s="410"/>
    </row>
    <row r="915" spans="1:4" x14ac:dyDescent="0.25">
      <c r="A915" s="721" t="s">
        <v>285</v>
      </c>
      <c r="B915" s="750" t="s">
        <v>35</v>
      </c>
      <c r="C915" s="789">
        <v>480610</v>
      </c>
      <c r="D915" s="410"/>
    </row>
    <row r="916" spans="1:4" x14ac:dyDescent="0.25">
      <c r="A916" s="721" t="s">
        <v>285</v>
      </c>
      <c r="B916" s="750" t="s">
        <v>35</v>
      </c>
      <c r="C916" s="789">
        <v>480620</v>
      </c>
      <c r="D916" s="410"/>
    </row>
    <row r="917" spans="1:4" x14ac:dyDescent="0.25">
      <c r="A917" s="721" t="s">
        <v>285</v>
      </c>
      <c r="B917" s="750" t="s">
        <v>35</v>
      </c>
      <c r="C917" s="789">
        <v>480640</v>
      </c>
      <c r="D917" s="410"/>
    </row>
    <row r="918" spans="1:4" x14ac:dyDescent="0.25">
      <c r="A918" s="721" t="s">
        <v>285</v>
      </c>
      <c r="B918" s="750" t="s">
        <v>35</v>
      </c>
      <c r="C918" s="789">
        <v>4808</v>
      </c>
      <c r="D918" s="410"/>
    </row>
    <row r="919" spans="1:4" x14ac:dyDescent="0.25">
      <c r="A919" s="721" t="s">
        <v>285</v>
      </c>
      <c r="B919" s="750" t="s">
        <v>35</v>
      </c>
      <c r="C919" s="789">
        <v>481031</v>
      </c>
      <c r="D919" s="410"/>
    </row>
    <row r="920" spans="1:4" x14ac:dyDescent="0.25">
      <c r="A920" s="728" t="s">
        <v>285</v>
      </c>
      <c r="B920" s="755" t="s">
        <v>35</v>
      </c>
      <c r="C920" s="790">
        <v>481099</v>
      </c>
      <c r="D920" s="410"/>
    </row>
    <row r="921" spans="1:4" x14ac:dyDescent="0.25">
      <c r="A921" s="721" t="s">
        <v>285</v>
      </c>
      <c r="B921" s="755" t="s">
        <v>294</v>
      </c>
      <c r="C921" s="571">
        <v>480421</v>
      </c>
      <c r="D921" s="410"/>
    </row>
    <row r="922" spans="1:4" x14ac:dyDescent="0.25">
      <c r="A922" s="728" t="s">
        <v>285</v>
      </c>
      <c r="B922" s="755" t="s">
        <v>294</v>
      </c>
      <c r="C922" s="571">
        <v>480429</v>
      </c>
      <c r="D922" s="410"/>
    </row>
    <row r="923" spans="1:4" x14ac:dyDescent="0.25">
      <c r="A923" s="721" t="s">
        <v>285</v>
      </c>
      <c r="B923" s="755" t="s">
        <v>294</v>
      </c>
      <c r="C923" s="571">
        <v>480431</v>
      </c>
      <c r="D923" s="410"/>
    </row>
    <row r="924" spans="1:4" x14ac:dyDescent="0.25">
      <c r="A924" s="728" t="s">
        <v>285</v>
      </c>
      <c r="B924" s="755" t="s">
        <v>294</v>
      </c>
      <c r="C924" s="571">
        <v>480439</v>
      </c>
      <c r="D924" s="410"/>
    </row>
    <row r="925" spans="1:4" x14ac:dyDescent="0.25">
      <c r="A925" s="721" t="s">
        <v>285</v>
      </c>
      <c r="B925" s="755" t="s">
        <v>294</v>
      </c>
      <c r="C925" s="571">
        <v>480530</v>
      </c>
      <c r="D925" s="410"/>
    </row>
    <row r="926" spans="1:4" x14ac:dyDescent="0.25">
      <c r="A926" s="728" t="s">
        <v>285</v>
      </c>
      <c r="B926" s="755" t="s">
        <v>294</v>
      </c>
      <c r="C926" s="571">
        <v>480610</v>
      </c>
      <c r="D926" s="410"/>
    </row>
    <row r="927" spans="1:4" x14ac:dyDescent="0.25">
      <c r="A927" s="721" t="s">
        <v>285</v>
      </c>
      <c r="B927" s="755" t="s">
        <v>294</v>
      </c>
      <c r="C927" s="571">
        <v>480620</v>
      </c>
      <c r="D927" s="410"/>
    </row>
    <row r="928" spans="1:4" x14ac:dyDescent="0.25">
      <c r="A928" s="728" t="s">
        <v>285</v>
      </c>
      <c r="B928" s="755" t="s">
        <v>294</v>
      </c>
      <c r="C928" s="571">
        <v>480640</v>
      </c>
      <c r="D928" s="410"/>
    </row>
    <row r="929" spans="1:4" x14ac:dyDescent="0.25">
      <c r="A929" s="721" t="s">
        <v>285</v>
      </c>
      <c r="B929" s="755" t="s">
        <v>294</v>
      </c>
      <c r="C929" s="571">
        <v>4808</v>
      </c>
      <c r="D929" s="410"/>
    </row>
    <row r="930" spans="1:4" x14ac:dyDescent="0.25">
      <c r="A930" s="728" t="s">
        <v>285</v>
      </c>
      <c r="B930" s="755" t="s">
        <v>294</v>
      </c>
      <c r="C930" s="571">
        <v>481031</v>
      </c>
      <c r="D930" s="410"/>
    </row>
    <row r="931" spans="1:4" ht="15.75" thickBot="1" x14ac:dyDescent="0.3">
      <c r="A931" s="721" t="s">
        <v>285</v>
      </c>
      <c r="B931" s="755" t="s">
        <v>294</v>
      </c>
      <c r="C931" s="779">
        <v>481099</v>
      </c>
      <c r="D931" s="410"/>
    </row>
    <row r="932" spans="1:4" ht="15.75" thickTop="1" x14ac:dyDescent="0.25">
      <c r="A932" s="732" t="s">
        <v>286</v>
      </c>
      <c r="B932" s="759" t="s">
        <v>29</v>
      </c>
      <c r="C932" s="774">
        <v>480593</v>
      </c>
      <c r="D932" s="410"/>
    </row>
    <row r="933" spans="1:4" x14ac:dyDescent="0.25">
      <c r="A933" s="720" t="s">
        <v>286</v>
      </c>
      <c r="B933" s="749" t="s">
        <v>30</v>
      </c>
      <c r="C933" s="777" t="s">
        <v>173</v>
      </c>
      <c r="D933" s="410"/>
    </row>
    <row r="934" spans="1:4" x14ac:dyDescent="0.25">
      <c r="A934" s="729" t="s">
        <v>286</v>
      </c>
      <c r="B934" s="756" t="s">
        <v>35</v>
      </c>
      <c r="C934" s="778" t="s">
        <v>173</v>
      </c>
      <c r="D934" s="410"/>
    </row>
    <row r="935" spans="1:4" ht="15.75" thickBot="1" x14ac:dyDescent="0.3">
      <c r="A935" s="730" t="s">
        <v>286</v>
      </c>
      <c r="B935" s="757" t="s">
        <v>294</v>
      </c>
      <c r="C935" s="779" t="s">
        <v>173</v>
      </c>
      <c r="D935" s="410"/>
    </row>
    <row r="936" spans="1:4" ht="15.75" thickTop="1" x14ac:dyDescent="0.25">
      <c r="A936" s="732">
        <v>12.4</v>
      </c>
      <c r="B936" s="759" t="s">
        <v>29</v>
      </c>
      <c r="C936" s="774">
        <v>480240</v>
      </c>
      <c r="D936" s="410"/>
    </row>
    <row r="937" spans="1:4" x14ac:dyDescent="0.25">
      <c r="A937" s="729">
        <v>12.4</v>
      </c>
      <c r="B937" s="756" t="s">
        <v>29</v>
      </c>
      <c r="C937" s="563">
        <v>480441</v>
      </c>
      <c r="D937" s="410"/>
    </row>
    <row r="938" spans="1:4" x14ac:dyDescent="0.25">
      <c r="A938" s="729">
        <v>12.4</v>
      </c>
      <c r="B938" s="756" t="s">
        <v>29</v>
      </c>
      <c r="C938" s="563">
        <v>480540</v>
      </c>
      <c r="D938" s="410"/>
    </row>
    <row r="939" spans="1:4" x14ac:dyDescent="0.25">
      <c r="A939" s="729">
        <v>12.4</v>
      </c>
      <c r="B939" s="756" t="s">
        <v>29</v>
      </c>
      <c r="C939" s="563">
        <v>480550</v>
      </c>
      <c r="D939" s="410"/>
    </row>
    <row r="940" spans="1:4" x14ac:dyDescent="0.25">
      <c r="A940" s="729">
        <v>12.4</v>
      </c>
      <c r="B940" s="756" t="s">
        <v>29</v>
      </c>
      <c r="C940" s="563">
        <v>480630</v>
      </c>
      <c r="D940" s="410"/>
    </row>
    <row r="941" spans="1:4" x14ac:dyDescent="0.25">
      <c r="A941" s="729">
        <v>12.4</v>
      </c>
      <c r="B941" s="756" t="s">
        <v>29</v>
      </c>
      <c r="C941" s="563">
        <v>4812</v>
      </c>
      <c r="D941" s="410"/>
    </row>
    <row r="942" spans="1:4" x14ac:dyDescent="0.25">
      <c r="A942" s="729">
        <v>12.4</v>
      </c>
      <c r="B942" s="756" t="s">
        <v>29</v>
      </c>
      <c r="C942" s="563">
        <v>4813</v>
      </c>
      <c r="D942" s="410"/>
    </row>
    <row r="943" spans="1:4" x14ac:dyDescent="0.25">
      <c r="A943" s="720">
        <v>12.4</v>
      </c>
      <c r="B943" s="749" t="s">
        <v>30</v>
      </c>
      <c r="C943" s="786">
        <v>480240</v>
      </c>
      <c r="D943" s="410"/>
    </row>
    <row r="944" spans="1:4" x14ac:dyDescent="0.25">
      <c r="A944" s="721">
        <v>12.4</v>
      </c>
      <c r="B944" s="750" t="s">
        <v>30</v>
      </c>
      <c r="C944" s="789">
        <v>480441</v>
      </c>
      <c r="D944" s="410"/>
    </row>
    <row r="945" spans="1:4" x14ac:dyDescent="0.25">
      <c r="A945" s="721">
        <v>12.4</v>
      </c>
      <c r="B945" s="750" t="s">
        <v>30</v>
      </c>
      <c r="C945" s="789">
        <v>480540</v>
      </c>
      <c r="D945" s="410"/>
    </row>
    <row r="946" spans="1:4" x14ac:dyDescent="0.25">
      <c r="A946" s="721">
        <v>12.4</v>
      </c>
      <c r="B946" s="750" t="s">
        <v>30</v>
      </c>
      <c r="C946" s="789">
        <v>480550</v>
      </c>
      <c r="D946" s="410"/>
    </row>
    <row r="947" spans="1:4" x14ac:dyDescent="0.25">
      <c r="A947" s="721">
        <v>12.4</v>
      </c>
      <c r="B947" s="750" t="s">
        <v>30</v>
      </c>
      <c r="C947" s="789">
        <v>480630</v>
      </c>
      <c r="D947" s="410"/>
    </row>
    <row r="948" spans="1:4" x14ac:dyDescent="0.25">
      <c r="A948" s="721">
        <v>12.4</v>
      </c>
      <c r="B948" s="750" t="s">
        <v>30</v>
      </c>
      <c r="C948" s="789">
        <v>4812</v>
      </c>
      <c r="D948" s="410"/>
    </row>
    <row r="949" spans="1:4" x14ac:dyDescent="0.25">
      <c r="A949" s="721">
        <v>12.4</v>
      </c>
      <c r="B949" s="750" t="s">
        <v>30</v>
      </c>
      <c r="C949" s="789">
        <v>4813</v>
      </c>
      <c r="D949" s="410"/>
    </row>
    <row r="950" spans="1:4" x14ac:dyDescent="0.25">
      <c r="A950" s="721">
        <v>12.4</v>
      </c>
      <c r="B950" s="750" t="s">
        <v>35</v>
      </c>
      <c r="C950" s="789">
        <v>480240</v>
      </c>
      <c r="D950" s="410"/>
    </row>
    <row r="951" spans="1:4" x14ac:dyDescent="0.25">
      <c r="A951" s="721">
        <v>12.4</v>
      </c>
      <c r="B951" s="750" t="s">
        <v>35</v>
      </c>
      <c r="C951" s="789">
        <v>480441</v>
      </c>
      <c r="D951" s="410"/>
    </row>
    <row r="952" spans="1:4" x14ac:dyDescent="0.25">
      <c r="A952" s="721">
        <v>12.4</v>
      </c>
      <c r="B952" s="750" t="s">
        <v>35</v>
      </c>
      <c r="C952" s="789">
        <v>480540</v>
      </c>
      <c r="D952" s="410"/>
    </row>
    <row r="953" spans="1:4" x14ac:dyDescent="0.25">
      <c r="A953" s="721">
        <v>12.4</v>
      </c>
      <c r="B953" s="750" t="s">
        <v>35</v>
      </c>
      <c r="C953" s="789">
        <v>480550</v>
      </c>
      <c r="D953" s="410"/>
    </row>
    <row r="954" spans="1:4" x14ac:dyDescent="0.25">
      <c r="A954" s="721">
        <v>12.4</v>
      </c>
      <c r="B954" s="750" t="s">
        <v>35</v>
      </c>
      <c r="C954" s="789">
        <v>480630</v>
      </c>
      <c r="D954" s="410"/>
    </row>
    <row r="955" spans="1:4" x14ac:dyDescent="0.25">
      <c r="A955" s="721">
        <v>12.4</v>
      </c>
      <c r="B955" s="750" t="s">
        <v>35</v>
      </c>
      <c r="C955" s="789">
        <v>4812</v>
      </c>
      <c r="D955" s="410"/>
    </row>
    <row r="956" spans="1:4" x14ac:dyDescent="0.25">
      <c r="A956" s="728">
        <v>12.4</v>
      </c>
      <c r="B956" s="755" t="s">
        <v>35</v>
      </c>
      <c r="C956" s="790">
        <v>4813</v>
      </c>
      <c r="D956" s="410"/>
    </row>
    <row r="957" spans="1:4" x14ac:dyDescent="0.25">
      <c r="A957" s="721">
        <v>12.4</v>
      </c>
      <c r="B957" s="755" t="s">
        <v>294</v>
      </c>
      <c r="C957" s="571">
        <v>480240</v>
      </c>
      <c r="D957" s="410"/>
    </row>
    <row r="958" spans="1:4" x14ac:dyDescent="0.25">
      <c r="A958" s="728">
        <v>12.4</v>
      </c>
      <c r="B958" s="755" t="s">
        <v>294</v>
      </c>
      <c r="C958" s="571">
        <v>480441</v>
      </c>
      <c r="D958" s="410"/>
    </row>
    <row r="959" spans="1:4" x14ac:dyDescent="0.25">
      <c r="A959" s="721">
        <v>12.4</v>
      </c>
      <c r="B959" s="755" t="s">
        <v>294</v>
      </c>
      <c r="C959" s="571">
        <v>480540</v>
      </c>
      <c r="D959" s="410"/>
    </row>
    <row r="960" spans="1:4" x14ac:dyDescent="0.25">
      <c r="A960" s="728">
        <v>12.4</v>
      </c>
      <c r="B960" s="755" t="s">
        <v>294</v>
      </c>
      <c r="C960" s="571">
        <v>480550</v>
      </c>
      <c r="D960" s="410"/>
    </row>
    <row r="961" spans="1:4" x14ac:dyDescent="0.25">
      <c r="A961" s="721">
        <v>12.4</v>
      </c>
      <c r="B961" s="755" t="s">
        <v>294</v>
      </c>
      <c r="C961" s="571">
        <v>480630</v>
      </c>
      <c r="D961" s="410"/>
    </row>
    <row r="962" spans="1:4" x14ac:dyDescent="0.25">
      <c r="A962" s="728">
        <v>12.4</v>
      </c>
      <c r="B962" s="755" t="s">
        <v>294</v>
      </c>
      <c r="C962" s="571">
        <v>4812</v>
      </c>
      <c r="D962" s="410"/>
    </row>
    <row r="963" spans="1:4" ht="15.75" thickBot="1" x14ac:dyDescent="0.3">
      <c r="A963" s="721">
        <v>12.4</v>
      </c>
      <c r="B963" s="755" t="s">
        <v>294</v>
      </c>
      <c r="C963" s="571">
        <v>4813</v>
      </c>
      <c r="D963" s="410"/>
    </row>
    <row r="964" spans="1:4" ht="15.75" thickTop="1" x14ac:dyDescent="0.25">
      <c r="A964" s="732">
        <v>13.1</v>
      </c>
      <c r="B964" s="759" t="s">
        <v>29</v>
      </c>
      <c r="C964" s="781">
        <v>440910</v>
      </c>
      <c r="D964" s="410"/>
    </row>
    <row r="965" spans="1:4" x14ac:dyDescent="0.25">
      <c r="A965" s="729">
        <v>13.1</v>
      </c>
      <c r="B965" s="756" t="s">
        <v>29</v>
      </c>
      <c r="C965" s="570">
        <v>440920</v>
      </c>
      <c r="D965" s="553" t="s">
        <v>561</v>
      </c>
    </row>
    <row r="966" spans="1:4" x14ac:dyDescent="0.25">
      <c r="A966" s="720">
        <v>13.1</v>
      </c>
      <c r="B966" s="749" t="s">
        <v>30</v>
      </c>
      <c r="C966" s="777" t="s">
        <v>187</v>
      </c>
      <c r="D966" s="410"/>
    </row>
    <row r="967" spans="1:4" x14ac:dyDescent="0.25">
      <c r="A967" s="728">
        <v>13.1</v>
      </c>
      <c r="B967" s="755" t="s">
        <v>30</v>
      </c>
      <c r="C967" s="571" t="s">
        <v>188</v>
      </c>
      <c r="D967" s="410"/>
    </row>
    <row r="968" spans="1:4" x14ac:dyDescent="0.25">
      <c r="A968" s="720">
        <v>13.1</v>
      </c>
      <c r="B968" s="749" t="s">
        <v>35</v>
      </c>
      <c r="C968" s="777" t="s">
        <v>187</v>
      </c>
      <c r="D968" s="410"/>
    </row>
    <row r="969" spans="1:4" x14ac:dyDescent="0.25">
      <c r="A969" s="561">
        <v>13.1</v>
      </c>
      <c r="B969" s="562" t="s">
        <v>35</v>
      </c>
      <c r="C969" s="563" t="s">
        <v>188</v>
      </c>
      <c r="D969" s="410"/>
    </row>
    <row r="970" spans="1:4" x14ac:dyDescent="0.25">
      <c r="A970" s="720">
        <v>13.1</v>
      </c>
      <c r="B970" s="562" t="s">
        <v>294</v>
      </c>
      <c r="C970" s="563">
        <v>440910</v>
      </c>
      <c r="D970" s="410"/>
    </row>
    <row r="971" spans="1:4" x14ac:dyDescent="0.25">
      <c r="A971" s="561">
        <v>13.1</v>
      </c>
      <c r="B971" s="562" t="s">
        <v>294</v>
      </c>
      <c r="C971" s="563">
        <v>440922</v>
      </c>
      <c r="D971" s="410"/>
    </row>
    <row r="972" spans="1:4" ht="15.75" thickBot="1" x14ac:dyDescent="0.3">
      <c r="A972" s="720">
        <v>13.1</v>
      </c>
      <c r="B972" s="760" t="s">
        <v>294</v>
      </c>
      <c r="C972" s="791">
        <v>440929</v>
      </c>
      <c r="D972" s="410"/>
    </row>
    <row r="973" spans="1:4" ht="15.75" thickTop="1" x14ac:dyDescent="0.25">
      <c r="A973" s="558" t="s">
        <v>288</v>
      </c>
      <c r="B973" s="559" t="s">
        <v>29</v>
      </c>
      <c r="C973" s="774">
        <v>440910</v>
      </c>
      <c r="D973" s="410"/>
    </row>
    <row r="974" spans="1:4" x14ac:dyDescent="0.25">
      <c r="A974" s="734" t="s">
        <v>288</v>
      </c>
      <c r="B974" s="761" t="s">
        <v>30</v>
      </c>
      <c r="C974" s="792" t="s">
        <v>187</v>
      </c>
      <c r="D974" s="410" t="s">
        <v>189</v>
      </c>
    </row>
    <row r="975" spans="1:4" x14ac:dyDescent="0.25">
      <c r="A975" s="735" t="s">
        <v>288</v>
      </c>
      <c r="B975" s="762" t="s">
        <v>35</v>
      </c>
      <c r="C975" s="793" t="s">
        <v>187</v>
      </c>
      <c r="D975" s="410"/>
    </row>
    <row r="976" spans="1:4" ht="15.75" thickBot="1" x14ac:dyDescent="0.3">
      <c r="A976" s="736" t="s">
        <v>288</v>
      </c>
      <c r="B976" s="763" t="s">
        <v>294</v>
      </c>
      <c r="C976" s="794" t="s">
        <v>187</v>
      </c>
      <c r="D976" s="410" t="s">
        <v>189</v>
      </c>
    </row>
    <row r="977" spans="1:4" ht="15.75" thickTop="1" x14ac:dyDescent="0.25">
      <c r="A977" s="558" t="s">
        <v>289</v>
      </c>
      <c r="B977" s="559" t="s">
        <v>29</v>
      </c>
      <c r="C977" s="560">
        <v>440920</v>
      </c>
      <c r="D977" s="553" t="s">
        <v>561</v>
      </c>
    </row>
    <row r="978" spans="1:4" x14ac:dyDescent="0.25">
      <c r="A978" s="734" t="s">
        <v>289</v>
      </c>
      <c r="B978" s="761" t="s">
        <v>30</v>
      </c>
      <c r="C978" s="792" t="s">
        <v>188</v>
      </c>
      <c r="D978" s="410" t="s">
        <v>189</v>
      </c>
    </row>
    <row r="979" spans="1:4" x14ac:dyDescent="0.25">
      <c r="A979" s="735" t="s">
        <v>289</v>
      </c>
      <c r="B979" s="762" t="s">
        <v>35</v>
      </c>
      <c r="C979" s="793" t="s">
        <v>188</v>
      </c>
      <c r="D979" s="410"/>
    </row>
    <row r="980" spans="1:4" x14ac:dyDescent="0.25">
      <c r="A980" s="735" t="s">
        <v>289</v>
      </c>
      <c r="B980" s="762" t="s">
        <v>294</v>
      </c>
      <c r="C980" s="793">
        <v>440922</v>
      </c>
      <c r="D980" s="410"/>
    </row>
    <row r="981" spans="1:4" ht="15.75" thickBot="1" x14ac:dyDescent="0.3">
      <c r="A981" s="736" t="s">
        <v>289</v>
      </c>
      <c r="B981" s="763" t="s">
        <v>294</v>
      </c>
      <c r="C981" s="794">
        <v>440929</v>
      </c>
      <c r="D981" s="410" t="s">
        <v>189</v>
      </c>
    </row>
    <row r="982" spans="1:4" ht="15.75" thickTop="1" x14ac:dyDescent="0.25">
      <c r="A982" s="558" t="s">
        <v>290</v>
      </c>
      <c r="B982" s="559" t="s">
        <v>29</v>
      </c>
      <c r="C982" s="560">
        <v>440920</v>
      </c>
      <c r="D982" s="553" t="s">
        <v>561</v>
      </c>
    </row>
    <row r="983" spans="1:4" x14ac:dyDescent="0.25">
      <c r="A983" s="734" t="s">
        <v>290</v>
      </c>
      <c r="B983" s="761" t="s">
        <v>30</v>
      </c>
      <c r="C983" s="577" t="s">
        <v>188</v>
      </c>
      <c r="D983" s="553" t="s">
        <v>561</v>
      </c>
    </row>
    <row r="984" spans="1:4" x14ac:dyDescent="0.25">
      <c r="A984" s="735" t="s">
        <v>290</v>
      </c>
      <c r="B984" s="762" t="s">
        <v>35</v>
      </c>
      <c r="C984" s="576" t="s">
        <v>188</v>
      </c>
      <c r="D984" s="553" t="s">
        <v>561</v>
      </c>
    </row>
    <row r="985" spans="1:4" ht="15.75" thickBot="1" x14ac:dyDescent="0.3">
      <c r="A985" s="736" t="s">
        <v>290</v>
      </c>
      <c r="B985" s="763" t="s">
        <v>294</v>
      </c>
      <c r="C985" s="794">
        <v>440922</v>
      </c>
      <c r="D985" s="410"/>
    </row>
    <row r="986" spans="1:4" ht="15.75" thickTop="1" x14ac:dyDescent="0.25">
      <c r="A986" s="737">
        <v>13.2</v>
      </c>
      <c r="B986" s="764" t="s">
        <v>29</v>
      </c>
      <c r="C986" s="795">
        <v>4415</v>
      </c>
      <c r="D986" s="410"/>
    </row>
    <row r="987" spans="1:4" x14ac:dyDescent="0.25">
      <c r="A987" s="561">
        <v>13.2</v>
      </c>
      <c r="B987" s="562" t="s">
        <v>29</v>
      </c>
      <c r="C987" s="563">
        <v>4416</v>
      </c>
      <c r="D987" s="410"/>
    </row>
    <row r="988" spans="1:4" x14ac:dyDescent="0.25">
      <c r="A988" s="561">
        <v>13.2</v>
      </c>
      <c r="B988" s="761" t="s">
        <v>30</v>
      </c>
      <c r="C988" s="792">
        <v>4415</v>
      </c>
      <c r="D988" s="410" t="s">
        <v>189</v>
      </c>
    </row>
    <row r="989" spans="1:4" x14ac:dyDescent="0.25">
      <c r="A989" s="729">
        <v>13.2</v>
      </c>
      <c r="B989" s="755" t="s">
        <v>30</v>
      </c>
      <c r="C989" s="778">
        <v>4416</v>
      </c>
      <c r="D989" s="410"/>
    </row>
    <row r="990" spans="1:4" x14ac:dyDescent="0.25">
      <c r="A990" s="720">
        <v>13.2</v>
      </c>
      <c r="B990" s="749" t="s">
        <v>35</v>
      </c>
      <c r="C990" s="777">
        <v>4415</v>
      </c>
      <c r="D990" s="410" t="s">
        <v>189</v>
      </c>
    </row>
    <row r="991" spans="1:4" x14ac:dyDescent="0.25">
      <c r="A991" s="729">
        <v>13.2</v>
      </c>
      <c r="B991" s="756" t="s">
        <v>35</v>
      </c>
      <c r="C991" s="778">
        <v>4416</v>
      </c>
      <c r="D991" s="410"/>
    </row>
    <row r="992" spans="1:4" x14ac:dyDescent="0.25">
      <c r="A992" s="720">
        <v>13.2</v>
      </c>
      <c r="B992" s="756" t="s">
        <v>294</v>
      </c>
      <c r="C992" s="778">
        <v>4415</v>
      </c>
      <c r="D992" s="410"/>
    </row>
    <row r="993" spans="1:4" ht="15.75" thickBot="1" x14ac:dyDescent="0.3">
      <c r="A993" s="731">
        <v>13.2</v>
      </c>
      <c r="B993" s="758" t="s">
        <v>294</v>
      </c>
      <c r="C993" s="784">
        <v>4416</v>
      </c>
      <c r="D993" s="410" t="s">
        <v>189</v>
      </c>
    </row>
    <row r="994" spans="1:4" ht="15.75" thickTop="1" x14ac:dyDescent="0.25">
      <c r="A994" s="732">
        <v>13.3</v>
      </c>
      <c r="B994" s="759" t="s">
        <v>29</v>
      </c>
      <c r="C994" s="781">
        <v>4414</v>
      </c>
      <c r="D994" s="410"/>
    </row>
    <row r="995" spans="1:4" x14ac:dyDescent="0.25">
      <c r="A995" s="729">
        <v>13.3</v>
      </c>
      <c r="B995" s="756" t="s">
        <v>29</v>
      </c>
      <c r="C995" s="570">
        <v>4419</v>
      </c>
      <c r="D995" s="553" t="s">
        <v>561</v>
      </c>
    </row>
    <row r="996" spans="1:4" x14ac:dyDescent="0.25">
      <c r="A996" s="729">
        <v>13.3</v>
      </c>
      <c r="B996" s="756" t="s">
        <v>29</v>
      </c>
      <c r="C996" s="778">
        <v>4420</v>
      </c>
      <c r="D996" s="410"/>
    </row>
    <row r="997" spans="1:4" x14ac:dyDescent="0.25">
      <c r="A997" s="720">
        <v>13.3</v>
      </c>
      <c r="B997" s="749" t="s">
        <v>30</v>
      </c>
      <c r="C997" s="777" t="s">
        <v>190</v>
      </c>
      <c r="D997" s="410" t="s">
        <v>189</v>
      </c>
    </row>
    <row r="998" spans="1:4" x14ac:dyDescent="0.25">
      <c r="A998" s="728">
        <v>13.3</v>
      </c>
      <c r="B998" s="755" t="s">
        <v>30</v>
      </c>
      <c r="C998" s="569" t="s">
        <v>191</v>
      </c>
      <c r="D998" s="553" t="s">
        <v>561</v>
      </c>
    </row>
    <row r="999" spans="1:4" x14ac:dyDescent="0.25">
      <c r="A999" s="729">
        <v>13.3</v>
      </c>
      <c r="B999" s="756" t="s">
        <v>30</v>
      </c>
      <c r="C999" s="778">
        <v>4420</v>
      </c>
      <c r="D999" s="410" t="s">
        <v>189</v>
      </c>
    </row>
    <row r="1000" spans="1:4" x14ac:dyDescent="0.25">
      <c r="A1000" s="720">
        <v>13.3</v>
      </c>
      <c r="B1000" s="749" t="s">
        <v>35</v>
      </c>
      <c r="C1000" s="777" t="s">
        <v>190</v>
      </c>
      <c r="D1000" s="410" t="s">
        <v>189</v>
      </c>
    </row>
    <row r="1001" spans="1:4" x14ac:dyDescent="0.25">
      <c r="A1001" s="720">
        <v>13.3</v>
      </c>
      <c r="B1001" s="749" t="s">
        <v>35</v>
      </c>
      <c r="C1001" s="573" t="s">
        <v>191</v>
      </c>
      <c r="D1001" s="553" t="s">
        <v>561</v>
      </c>
    </row>
    <row r="1002" spans="1:4" x14ac:dyDescent="0.25">
      <c r="A1002" s="720">
        <v>13.3</v>
      </c>
      <c r="B1002" s="749" t="s">
        <v>35</v>
      </c>
      <c r="C1002" s="777">
        <v>4420</v>
      </c>
      <c r="D1002" s="410" t="s">
        <v>189</v>
      </c>
    </row>
    <row r="1003" spans="1:4" x14ac:dyDescent="0.25">
      <c r="A1003" s="720">
        <v>13.3</v>
      </c>
      <c r="B1003" s="756" t="s">
        <v>294</v>
      </c>
      <c r="C1003" s="778">
        <v>4414</v>
      </c>
      <c r="D1003" s="410"/>
    </row>
    <row r="1004" spans="1:4" x14ac:dyDescent="0.25">
      <c r="A1004" s="729">
        <v>13.3</v>
      </c>
      <c r="B1004" s="756" t="s">
        <v>294</v>
      </c>
      <c r="C1004" s="778">
        <v>441990</v>
      </c>
      <c r="D1004" s="410"/>
    </row>
    <row r="1005" spans="1:4" ht="15.75" thickBot="1" x14ac:dyDescent="0.3">
      <c r="A1005" s="731">
        <v>13.3</v>
      </c>
      <c r="B1005" s="758" t="s">
        <v>294</v>
      </c>
      <c r="C1005" s="784">
        <v>4420</v>
      </c>
      <c r="D1005" s="410"/>
    </row>
    <row r="1006" spans="1:4" ht="15.75" thickTop="1" x14ac:dyDescent="0.25">
      <c r="A1006" s="558">
        <v>13.4</v>
      </c>
      <c r="B1006" s="759" t="s">
        <v>29</v>
      </c>
      <c r="C1006" s="774">
        <v>441810</v>
      </c>
      <c r="D1006" s="410"/>
    </row>
    <row r="1007" spans="1:4" x14ac:dyDescent="0.25">
      <c r="A1007" s="561">
        <v>13.4</v>
      </c>
      <c r="B1007" s="756" t="s">
        <v>29</v>
      </c>
      <c r="C1007" s="563">
        <v>441820</v>
      </c>
      <c r="D1007" s="410"/>
    </row>
    <row r="1008" spans="1:4" x14ac:dyDescent="0.25">
      <c r="A1008" s="561">
        <v>13.4</v>
      </c>
      <c r="B1008" s="756" t="s">
        <v>29</v>
      </c>
      <c r="C1008" s="563">
        <v>441830</v>
      </c>
      <c r="D1008" s="410"/>
    </row>
    <row r="1009" spans="1:4" x14ac:dyDescent="0.25">
      <c r="A1009" s="561">
        <v>13.4</v>
      </c>
      <c r="B1009" s="756" t="s">
        <v>29</v>
      </c>
      <c r="C1009" s="563">
        <v>441840</v>
      </c>
      <c r="D1009" s="410"/>
    </row>
    <row r="1010" spans="1:4" x14ac:dyDescent="0.25">
      <c r="A1010" s="561">
        <v>13.4</v>
      </c>
      <c r="B1010" s="756" t="s">
        <v>29</v>
      </c>
      <c r="C1010" s="563">
        <v>441850</v>
      </c>
      <c r="D1010" s="410"/>
    </row>
    <row r="1011" spans="1:4" x14ac:dyDescent="0.25">
      <c r="A1011" s="561">
        <v>13.4</v>
      </c>
      <c r="B1011" s="756" t="s">
        <v>29</v>
      </c>
      <c r="C1011" s="554">
        <v>441890</v>
      </c>
      <c r="D1011" s="553" t="s">
        <v>561</v>
      </c>
    </row>
    <row r="1012" spans="1:4" x14ac:dyDescent="0.25">
      <c r="A1012" s="561">
        <v>13.4</v>
      </c>
      <c r="B1012" s="749" t="s">
        <v>30</v>
      </c>
      <c r="C1012" s="777">
        <v>441810</v>
      </c>
      <c r="D1012" s="410" t="s">
        <v>189</v>
      </c>
    </row>
    <row r="1013" spans="1:4" x14ac:dyDescent="0.25">
      <c r="A1013" s="561">
        <v>13.4</v>
      </c>
      <c r="B1013" s="749" t="s">
        <v>30</v>
      </c>
      <c r="C1013" s="778">
        <v>481820</v>
      </c>
      <c r="D1013" s="410"/>
    </row>
    <row r="1014" spans="1:4" x14ac:dyDescent="0.25">
      <c r="A1014" s="561">
        <v>13.4</v>
      </c>
      <c r="B1014" s="749" t="s">
        <v>30</v>
      </c>
      <c r="C1014" s="778">
        <v>441840</v>
      </c>
      <c r="D1014" s="410"/>
    </row>
    <row r="1015" spans="1:4" x14ac:dyDescent="0.25">
      <c r="A1015" s="561">
        <v>13.4</v>
      </c>
      <c r="B1015" s="749" t="s">
        <v>30</v>
      </c>
      <c r="C1015" s="778">
        <v>441850</v>
      </c>
      <c r="D1015" s="410"/>
    </row>
    <row r="1016" spans="1:4" x14ac:dyDescent="0.25">
      <c r="A1016" s="561">
        <v>13.4</v>
      </c>
      <c r="B1016" s="749" t="s">
        <v>30</v>
      </c>
      <c r="C1016" s="778">
        <v>441860</v>
      </c>
      <c r="D1016" s="410"/>
    </row>
    <row r="1017" spans="1:4" x14ac:dyDescent="0.25">
      <c r="A1017" s="561">
        <v>13.4</v>
      </c>
      <c r="B1017" s="749" t="s">
        <v>30</v>
      </c>
      <c r="C1017" s="570">
        <v>441871</v>
      </c>
      <c r="D1017" s="553" t="s">
        <v>561</v>
      </c>
    </row>
    <row r="1018" spans="1:4" x14ac:dyDescent="0.25">
      <c r="A1018" s="561">
        <v>13.4</v>
      </c>
      <c r="B1018" s="749" t="s">
        <v>30</v>
      </c>
      <c r="C1018" s="570">
        <v>441872</v>
      </c>
      <c r="D1018" s="553" t="s">
        <v>561</v>
      </c>
    </row>
    <row r="1019" spans="1:4" x14ac:dyDescent="0.25">
      <c r="A1019" s="561">
        <v>13.4</v>
      </c>
      <c r="B1019" s="749" t="s">
        <v>30</v>
      </c>
      <c r="C1019" s="570">
        <v>441879</v>
      </c>
      <c r="D1019" s="553" t="s">
        <v>561</v>
      </c>
    </row>
    <row r="1020" spans="1:4" x14ac:dyDescent="0.25">
      <c r="A1020" s="561">
        <v>13.4</v>
      </c>
      <c r="B1020" s="756" t="s">
        <v>30</v>
      </c>
      <c r="C1020" s="570">
        <v>441890</v>
      </c>
      <c r="D1020" s="553" t="s">
        <v>561</v>
      </c>
    </row>
    <row r="1021" spans="1:4" x14ac:dyDescent="0.25">
      <c r="A1021" s="561">
        <v>13.4</v>
      </c>
      <c r="B1021" s="562" t="s">
        <v>35</v>
      </c>
      <c r="C1021" s="563">
        <v>441810</v>
      </c>
      <c r="D1021" s="410"/>
    </row>
    <row r="1022" spans="1:4" x14ac:dyDescent="0.25">
      <c r="A1022" s="561">
        <v>13.4</v>
      </c>
      <c r="B1022" s="562" t="s">
        <v>35</v>
      </c>
      <c r="C1022" s="563">
        <v>441820</v>
      </c>
      <c r="D1022" s="410"/>
    </row>
    <row r="1023" spans="1:4" x14ac:dyDescent="0.25">
      <c r="A1023" s="561">
        <v>13.4</v>
      </c>
      <c r="B1023" s="562" t="s">
        <v>35</v>
      </c>
      <c r="C1023" s="563">
        <v>441840</v>
      </c>
      <c r="D1023" s="412"/>
    </row>
    <row r="1024" spans="1:4" x14ac:dyDescent="0.25">
      <c r="A1024" s="561">
        <v>13.4</v>
      </c>
      <c r="B1024" s="562" t="s">
        <v>35</v>
      </c>
      <c r="C1024" s="563">
        <v>441850</v>
      </c>
      <c r="D1024" s="412"/>
    </row>
    <row r="1025" spans="1:4" x14ac:dyDescent="0.25">
      <c r="A1025" s="561">
        <v>13.4</v>
      </c>
      <c r="B1025" s="562" t="s">
        <v>35</v>
      </c>
      <c r="C1025" s="563">
        <v>441860</v>
      </c>
      <c r="D1025" s="412"/>
    </row>
    <row r="1026" spans="1:4" x14ac:dyDescent="0.25">
      <c r="A1026" s="561">
        <v>13.4</v>
      </c>
      <c r="B1026" s="562" t="s">
        <v>35</v>
      </c>
      <c r="C1026" s="554">
        <v>441871</v>
      </c>
      <c r="D1026" s="553" t="s">
        <v>561</v>
      </c>
    </row>
    <row r="1027" spans="1:4" x14ac:dyDescent="0.25">
      <c r="A1027" s="561">
        <v>13.4</v>
      </c>
      <c r="B1027" s="562" t="s">
        <v>35</v>
      </c>
      <c r="C1027" s="554">
        <v>441872</v>
      </c>
      <c r="D1027" s="553" t="s">
        <v>561</v>
      </c>
    </row>
    <row r="1028" spans="1:4" x14ac:dyDescent="0.25">
      <c r="A1028" s="561">
        <v>13.4</v>
      </c>
      <c r="B1028" s="562" t="s">
        <v>35</v>
      </c>
      <c r="C1028" s="554">
        <v>441879</v>
      </c>
      <c r="D1028" s="553" t="s">
        <v>561</v>
      </c>
    </row>
    <row r="1029" spans="1:4" x14ac:dyDescent="0.25">
      <c r="A1029" s="561">
        <v>13.4</v>
      </c>
      <c r="B1029" s="562" t="s">
        <v>35</v>
      </c>
      <c r="C1029" s="554">
        <v>441890</v>
      </c>
      <c r="D1029" s="553" t="s">
        <v>561</v>
      </c>
    </row>
    <row r="1030" spans="1:4" x14ac:dyDescent="0.25">
      <c r="A1030" s="561">
        <v>13.4</v>
      </c>
      <c r="B1030" s="562" t="s">
        <v>294</v>
      </c>
      <c r="C1030" s="563">
        <v>441810</v>
      </c>
      <c r="D1030" s="412"/>
    </row>
    <row r="1031" spans="1:4" x14ac:dyDescent="0.25">
      <c r="A1031" s="561">
        <v>13.4</v>
      </c>
      <c r="B1031" s="562" t="s">
        <v>294</v>
      </c>
      <c r="C1031" s="563">
        <v>441820</v>
      </c>
      <c r="D1031" s="412"/>
    </row>
    <row r="1032" spans="1:4" x14ac:dyDescent="0.25">
      <c r="A1032" s="561">
        <v>13.4</v>
      </c>
      <c r="B1032" s="562" t="s">
        <v>294</v>
      </c>
      <c r="C1032" s="563">
        <v>441840</v>
      </c>
      <c r="D1032" s="412"/>
    </row>
    <row r="1033" spans="1:4" x14ac:dyDescent="0.25">
      <c r="A1033" s="561">
        <v>13.4</v>
      </c>
      <c r="B1033" s="562" t="s">
        <v>294</v>
      </c>
      <c r="C1033" s="563">
        <v>441850</v>
      </c>
      <c r="D1033" s="412"/>
    </row>
    <row r="1034" spans="1:4" x14ac:dyDescent="0.25">
      <c r="A1034" s="561">
        <v>13.4</v>
      </c>
      <c r="B1034" s="562" t="s">
        <v>294</v>
      </c>
      <c r="C1034" s="563">
        <v>441860</v>
      </c>
      <c r="D1034" s="412"/>
    </row>
    <row r="1035" spans="1:4" x14ac:dyDescent="0.25">
      <c r="A1035" s="561">
        <v>13.4</v>
      </c>
      <c r="B1035" s="562" t="s">
        <v>294</v>
      </c>
      <c r="C1035" s="563">
        <v>441874</v>
      </c>
      <c r="D1035" s="412"/>
    </row>
    <row r="1036" spans="1:4" x14ac:dyDescent="0.25">
      <c r="A1036" s="561">
        <v>13.4</v>
      </c>
      <c r="B1036" s="562" t="s">
        <v>294</v>
      </c>
      <c r="C1036" s="563">
        <v>441875</v>
      </c>
      <c r="D1036" s="412"/>
    </row>
    <row r="1037" spans="1:4" x14ac:dyDescent="0.25">
      <c r="A1037" s="561">
        <v>13.4</v>
      </c>
      <c r="B1037" s="562" t="s">
        <v>294</v>
      </c>
      <c r="C1037" s="563">
        <v>441879</v>
      </c>
      <c r="D1037" s="412"/>
    </row>
    <row r="1038" spans="1:4" ht="15.75" thickBot="1" x14ac:dyDescent="0.3">
      <c r="A1038" s="561">
        <v>13.4</v>
      </c>
      <c r="B1038" s="562" t="s">
        <v>294</v>
      </c>
      <c r="C1038" s="772">
        <v>441899</v>
      </c>
      <c r="D1038" s="412"/>
    </row>
    <row r="1039" spans="1:4" ht="15.75" thickTop="1" x14ac:dyDescent="0.25">
      <c r="A1039" s="558">
        <v>13.5</v>
      </c>
      <c r="B1039" s="559" t="s">
        <v>29</v>
      </c>
      <c r="C1039" s="774">
        <v>940161</v>
      </c>
      <c r="D1039" s="412"/>
    </row>
    <row r="1040" spans="1:4" x14ac:dyDescent="0.25">
      <c r="A1040" s="561">
        <v>13.5</v>
      </c>
      <c r="B1040" s="562" t="s">
        <v>29</v>
      </c>
      <c r="C1040" s="563">
        <v>940169</v>
      </c>
      <c r="D1040" s="412"/>
    </row>
    <row r="1041" spans="1:4" x14ac:dyDescent="0.25">
      <c r="A1041" s="561">
        <v>13.5</v>
      </c>
      <c r="B1041" s="562" t="s">
        <v>29</v>
      </c>
      <c r="C1041" s="554">
        <v>940190</v>
      </c>
      <c r="D1041" s="579" t="s">
        <v>561</v>
      </c>
    </row>
    <row r="1042" spans="1:4" x14ac:dyDescent="0.25">
      <c r="A1042" s="561">
        <v>13.5</v>
      </c>
      <c r="B1042" s="562" t="s">
        <v>29</v>
      </c>
      <c r="C1042" s="796">
        <v>940330</v>
      </c>
      <c r="D1042" s="412"/>
    </row>
    <row r="1043" spans="1:4" x14ac:dyDescent="0.25">
      <c r="A1043" s="561">
        <v>13.5</v>
      </c>
      <c r="B1043" s="562" t="s">
        <v>29</v>
      </c>
      <c r="C1043" s="796">
        <v>940340</v>
      </c>
      <c r="D1043" s="412"/>
    </row>
    <row r="1044" spans="1:4" x14ac:dyDescent="0.25">
      <c r="A1044" s="561">
        <v>13.5</v>
      </c>
      <c r="B1044" s="562" t="s">
        <v>29</v>
      </c>
      <c r="C1044" s="796">
        <v>940350</v>
      </c>
      <c r="D1044" s="412"/>
    </row>
    <row r="1045" spans="1:4" x14ac:dyDescent="0.25">
      <c r="A1045" s="561">
        <v>13.5</v>
      </c>
      <c r="B1045" s="562" t="s">
        <v>29</v>
      </c>
      <c r="C1045" s="796">
        <v>940360</v>
      </c>
      <c r="D1045" s="412"/>
    </row>
    <row r="1046" spans="1:4" x14ac:dyDescent="0.25">
      <c r="A1046" s="561">
        <v>13.5</v>
      </c>
      <c r="B1046" s="562" t="s">
        <v>29</v>
      </c>
      <c r="C1046" s="805">
        <v>940390</v>
      </c>
      <c r="D1046" s="579" t="s">
        <v>561</v>
      </c>
    </row>
    <row r="1047" spans="1:4" x14ac:dyDescent="0.25">
      <c r="A1047" s="561">
        <v>13.5</v>
      </c>
      <c r="B1047" s="761" t="s">
        <v>30</v>
      </c>
      <c r="C1047" s="797">
        <v>940161</v>
      </c>
      <c r="D1047" s="412" t="s">
        <v>189</v>
      </c>
    </row>
    <row r="1048" spans="1:4" x14ac:dyDescent="0.25">
      <c r="A1048" s="561">
        <v>13.5</v>
      </c>
      <c r="B1048" s="765" t="s">
        <v>30</v>
      </c>
      <c r="C1048" s="796">
        <v>940169</v>
      </c>
      <c r="D1048" s="412" t="s">
        <v>189</v>
      </c>
    </row>
    <row r="1049" spans="1:4" x14ac:dyDescent="0.25">
      <c r="A1049" s="561">
        <v>13.5</v>
      </c>
      <c r="B1049" s="765" t="s">
        <v>30</v>
      </c>
      <c r="C1049" s="805">
        <v>940190</v>
      </c>
      <c r="D1049" s="579" t="s">
        <v>561</v>
      </c>
    </row>
    <row r="1050" spans="1:4" x14ac:dyDescent="0.25">
      <c r="A1050" s="561">
        <v>13.5</v>
      </c>
      <c r="B1050" s="765" t="s">
        <v>30</v>
      </c>
      <c r="C1050" s="796">
        <v>940330</v>
      </c>
      <c r="D1050" s="412" t="s">
        <v>189</v>
      </c>
    </row>
    <row r="1051" spans="1:4" x14ac:dyDescent="0.25">
      <c r="A1051" s="561">
        <v>13.5</v>
      </c>
      <c r="B1051" s="765" t="s">
        <v>30</v>
      </c>
      <c r="C1051" s="796">
        <v>940340</v>
      </c>
      <c r="D1051" s="412" t="s">
        <v>189</v>
      </c>
    </row>
    <row r="1052" spans="1:4" x14ac:dyDescent="0.25">
      <c r="A1052" s="561">
        <v>13.5</v>
      </c>
      <c r="B1052" s="765" t="s">
        <v>30</v>
      </c>
      <c r="C1052" s="796">
        <v>940350</v>
      </c>
      <c r="D1052" s="412" t="s">
        <v>189</v>
      </c>
    </row>
    <row r="1053" spans="1:4" x14ac:dyDescent="0.25">
      <c r="A1053" s="561">
        <v>13.5</v>
      </c>
      <c r="B1053" s="765" t="s">
        <v>30</v>
      </c>
      <c r="C1053" s="796">
        <v>940360</v>
      </c>
      <c r="D1053" s="412" t="s">
        <v>189</v>
      </c>
    </row>
    <row r="1054" spans="1:4" x14ac:dyDescent="0.25">
      <c r="A1054" s="561">
        <v>13.5</v>
      </c>
      <c r="B1054" s="765" t="s">
        <v>30</v>
      </c>
      <c r="C1054" s="805">
        <v>940390</v>
      </c>
      <c r="D1054" s="579" t="s">
        <v>561</v>
      </c>
    </row>
    <row r="1055" spans="1:4" x14ac:dyDescent="0.25">
      <c r="A1055" s="561">
        <v>13.5</v>
      </c>
      <c r="B1055" s="765" t="s">
        <v>35</v>
      </c>
      <c r="C1055" s="796">
        <v>940161</v>
      </c>
      <c r="D1055" s="412" t="s">
        <v>189</v>
      </c>
    </row>
    <row r="1056" spans="1:4" x14ac:dyDescent="0.25">
      <c r="A1056" s="561">
        <v>13.5</v>
      </c>
      <c r="B1056" s="765" t="s">
        <v>35</v>
      </c>
      <c r="C1056" s="796">
        <v>940169</v>
      </c>
      <c r="D1056" s="412" t="s">
        <v>189</v>
      </c>
    </row>
    <row r="1057" spans="1:4" x14ac:dyDescent="0.25">
      <c r="A1057" s="561">
        <v>13.5</v>
      </c>
      <c r="B1057" s="765" t="s">
        <v>35</v>
      </c>
      <c r="C1057" s="805">
        <v>940190</v>
      </c>
      <c r="D1057" s="579" t="s">
        <v>561</v>
      </c>
    </row>
    <row r="1058" spans="1:4" x14ac:dyDescent="0.25">
      <c r="A1058" s="561">
        <v>13.5</v>
      </c>
      <c r="B1058" s="765" t="s">
        <v>35</v>
      </c>
      <c r="C1058" s="796">
        <v>940330</v>
      </c>
      <c r="D1058" s="412" t="s">
        <v>189</v>
      </c>
    </row>
    <row r="1059" spans="1:4" x14ac:dyDescent="0.25">
      <c r="A1059" s="561">
        <v>13.5</v>
      </c>
      <c r="B1059" s="765" t="s">
        <v>35</v>
      </c>
      <c r="C1059" s="796">
        <v>940340</v>
      </c>
      <c r="D1059" s="412" t="s">
        <v>189</v>
      </c>
    </row>
    <row r="1060" spans="1:4" x14ac:dyDescent="0.25">
      <c r="A1060" s="561">
        <v>13.5</v>
      </c>
      <c r="B1060" s="765" t="s">
        <v>35</v>
      </c>
      <c r="C1060" s="796">
        <v>940350</v>
      </c>
      <c r="D1060" s="412" t="s">
        <v>189</v>
      </c>
    </row>
    <row r="1061" spans="1:4" x14ac:dyDescent="0.25">
      <c r="A1061" s="561">
        <v>13.5</v>
      </c>
      <c r="B1061" s="765" t="s">
        <v>35</v>
      </c>
      <c r="C1061" s="796">
        <v>940360</v>
      </c>
      <c r="D1061" s="412" t="s">
        <v>189</v>
      </c>
    </row>
    <row r="1062" spans="1:4" x14ac:dyDescent="0.25">
      <c r="A1062" s="561">
        <v>13.5</v>
      </c>
      <c r="B1062" s="766" t="s">
        <v>35</v>
      </c>
      <c r="C1062" s="806">
        <v>940390</v>
      </c>
      <c r="D1062" s="579" t="s">
        <v>561</v>
      </c>
    </row>
    <row r="1063" spans="1:4" x14ac:dyDescent="0.25">
      <c r="A1063" s="561">
        <v>13.5</v>
      </c>
      <c r="B1063" s="766" t="s">
        <v>294</v>
      </c>
      <c r="C1063" s="798">
        <v>940161</v>
      </c>
      <c r="D1063" s="412"/>
    </row>
    <row r="1064" spans="1:4" x14ac:dyDescent="0.25">
      <c r="A1064" s="561">
        <v>13.5</v>
      </c>
      <c r="B1064" s="766" t="s">
        <v>294</v>
      </c>
      <c r="C1064" s="798">
        <v>940169</v>
      </c>
      <c r="D1064" s="412"/>
    </row>
    <row r="1065" spans="1:4" x14ac:dyDescent="0.25">
      <c r="A1065" s="561">
        <v>13.5</v>
      </c>
      <c r="B1065" s="766" t="s">
        <v>294</v>
      </c>
      <c r="C1065" s="578">
        <v>940190</v>
      </c>
      <c r="D1065" s="579" t="s">
        <v>561</v>
      </c>
    </row>
    <row r="1066" spans="1:4" x14ac:dyDescent="0.25">
      <c r="A1066" s="561">
        <v>13.5</v>
      </c>
      <c r="B1066" s="766" t="s">
        <v>294</v>
      </c>
      <c r="C1066" s="798">
        <v>940330</v>
      </c>
      <c r="D1066" s="412"/>
    </row>
    <row r="1067" spans="1:4" x14ac:dyDescent="0.25">
      <c r="A1067" s="561">
        <v>13.5</v>
      </c>
      <c r="B1067" s="766" t="s">
        <v>294</v>
      </c>
      <c r="C1067" s="798">
        <v>940340</v>
      </c>
      <c r="D1067" s="412"/>
    </row>
    <row r="1068" spans="1:4" x14ac:dyDescent="0.25">
      <c r="A1068" s="561">
        <v>13.5</v>
      </c>
      <c r="B1068" s="766" t="s">
        <v>294</v>
      </c>
      <c r="C1068" s="798">
        <v>940350</v>
      </c>
      <c r="D1068" s="412"/>
    </row>
    <row r="1069" spans="1:4" x14ac:dyDescent="0.25">
      <c r="A1069" s="561">
        <v>13.5</v>
      </c>
      <c r="B1069" s="766" t="s">
        <v>294</v>
      </c>
      <c r="C1069" s="798">
        <v>940360</v>
      </c>
      <c r="D1069" s="412"/>
    </row>
    <row r="1070" spans="1:4" ht="15.75" thickBot="1" x14ac:dyDescent="0.3">
      <c r="A1070" s="561">
        <v>13.5</v>
      </c>
      <c r="B1070" s="766" t="s">
        <v>294</v>
      </c>
      <c r="C1070" s="575">
        <v>940390</v>
      </c>
      <c r="D1070" s="579" t="s">
        <v>561</v>
      </c>
    </row>
    <row r="1071" spans="1:4" ht="15.75" thickTop="1" x14ac:dyDescent="0.25">
      <c r="A1071" s="558">
        <v>13.6</v>
      </c>
      <c r="B1071" s="559" t="s">
        <v>29</v>
      </c>
      <c r="C1071" s="560">
        <v>9406</v>
      </c>
      <c r="D1071" s="579" t="s">
        <v>561</v>
      </c>
    </row>
    <row r="1072" spans="1:4" x14ac:dyDescent="0.25">
      <c r="A1072" s="720">
        <v>13.6</v>
      </c>
      <c r="B1072" s="749" t="s">
        <v>30</v>
      </c>
      <c r="C1072" s="807">
        <v>9406</v>
      </c>
      <c r="D1072" s="579" t="s">
        <v>561</v>
      </c>
    </row>
    <row r="1073" spans="1:4" x14ac:dyDescent="0.25">
      <c r="A1073" s="729">
        <v>13.6</v>
      </c>
      <c r="B1073" s="756" t="s">
        <v>35</v>
      </c>
      <c r="C1073" s="808">
        <v>9406</v>
      </c>
      <c r="D1073" s="579" t="s">
        <v>561</v>
      </c>
    </row>
    <row r="1074" spans="1:4" ht="15.75" thickBot="1" x14ac:dyDescent="0.3">
      <c r="A1074" s="730">
        <v>13.6</v>
      </c>
      <c r="B1074" s="757" t="s">
        <v>294</v>
      </c>
      <c r="C1074" s="779">
        <v>940610</v>
      </c>
      <c r="D1074" s="412"/>
    </row>
    <row r="1075" spans="1:4" ht="15.75" thickTop="1" x14ac:dyDescent="0.25">
      <c r="A1075" s="558">
        <v>13.7</v>
      </c>
      <c r="B1075" s="759" t="s">
        <v>29</v>
      </c>
      <c r="C1075" s="774">
        <v>4404</v>
      </c>
      <c r="D1075" s="410"/>
    </row>
    <row r="1076" spans="1:4" x14ac:dyDescent="0.25">
      <c r="A1076" s="561">
        <v>13.7</v>
      </c>
      <c r="B1076" s="756" t="s">
        <v>29</v>
      </c>
      <c r="C1076" s="563">
        <v>4405</v>
      </c>
      <c r="D1076" s="410"/>
    </row>
    <row r="1077" spans="1:4" x14ac:dyDescent="0.25">
      <c r="A1077" s="561">
        <v>13.7</v>
      </c>
      <c r="B1077" s="756" t="s">
        <v>29</v>
      </c>
      <c r="C1077" s="563">
        <v>4413</v>
      </c>
      <c r="D1077" s="410"/>
    </row>
    <row r="1078" spans="1:4" x14ac:dyDescent="0.25">
      <c r="A1078" s="561">
        <v>13.7</v>
      </c>
      <c r="B1078" s="756" t="s">
        <v>29</v>
      </c>
      <c r="C1078" s="563">
        <v>4417</v>
      </c>
      <c r="D1078" s="410"/>
    </row>
    <row r="1079" spans="1:4" x14ac:dyDescent="0.25">
      <c r="A1079" s="561">
        <v>13.7</v>
      </c>
      <c r="B1079" s="756" t="s">
        <v>29</v>
      </c>
      <c r="C1079" s="563">
        <v>442110</v>
      </c>
      <c r="D1079" s="410"/>
    </row>
    <row r="1080" spans="1:4" x14ac:dyDescent="0.25">
      <c r="A1080" s="561">
        <v>13.7</v>
      </c>
      <c r="B1080" s="756" t="s">
        <v>29</v>
      </c>
      <c r="C1080" s="554">
        <v>442190</v>
      </c>
      <c r="D1080" s="579" t="s">
        <v>561</v>
      </c>
    </row>
    <row r="1081" spans="1:4" x14ac:dyDescent="0.25">
      <c r="A1081" s="561">
        <v>13.7</v>
      </c>
      <c r="B1081" s="756" t="s">
        <v>30</v>
      </c>
      <c r="C1081" s="563">
        <v>4404</v>
      </c>
      <c r="D1081" s="410"/>
    </row>
    <row r="1082" spans="1:4" x14ac:dyDescent="0.25">
      <c r="A1082" s="561">
        <v>13.7</v>
      </c>
      <c r="B1082" s="756" t="s">
        <v>30</v>
      </c>
      <c r="C1082" s="563">
        <v>4405</v>
      </c>
      <c r="D1082" s="410"/>
    </row>
    <row r="1083" spans="1:4" x14ac:dyDescent="0.25">
      <c r="A1083" s="561">
        <v>13.7</v>
      </c>
      <c r="B1083" s="756" t="s">
        <v>30</v>
      </c>
      <c r="C1083" s="563">
        <v>4413</v>
      </c>
      <c r="D1083" s="410"/>
    </row>
    <row r="1084" spans="1:4" x14ac:dyDescent="0.25">
      <c r="A1084" s="720">
        <v>13.7</v>
      </c>
      <c r="B1084" s="749" t="s">
        <v>30</v>
      </c>
      <c r="C1084" s="786">
        <v>4417</v>
      </c>
      <c r="D1084" s="410" t="s">
        <v>189</v>
      </c>
    </row>
    <row r="1085" spans="1:4" x14ac:dyDescent="0.25">
      <c r="A1085" s="720">
        <v>13.7</v>
      </c>
      <c r="B1085" s="749" t="s">
        <v>30</v>
      </c>
      <c r="C1085" s="777">
        <v>442110</v>
      </c>
      <c r="D1085" s="410" t="s">
        <v>189</v>
      </c>
    </row>
    <row r="1086" spans="1:4" x14ac:dyDescent="0.25">
      <c r="A1086" s="720">
        <v>13.7</v>
      </c>
      <c r="B1086" s="749" t="s">
        <v>30</v>
      </c>
      <c r="C1086" s="573">
        <v>442190</v>
      </c>
      <c r="D1086" s="579" t="s">
        <v>561</v>
      </c>
    </row>
    <row r="1087" spans="1:4" x14ac:dyDescent="0.25">
      <c r="A1087" s="720">
        <v>13.7</v>
      </c>
      <c r="B1087" s="749" t="s">
        <v>35</v>
      </c>
      <c r="C1087" s="777">
        <v>4404</v>
      </c>
      <c r="D1087" s="410"/>
    </row>
    <row r="1088" spans="1:4" x14ac:dyDescent="0.25">
      <c r="A1088" s="720">
        <v>13.7</v>
      </c>
      <c r="B1088" s="749" t="s">
        <v>35</v>
      </c>
      <c r="C1088" s="777">
        <v>4405</v>
      </c>
      <c r="D1088" s="410"/>
    </row>
    <row r="1089" spans="1:4" x14ac:dyDescent="0.25">
      <c r="A1089" s="720">
        <v>13.7</v>
      </c>
      <c r="B1089" s="749" t="s">
        <v>35</v>
      </c>
      <c r="C1089" s="777">
        <v>4413</v>
      </c>
      <c r="D1089" s="410"/>
    </row>
    <row r="1090" spans="1:4" x14ac:dyDescent="0.25">
      <c r="A1090" s="720">
        <v>13.7</v>
      </c>
      <c r="B1090" s="749" t="s">
        <v>35</v>
      </c>
      <c r="C1090" s="777" t="s">
        <v>192</v>
      </c>
      <c r="D1090" s="410" t="s">
        <v>189</v>
      </c>
    </row>
    <row r="1091" spans="1:4" x14ac:dyDescent="0.25">
      <c r="A1091" s="720">
        <v>13.7</v>
      </c>
      <c r="B1091" s="749" t="s">
        <v>35</v>
      </c>
      <c r="C1091" s="777">
        <v>442110</v>
      </c>
      <c r="D1091" s="410"/>
    </row>
    <row r="1092" spans="1:4" x14ac:dyDescent="0.25">
      <c r="A1092" s="729">
        <v>13.7</v>
      </c>
      <c r="B1092" s="756" t="s">
        <v>35</v>
      </c>
      <c r="C1092" s="570">
        <v>442190</v>
      </c>
      <c r="D1092" s="579" t="s">
        <v>561</v>
      </c>
    </row>
    <row r="1093" spans="1:4" x14ac:dyDescent="0.25">
      <c r="A1093" s="720">
        <v>13.7</v>
      </c>
      <c r="B1093" s="756" t="s">
        <v>294</v>
      </c>
      <c r="C1093" s="778">
        <v>4404</v>
      </c>
      <c r="D1093" s="410"/>
    </row>
    <row r="1094" spans="1:4" x14ac:dyDescent="0.25">
      <c r="A1094" s="729">
        <v>13.7</v>
      </c>
      <c r="B1094" s="756" t="s">
        <v>294</v>
      </c>
      <c r="C1094" s="778">
        <v>4405</v>
      </c>
      <c r="D1094" s="410"/>
    </row>
    <row r="1095" spans="1:4" x14ac:dyDescent="0.25">
      <c r="A1095" s="720">
        <v>13.7</v>
      </c>
      <c r="B1095" s="756" t="s">
        <v>294</v>
      </c>
      <c r="C1095" s="778">
        <v>4413</v>
      </c>
      <c r="D1095" s="410"/>
    </row>
    <row r="1096" spans="1:4" x14ac:dyDescent="0.25">
      <c r="A1096" s="729">
        <v>13.7</v>
      </c>
      <c r="B1096" s="756" t="s">
        <v>294</v>
      </c>
      <c r="C1096" s="778">
        <v>4417</v>
      </c>
      <c r="D1096" s="410"/>
    </row>
    <row r="1097" spans="1:4" x14ac:dyDescent="0.25">
      <c r="A1097" s="720">
        <v>13.7</v>
      </c>
      <c r="B1097" s="756" t="s">
        <v>294</v>
      </c>
      <c r="C1097" s="778">
        <v>442110</v>
      </c>
      <c r="D1097" s="410"/>
    </row>
    <row r="1098" spans="1:4" ht="15.75" thickBot="1" x14ac:dyDescent="0.3">
      <c r="A1098" s="729">
        <v>13.7</v>
      </c>
      <c r="B1098" s="756" t="s">
        <v>294</v>
      </c>
      <c r="C1098" s="784">
        <v>442199</v>
      </c>
      <c r="D1098" s="410" t="s">
        <v>189</v>
      </c>
    </row>
    <row r="1099" spans="1:4" ht="15.75" thickTop="1" x14ac:dyDescent="0.25">
      <c r="A1099" s="558">
        <v>14.1</v>
      </c>
      <c r="B1099" s="559" t="s">
        <v>29</v>
      </c>
      <c r="C1099" s="774">
        <v>4807</v>
      </c>
      <c r="D1099" s="412"/>
    </row>
    <row r="1100" spans="1:4" x14ac:dyDescent="0.25">
      <c r="A1100" s="720">
        <v>14.1</v>
      </c>
      <c r="B1100" s="749" t="s">
        <v>30</v>
      </c>
      <c r="C1100" s="777" t="s">
        <v>193</v>
      </c>
      <c r="D1100" s="412" t="s">
        <v>189</v>
      </c>
    </row>
    <row r="1101" spans="1:4" x14ac:dyDescent="0.25">
      <c r="A1101" s="729">
        <v>14.1</v>
      </c>
      <c r="B1101" s="756" t="s">
        <v>35</v>
      </c>
      <c r="C1101" s="778" t="s">
        <v>193</v>
      </c>
      <c r="D1101" s="412"/>
    </row>
    <row r="1102" spans="1:4" ht="15.75" thickBot="1" x14ac:dyDescent="0.3">
      <c r="A1102" s="730">
        <v>14.1</v>
      </c>
      <c r="B1102" s="757" t="s">
        <v>294</v>
      </c>
      <c r="C1102" s="779" t="s">
        <v>193</v>
      </c>
      <c r="D1102" s="412" t="s">
        <v>189</v>
      </c>
    </row>
    <row r="1103" spans="1:4" ht="15.75" thickTop="1" x14ac:dyDescent="0.25">
      <c r="A1103" s="558">
        <v>14.2</v>
      </c>
      <c r="B1103" s="559" t="s">
        <v>29</v>
      </c>
      <c r="C1103" s="774">
        <v>481110</v>
      </c>
      <c r="D1103" s="412"/>
    </row>
    <row r="1104" spans="1:4" x14ac:dyDescent="0.25">
      <c r="A1104" s="561">
        <v>14.2</v>
      </c>
      <c r="B1104" s="562" t="s">
        <v>29</v>
      </c>
      <c r="C1104" s="563">
        <v>481141</v>
      </c>
      <c r="D1104" s="412"/>
    </row>
    <row r="1105" spans="1:4" x14ac:dyDescent="0.25">
      <c r="A1105" s="561">
        <v>14.2</v>
      </c>
      <c r="B1105" s="562" t="s">
        <v>29</v>
      </c>
      <c r="C1105" s="563">
        <v>481149</v>
      </c>
      <c r="D1105" s="412"/>
    </row>
    <row r="1106" spans="1:4" x14ac:dyDescent="0.25">
      <c r="A1106" s="561">
        <v>14.2</v>
      </c>
      <c r="B1106" s="562" t="s">
        <v>29</v>
      </c>
      <c r="C1106" s="563">
        <v>481160</v>
      </c>
      <c r="D1106" s="412"/>
    </row>
    <row r="1107" spans="1:4" x14ac:dyDescent="0.25">
      <c r="A1107" s="561">
        <v>14.2</v>
      </c>
      <c r="B1107" s="562" t="s">
        <v>29</v>
      </c>
      <c r="C1107" s="563">
        <v>481190</v>
      </c>
      <c r="D1107" s="412"/>
    </row>
    <row r="1108" spans="1:4" x14ac:dyDescent="0.25">
      <c r="A1108" s="720">
        <v>14.2</v>
      </c>
      <c r="B1108" s="749" t="s">
        <v>30</v>
      </c>
      <c r="C1108" s="786">
        <v>481110</v>
      </c>
      <c r="D1108" s="412" t="s">
        <v>189</v>
      </c>
    </row>
    <row r="1109" spans="1:4" x14ac:dyDescent="0.25">
      <c r="A1109" s="738">
        <v>14.2</v>
      </c>
      <c r="B1109" s="767" t="s">
        <v>30</v>
      </c>
      <c r="C1109" s="799">
        <v>481141</v>
      </c>
      <c r="D1109" s="412" t="s">
        <v>189</v>
      </c>
    </row>
    <row r="1110" spans="1:4" x14ac:dyDescent="0.25">
      <c r="A1110" s="738">
        <v>14.2</v>
      </c>
      <c r="B1110" s="767" t="s">
        <v>30</v>
      </c>
      <c r="C1110" s="799">
        <v>481149</v>
      </c>
      <c r="D1110" s="412" t="s">
        <v>189</v>
      </c>
    </row>
    <row r="1111" spans="1:4" x14ac:dyDescent="0.25">
      <c r="A1111" s="738">
        <v>14.2</v>
      </c>
      <c r="B1111" s="767" t="s">
        <v>30</v>
      </c>
      <c r="C1111" s="799">
        <v>481160</v>
      </c>
      <c r="D1111" s="412" t="s">
        <v>189</v>
      </c>
    </row>
    <row r="1112" spans="1:4" x14ac:dyDescent="0.25">
      <c r="A1112" s="738">
        <v>14.2</v>
      </c>
      <c r="B1112" s="767" t="s">
        <v>30</v>
      </c>
      <c r="C1112" s="799">
        <v>481190</v>
      </c>
      <c r="D1112" s="412" t="s">
        <v>189</v>
      </c>
    </row>
    <row r="1113" spans="1:4" x14ac:dyDescent="0.25">
      <c r="A1113" s="738">
        <v>14.2</v>
      </c>
      <c r="B1113" s="767" t="s">
        <v>35</v>
      </c>
      <c r="C1113" s="799">
        <v>481110</v>
      </c>
      <c r="D1113" s="412" t="s">
        <v>189</v>
      </c>
    </row>
    <row r="1114" spans="1:4" x14ac:dyDescent="0.25">
      <c r="A1114" s="738">
        <v>14.2</v>
      </c>
      <c r="B1114" s="767" t="s">
        <v>35</v>
      </c>
      <c r="C1114" s="799">
        <v>481141</v>
      </c>
      <c r="D1114" s="412" t="s">
        <v>189</v>
      </c>
    </row>
    <row r="1115" spans="1:4" x14ac:dyDescent="0.25">
      <c r="A1115" s="738">
        <v>14.2</v>
      </c>
      <c r="B1115" s="767" t="s">
        <v>35</v>
      </c>
      <c r="C1115" s="799">
        <v>481149</v>
      </c>
      <c r="D1115" s="412" t="s">
        <v>189</v>
      </c>
    </row>
    <row r="1116" spans="1:4" x14ac:dyDescent="0.25">
      <c r="A1116" s="738">
        <v>14.2</v>
      </c>
      <c r="B1116" s="767" t="s">
        <v>35</v>
      </c>
      <c r="C1116" s="799">
        <v>481160</v>
      </c>
      <c r="D1116" s="412" t="s">
        <v>189</v>
      </c>
    </row>
    <row r="1117" spans="1:4" x14ac:dyDescent="0.25">
      <c r="A1117" s="738">
        <v>14.2</v>
      </c>
      <c r="B1117" s="767" t="s">
        <v>35</v>
      </c>
      <c r="C1117" s="799">
        <v>481190</v>
      </c>
      <c r="D1117" s="412"/>
    </row>
    <row r="1118" spans="1:4" x14ac:dyDescent="0.25">
      <c r="A1118" s="738">
        <v>14.2</v>
      </c>
      <c r="B1118" s="767" t="s">
        <v>294</v>
      </c>
      <c r="C1118" s="800">
        <v>481110</v>
      </c>
      <c r="D1118" s="412"/>
    </row>
    <row r="1119" spans="1:4" x14ac:dyDescent="0.25">
      <c r="A1119" s="738">
        <v>14.2</v>
      </c>
      <c r="B1119" s="767" t="s">
        <v>294</v>
      </c>
      <c r="C1119" s="800">
        <v>481141</v>
      </c>
      <c r="D1119" s="412"/>
    </row>
    <row r="1120" spans="1:4" x14ac:dyDescent="0.25">
      <c r="A1120" s="738">
        <v>14.2</v>
      </c>
      <c r="B1120" s="767" t="s">
        <v>294</v>
      </c>
      <c r="C1120" s="800">
        <v>481149</v>
      </c>
      <c r="D1120" s="412"/>
    </row>
    <row r="1121" spans="1:4" x14ac:dyDescent="0.25">
      <c r="A1121" s="738">
        <v>14.2</v>
      </c>
      <c r="B1121" s="767" t="s">
        <v>294</v>
      </c>
      <c r="C1121" s="800">
        <v>481160</v>
      </c>
      <c r="D1121" s="412"/>
    </row>
    <row r="1122" spans="1:4" ht="15.75" thickBot="1" x14ac:dyDescent="0.3">
      <c r="A1122" s="738">
        <v>14.2</v>
      </c>
      <c r="B1122" s="768" t="s">
        <v>294</v>
      </c>
      <c r="C1122" s="801">
        <v>481190</v>
      </c>
      <c r="D1122" s="412" t="s">
        <v>189</v>
      </c>
    </row>
    <row r="1123" spans="1:4" ht="15.75" thickTop="1" x14ac:dyDescent="0.25">
      <c r="A1123" s="739">
        <v>14.3</v>
      </c>
      <c r="B1123" s="769" t="s">
        <v>29</v>
      </c>
      <c r="C1123" s="802">
        <v>4818</v>
      </c>
      <c r="D1123" s="412"/>
    </row>
    <row r="1124" spans="1:4" x14ac:dyDescent="0.25">
      <c r="A1124" s="738">
        <v>14.3</v>
      </c>
      <c r="B1124" s="762" t="s">
        <v>30</v>
      </c>
      <c r="C1124" s="793">
        <v>4818</v>
      </c>
      <c r="D1124" s="412"/>
    </row>
    <row r="1125" spans="1:4" x14ac:dyDescent="0.25">
      <c r="A1125" s="738">
        <v>14.3</v>
      </c>
      <c r="B1125" s="767" t="s">
        <v>35</v>
      </c>
      <c r="C1125" s="800">
        <v>4818</v>
      </c>
      <c r="D1125" s="412"/>
    </row>
    <row r="1126" spans="1:4" ht="15.75" thickBot="1" x14ac:dyDescent="0.3">
      <c r="A1126" s="738">
        <v>14.3</v>
      </c>
      <c r="B1126" s="768" t="s">
        <v>294</v>
      </c>
      <c r="C1126" s="801">
        <v>4818</v>
      </c>
      <c r="D1126" s="412"/>
    </row>
    <row r="1127" spans="1:4" ht="15.75" thickTop="1" x14ac:dyDescent="0.25">
      <c r="A1127" s="739">
        <v>14.4</v>
      </c>
      <c r="B1127" s="769" t="s">
        <v>29</v>
      </c>
      <c r="C1127" s="802">
        <v>4819</v>
      </c>
      <c r="D1127" s="412"/>
    </row>
    <row r="1128" spans="1:4" x14ac:dyDescent="0.25">
      <c r="A1128" s="734">
        <v>14.4</v>
      </c>
      <c r="B1128" s="761" t="s">
        <v>30</v>
      </c>
      <c r="C1128" s="792">
        <v>4819</v>
      </c>
      <c r="D1128" s="412"/>
    </row>
    <row r="1129" spans="1:4" x14ac:dyDescent="0.25">
      <c r="A1129" s="738">
        <v>14.4</v>
      </c>
      <c r="B1129" s="767" t="s">
        <v>35</v>
      </c>
      <c r="C1129" s="800">
        <v>4819</v>
      </c>
      <c r="D1129" s="412"/>
    </row>
    <row r="1130" spans="1:4" ht="15.75" thickBot="1" x14ac:dyDescent="0.3">
      <c r="A1130" s="740">
        <v>14.4</v>
      </c>
      <c r="B1130" s="768" t="s">
        <v>294</v>
      </c>
      <c r="C1130" s="801">
        <v>4819</v>
      </c>
      <c r="D1130" s="412"/>
    </row>
    <row r="1131" spans="1:4" ht="15.75" thickTop="1" x14ac:dyDescent="0.25">
      <c r="A1131" s="739">
        <v>14.5</v>
      </c>
      <c r="B1131" s="769" t="s">
        <v>29</v>
      </c>
      <c r="C1131" s="802">
        <v>4814</v>
      </c>
      <c r="D1131" s="412"/>
    </row>
    <row r="1132" spans="1:4" x14ac:dyDescent="0.25">
      <c r="A1132" s="738">
        <v>14.5</v>
      </c>
      <c r="B1132" s="767" t="s">
        <v>29</v>
      </c>
      <c r="C1132" s="800">
        <v>4816</v>
      </c>
      <c r="D1132" s="412"/>
    </row>
    <row r="1133" spans="1:4" x14ac:dyDescent="0.25">
      <c r="A1133" s="738">
        <v>14.5</v>
      </c>
      <c r="B1133" s="767" t="s">
        <v>29</v>
      </c>
      <c r="C1133" s="800">
        <v>4817</v>
      </c>
      <c r="D1133" s="412"/>
    </row>
    <row r="1134" spans="1:4" x14ac:dyDescent="0.25">
      <c r="A1134" s="738">
        <v>14.5</v>
      </c>
      <c r="B1134" s="767" t="s">
        <v>29</v>
      </c>
      <c r="C1134" s="800">
        <v>4820</v>
      </c>
      <c r="D1134" s="412"/>
    </row>
    <row r="1135" spans="1:4" x14ac:dyDescent="0.25">
      <c r="A1135" s="738">
        <v>14.5</v>
      </c>
      <c r="B1135" s="767" t="s">
        <v>29</v>
      </c>
      <c r="C1135" s="800">
        <v>4821</v>
      </c>
      <c r="D1135" s="412"/>
    </row>
    <row r="1136" spans="1:4" x14ac:dyDescent="0.25">
      <c r="A1136" s="738">
        <v>14.5</v>
      </c>
      <c r="B1136" s="767" t="s">
        <v>29</v>
      </c>
      <c r="C1136" s="800">
        <v>4822</v>
      </c>
      <c r="D1136" s="412"/>
    </row>
    <row r="1137" spans="1:4" x14ac:dyDescent="0.25">
      <c r="A1137" s="738">
        <v>14.5</v>
      </c>
      <c r="B1137" s="767" t="s">
        <v>29</v>
      </c>
      <c r="C1137" s="800">
        <v>4823</v>
      </c>
      <c r="D1137" s="412"/>
    </row>
    <row r="1138" spans="1:4" x14ac:dyDescent="0.25">
      <c r="A1138" s="741">
        <v>14.5</v>
      </c>
      <c r="B1138" s="765" t="s">
        <v>30</v>
      </c>
      <c r="C1138" s="803">
        <v>4814</v>
      </c>
      <c r="D1138" s="412"/>
    </row>
    <row r="1139" spans="1:4" x14ac:dyDescent="0.25">
      <c r="A1139" s="741">
        <v>14.5</v>
      </c>
      <c r="B1139" s="765" t="s">
        <v>30</v>
      </c>
      <c r="C1139" s="803">
        <v>4816</v>
      </c>
      <c r="D1139" s="412"/>
    </row>
    <row r="1140" spans="1:4" x14ac:dyDescent="0.25">
      <c r="A1140" s="741">
        <v>14.5</v>
      </c>
      <c r="B1140" s="765" t="s">
        <v>30</v>
      </c>
      <c r="C1140" s="803">
        <v>4817</v>
      </c>
      <c r="D1140" s="412"/>
    </row>
    <row r="1141" spans="1:4" x14ac:dyDescent="0.25">
      <c r="A1141" s="741">
        <v>14.5</v>
      </c>
      <c r="B1141" s="765" t="s">
        <v>30</v>
      </c>
      <c r="C1141" s="803">
        <v>4820</v>
      </c>
      <c r="D1141" s="412" t="s">
        <v>189</v>
      </c>
    </row>
    <row r="1142" spans="1:4" x14ac:dyDescent="0.25">
      <c r="A1142" s="741">
        <v>14.5</v>
      </c>
      <c r="B1142" s="765" t="s">
        <v>30</v>
      </c>
      <c r="C1142" s="803">
        <v>4821</v>
      </c>
      <c r="D1142" s="412"/>
    </row>
    <row r="1143" spans="1:4" x14ac:dyDescent="0.25">
      <c r="A1143" s="741">
        <v>14.5</v>
      </c>
      <c r="B1143" s="765" t="s">
        <v>30</v>
      </c>
      <c r="C1143" s="803">
        <v>4822</v>
      </c>
      <c r="D1143" s="412"/>
    </row>
    <row r="1144" spans="1:4" x14ac:dyDescent="0.25">
      <c r="A1144" s="741">
        <v>14.5</v>
      </c>
      <c r="B1144" s="765" t="s">
        <v>30</v>
      </c>
      <c r="C1144" s="803">
        <v>4823</v>
      </c>
      <c r="D1144" s="412"/>
    </row>
    <row r="1145" spans="1:4" x14ac:dyDescent="0.25">
      <c r="A1145" s="741">
        <v>14.5</v>
      </c>
      <c r="B1145" s="765" t="s">
        <v>35</v>
      </c>
      <c r="C1145" s="803">
        <v>4814</v>
      </c>
      <c r="D1145" s="412" t="s">
        <v>189</v>
      </c>
    </row>
    <row r="1146" spans="1:4" x14ac:dyDescent="0.25">
      <c r="A1146" s="741">
        <v>14.5</v>
      </c>
      <c r="B1146" s="765" t="s">
        <v>35</v>
      </c>
      <c r="C1146" s="803">
        <v>4816</v>
      </c>
      <c r="D1146" s="412"/>
    </row>
    <row r="1147" spans="1:4" x14ac:dyDescent="0.25">
      <c r="A1147" s="741">
        <v>14.5</v>
      </c>
      <c r="B1147" s="765" t="s">
        <v>35</v>
      </c>
      <c r="C1147" s="803">
        <v>4817</v>
      </c>
      <c r="D1147" s="412"/>
    </row>
    <row r="1148" spans="1:4" x14ac:dyDescent="0.25">
      <c r="A1148" s="741">
        <v>14.5</v>
      </c>
      <c r="B1148" s="765" t="s">
        <v>35</v>
      </c>
      <c r="C1148" s="803">
        <v>4820</v>
      </c>
      <c r="D1148" s="412"/>
    </row>
    <row r="1149" spans="1:4" x14ac:dyDescent="0.25">
      <c r="A1149" s="741">
        <v>14.5</v>
      </c>
      <c r="B1149" s="765" t="s">
        <v>35</v>
      </c>
      <c r="C1149" s="803">
        <v>4821</v>
      </c>
      <c r="D1149" s="412"/>
    </row>
    <row r="1150" spans="1:4" x14ac:dyDescent="0.25">
      <c r="A1150" s="741">
        <v>14.5</v>
      </c>
      <c r="B1150" s="765" t="s">
        <v>35</v>
      </c>
      <c r="C1150" s="803">
        <v>4822</v>
      </c>
      <c r="D1150" s="412"/>
    </row>
    <row r="1151" spans="1:4" x14ac:dyDescent="0.25">
      <c r="A1151" s="741">
        <v>14.5</v>
      </c>
      <c r="B1151" s="765" t="s">
        <v>35</v>
      </c>
      <c r="C1151" s="803">
        <v>4823</v>
      </c>
      <c r="D1151" s="412"/>
    </row>
    <row r="1152" spans="1:4" x14ac:dyDescent="0.25">
      <c r="A1152" s="741">
        <v>14.5</v>
      </c>
      <c r="B1152" s="765" t="s">
        <v>294</v>
      </c>
      <c r="C1152" s="803">
        <v>4814</v>
      </c>
      <c r="D1152" s="412"/>
    </row>
    <row r="1153" spans="1:4" x14ac:dyDescent="0.25">
      <c r="A1153" s="741">
        <v>14.5</v>
      </c>
      <c r="B1153" s="765" t="s">
        <v>294</v>
      </c>
      <c r="C1153" s="803">
        <v>4816</v>
      </c>
      <c r="D1153" s="412"/>
    </row>
    <row r="1154" spans="1:4" x14ac:dyDescent="0.25">
      <c r="A1154" s="741">
        <v>14.5</v>
      </c>
      <c r="B1154" s="765" t="s">
        <v>294</v>
      </c>
      <c r="C1154" s="803">
        <v>4817</v>
      </c>
      <c r="D1154" s="412"/>
    </row>
    <row r="1155" spans="1:4" x14ac:dyDescent="0.25">
      <c r="A1155" s="741">
        <v>14.5</v>
      </c>
      <c r="B1155" s="765" t="s">
        <v>294</v>
      </c>
      <c r="C1155" s="803">
        <v>4820</v>
      </c>
      <c r="D1155" s="412"/>
    </row>
    <row r="1156" spans="1:4" x14ac:dyDescent="0.25">
      <c r="A1156" s="741">
        <v>14.5</v>
      </c>
      <c r="B1156" s="765" t="s">
        <v>294</v>
      </c>
      <c r="C1156" s="803">
        <v>4821</v>
      </c>
      <c r="D1156" s="412"/>
    </row>
    <row r="1157" spans="1:4" x14ac:dyDescent="0.25">
      <c r="A1157" s="741">
        <v>14.5</v>
      </c>
      <c r="B1157" s="765" t="s">
        <v>294</v>
      </c>
      <c r="C1157" s="803">
        <v>4822</v>
      </c>
      <c r="D1157" s="412"/>
    </row>
    <row r="1158" spans="1:4" ht="15.75" thickBot="1" x14ac:dyDescent="0.3">
      <c r="A1158" s="736">
        <v>14.5</v>
      </c>
      <c r="B1158" s="763" t="s">
        <v>294</v>
      </c>
      <c r="C1158" s="794">
        <v>4823</v>
      </c>
      <c r="D1158" s="412"/>
    </row>
    <row r="1159" spans="1:4" ht="15.75" thickTop="1" x14ac:dyDescent="0.25">
      <c r="A1159" s="738" t="s">
        <v>291</v>
      </c>
      <c r="B1159" s="767" t="s">
        <v>29</v>
      </c>
      <c r="C1159" s="580">
        <v>482390</v>
      </c>
      <c r="D1159" s="579" t="s">
        <v>561</v>
      </c>
    </row>
    <row r="1160" spans="1:4" x14ac:dyDescent="0.25">
      <c r="A1160" s="742" t="s">
        <v>291</v>
      </c>
      <c r="B1160" s="765" t="s">
        <v>30</v>
      </c>
      <c r="C1160" s="582" t="s">
        <v>199</v>
      </c>
      <c r="D1160" s="579" t="s">
        <v>561</v>
      </c>
    </row>
    <row r="1161" spans="1:4" x14ac:dyDescent="0.25">
      <c r="A1161" s="743" t="s">
        <v>291</v>
      </c>
      <c r="B1161" s="766" t="s">
        <v>35</v>
      </c>
      <c r="C1161" s="578" t="s">
        <v>199</v>
      </c>
      <c r="D1161" s="579" t="s">
        <v>561</v>
      </c>
    </row>
    <row r="1162" spans="1:4" ht="15.75" thickBot="1" x14ac:dyDescent="0.3">
      <c r="A1162" s="744" t="s">
        <v>291</v>
      </c>
      <c r="B1162" s="763" t="s">
        <v>294</v>
      </c>
      <c r="C1162" s="575" t="s">
        <v>199</v>
      </c>
      <c r="D1162" s="579" t="s">
        <v>561</v>
      </c>
    </row>
    <row r="1163" spans="1:4" ht="15.75" thickTop="1" x14ac:dyDescent="0.25">
      <c r="A1163" s="739" t="s">
        <v>292</v>
      </c>
      <c r="B1163" s="769" t="s">
        <v>29</v>
      </c>
      <c r="C1163" s="802">
        <v>482370</v>
      </c>
      <c r="D1163" s="412"/>
    </row>
    <row r="1164" spans="1:4" x14ac:dyDescent="0.25">
      <c r="A1164" s="742" t="s">
        <v>292</v>
      </c>
      <c r="B1164" s="765" t="s">
        <v>30</v>
      </c>
      <c r="C1164" s="803" t="s">
        <v>200</v>
      </c>
      <c r="D1164" s="412" t="s">
        <v>189</v>
      </c>
    </row>
    <row r="1165" spans="1:4" x14ac:dyDescent="0.25">
      <c r="A1165" s="743" t="s">
        <v>292</v>
      </c>
      <c r="B1165" s="766" t="s">
        <v>35</v>
      </c>
      <c r="C1165" s="798" t="s">
        <v>200</v>
      </c>
      <c r="D1165" s="412"/>
    </row>
    <row r="1166" spans="1:4" ht="15.75" thickBot="1" x14ac:dyDescent="0.3">
      <c r="A1166" s="744" t="s">
        <v>292</v>
      </c>
      <c r="B1166" s="763" t="s">
        <v>294</v>
      </c>
      <c r="C1166" s="794" t="s">
        <v>200</v>
      </c>
      <c r="D1166" s="412" t="s">
        <v>189</v>
      </c>
    </row>
    <row r="1167" spans="1:4" ht="15.75" thickTop="1" x14ac:dyDescent="0.25">
      <c r="A1167" s="739" t="s">
        <v>293</v>
      </c>
      <c r="B1167" s="769" t="s">
        <v>29</v>
      </c>
      <c r="C1167" s="802" t="s">
        <v>201</v>
      </c>
      <c r="D1167" s="412"/>
    </row>
    <row r="1168" spans="1:4" x14ac:dyDescent="0.25">
      <c r="A1168" s="742" t="s">
        <v>293</v>
      </c>
      <c r="B1168" s="765" t="s">
        <v>30</v>
      </c>
      <c r="C1168" s="803" t="s">
        <v>201</v>
      </c>
      <c r="D1168" s="412" t="s">
        <v>189</v>
      </c>
    </row>
    <row r="1169" spans="1:4" x14ac:dyDescent="0.25">
      <c r="A1169" s="743" t="s">
        <v>293</v>
      </c>
      <c r="B1169" s="766" t="s">
        <v>35</v>
      </c>
      <c r="C1169" s="798" t="s">
        <v>201</v>
      </c>
      <c r="D1169" s="583"/>
    </row>
    <row r="1170" spans="1:4" ht="15.75" thickBot="1" x14ac:dyDescent="0.3">
      <c r="A1170" s="744" t="s">
        <v>293</v>
      </c>
      <c r="B1170" s="763" t="s">
        <v>294</v>
      </c>
      <c r="C1170" s="794" t="s">
        <v>201</v>
      </c>
      <c r="D1170" s="413" t="s">
        <v>189</v>
      </c>
    </row>
    <row r="1171" spans="1:4" ht="15.75" thickTop="1" x14ac:dyDescent="0.25">
      <c r="A1171" s="738">
        <v>12.6</v>
      </c>
      <c r="B1171" s="767" t="s">
        <v>29</v>
      </c>
      <c r="C1171" s="580">
        <v>482110</v>
      </c>
      <c r="D1171" s="579" t="s">
        <v>561</v>
      </c>
    </row>
    <row r="1172" spans="1:4" x14ac:dyDescent="0.25">
      <c r="A1172" s="738">
        <v>12.6</v>
      </c>
      <c r="B1172" s="767" t="s">
        <v>29</v>
      </c>
      <c r="C1172" s="580">
        <v>482190</v>
      </c>
      <c r="D1172" s="579" t="s">
        <v>561</v>
      </c>
    </row>
    <row r="1173" spans="1:4" x14ac:dyDescent="0.25">
      <c r="A1173" s="738">
        <v>12.6</v>
      </c>
      <c r="B1173" s="767" t="s">
        <v>29</v>
      </c>
      <c r="C1173" s="580">
        <v>482210</v>
      </c>
      <c r="D1173" s="579" t="s">
        <v>561</v>
      </c>
    </row>
    <row r="1174" spans="1:4" x14ac:dyDescent="0.25">
      <c r="A1174" s="738">
        <v>12.6</v>
      </c>
      <c r="B1174" s="767" t="s">
        <v>29</v>
      </c>
      <c r="C1174" s="580">
        <v>482290</v>
      </c>
      <c r="D1174" s="579" t="s">
        <v>561</v>
      </c>
    </row>
    <row r="1175" spans="1:4" x14ac:dyDescent="0.25">
      <c r="A1175" s="738">
        <v>12.6</v>
      </c>
      <c r="B1175" s="767" t="s">
        <v>29</v>
      </c>
      <c r="C1175" s="580">
        <v>482312</v>
      </c>
      <c r="D1175" s="579" t="s">
        <v>561</v>
      </c>
    </row>
    <row r="1176" spans="1:4" x14ac:dyDescent="0.25">
      <c r="A1176" s="738">
        <v>12.6</v>
      </c>
      <c r="B1176" s="767" t="s">
        <v>29</v>
      </c>
      <c r="C1176" s="580">
        <v>482319</v>
      </c>
      <c r="D1176" s="579" t="s">
        <v>561</v>
      </c>
    </row>
    <row r="1177" spans="1:4" x14ac:dyDescent="0.25">
      <c r="A1177" s="738">
        <v>12.6</v>
      </c>
      <c r="B1177" s="767" t="s">
        <v>29</v>
      </c>
      <c r="C1177" s="580">
        <v>482320</v>
      </c>
      <c r="D1177" s="579" t="s">
        <v>561</v>
      </c>
    </row>
    <row r="1178" spans="1:4" x14ac:dyDescent="0.25">
      <c r="A1178" s="738">
        <v>12.6</v>
      </c>
      <c r="B1178" s="767" t="s">
        <v>29</v>
      </c>
      <c r="C1178" s="580">
        <v>482340</v>
      </c>
      <c r="D1178" s="579" t="s">
        <v>561</v>
      </c>
    </row>
    <row r="1179" spans="1:4" x14ac:dyDescent="0.25">
      <c r="A1179" s="738">
        <v>12.6</v>
      </c>
      <c r="B1179" s="767" t="s">
        <v>29</v>
      </c>
      <c r="C1179" s="580">
        <v>482360</v>
      </c>
      <c r="D1179" s="579" t="s">
        <v>561</v>
      </c>
    </row>
    <row r="1180" spans="1:4" x14ac:dyDescent="0.25">
      <c r="A1180" s="738">
        <v>12.6</v>
      </c>
      <c r="B1180" s="767" t="s">
        <v>29</v>
      </c>
      <c r="C1180" s="580">
        <v>482370</v>
      </c>
      <c r="D1180" s="579" t="s">
        <v>561</v>
      </c>
    </row>
    <row r="1181" spans="1:4" x14ac:dyDescent="0.25">
      <c r="A1181" s="738">
        <v>12.6</v>
      </c>
      <c r="B1181" s="767" t="s">
        <v>29</v>
      </c>
      <c r="C1181" s="580">
        <v>482390</v>
      </c>
      <c r="D1181" s="579" t="s">
        <v>561</v>
      </c>
    </row>
    <row r="1182" spans="1:4" x14ac:dyDescent="0.25">
      <c r="A1182" s="738">
        <v>12.6</v>
      </c>
      <c r="B1182" s="767" t="s">
        <v>29</v>
      </c>
      <c r="C1182" s="580">
        <v>480210</v>
      </c>
      <c r="D1182" s="579" t="s">
        <v>561</v>
      </c>
    </row>
    <row r="1183" spans="1:4" x14ac:dyDescent="0.25">
      <c r="A1183" s="738">
        <v>12.6</v>
      </c>
      <c r="B1183" s="767" t="s">
        <v>29</v>
      </c>
      <c r="C1183" s="580">
        <v>480220</v>
      </c>
      <c r="D1183" s="579" t="s">
        <v>561</v>
      </c>
    </row>
    <row r="1184" spans="1:4" x14ac:dyDescent="0.25">
      <c r="A1184" s="738">
        <v>12.6</v>
      </c>
      <c r="B1184" s="767" t="s">
        <v>29</v>
      </c>
      <c r="C1184" s="580">
        <v>480230</v>
      </c>
      <c r="D1184" s="579" t="s">
        <v>561</v>
      </c>
    </row>
    <row r="1185" spans="1:4" x14ac:dyDescent="0.25">
      <c r="A1185" s="738">
        <v>12.6</v>
      </c>
      <c r="B1185" s="767" t="s">
        <v>29</v>
      </c>
      <c r="C1185" s="580">
        <v>480240</v>
      </c>
      <c r="D1185" s="579" t="s">
        <v>561</v>
      </c>
    </row>
    <row r="1186" spans="1:4" x14ac:dyDescent="0.25">
      <c r="A1186" s="738">
        <v>12.6</v>
      </c>
      <c r="B1186" s="767" t="s">
        <v>29</v>
      </c>
      <c r="C1186" s="580">
        <v>480254</v>
      </c>
      <c r="D1186" s="579" t="s">
        <v>561</v>
      </c>
    </row>
    <row r="1187" spans="1:4" x14ac:dyDescent="0.25">
      <c r="A1187" s="738">
        <v>12.6</v>
      </c>
      <c r="B1187" s="767" t="s">
        <v>29</v>
      </c>
      <c r="C1187" s="580">
        <v>480255</v>
      </c>
      <c r="D1187" s="579" t="s">
        <v>561</v>
      </c>
    </row>
    <row r="1188" spans="1:4" x14ac:dyDescent="0.25">
      <c r="A1188" s="738">
        <v>12.6</v>
      </c>
      <c r="B1188" s="767" t="s">
        <v>29</v>
      </c>
      <c r="C1188" s="580">
        <v>480256</v>
      </c>
      <c r="D1188" s="579" t="s">
        <v>561</v>
      </c>
    </row>
    <row r="1189" spans="1:4" x14ac:dyDescent="0.25">
      <c r="A1189" s="738">
        <v>12.6</v>
      </c>
      <c r="B1189" s="767" t="s">
        <v>29</v>
      </c>
      <c r="C1189" s="580">
        <v>480257</v>
      </c>
      <c r="D1189" s="579" t="s">
        <v>561</v>
      </c>
    </row>
    <row r="1190" spans="1:4" x14ac:dyDescent="0.25">
      <c r="A1190" s="738">
        <v>12.6</v>
      </c>
      <c r="B1190" s="767" t="s">
        <v>29</v>
      </c>
      <c r="C1190" s="580">
        <v>480258</v>
      </c>
      <c r="D1190" s="579" t="s">
        <v>561</v>
      </c>
    </row>
    <row r="1191" spans="1:4" x14ac:dyDescent="0.25">
      <c r="A1191" s="738">
        <v>12.6</v>
      </c>
      <c r="B1191" s="767" t="s">
        <v>29</v>
      </c>
      <c r="C1191" s="580">
        <v>480261</v>
      </c>
      <c r="D1191" s="579" t="s">
        <v>561</v>
      </c>
    </row>
    <row r="1192" spans="1:4" x14ac:dyDescent="0.25">
      <c r="A1192" s="738">
        <v>12.6</v>
      </c>
      <c r="B1192" s="767" t="s">
        <v>29</v>
      </c>
      <c r="C1192" s="580" t="s">
        <v>195</v>
      </c>
      <c r="D1192" s="579" t="s">
        <v>561</v>
      </c>
    </row>
    <row r="1193" spans="1:4" x14ac:dyDescent="0.25">
      <c r="A1193" s="738">
        <v>12.6</v>
      </c>
      <c r="B1193" s="767" t="s">
        <v>29</v>
      </c>
      <c r="C1193" s="580" t="s">
        <v>196</v>
      </c>
      <c r="D1193" s="579" t="s">
        <v>561</v>
      </c>
    </row>
    <row r="1194" spans="1:4" x14ac:dyDescent="0.25">
      <c r="A1194" s="738">
        <v>12.6</v>
      </c>
      <c r="B1194" s="767" t="s">
        <v>29</v>
      </c>
      <c r="C1194" s="580">
        <v>481013</v>
      </c>
      <c r="D1194" s="579" t="s">
        <v>561</v>
      </c>
    </row>
    <row r="1195" spans="1:4" x14ac:dyDescent="0.25">
      <c r="A1195" s="738">
        <v>12.6</v>
      </c>
      <c r="B1195" s="767" t="s">
        <v>29</v>
      </c>
      <c r="C1195" s="580">
        <v>481014</v>
      </c>
      <c r="D1195" s="579" t="s">
        <v>561</v>
      </c>
    </row>
    <row r="1196" spans="1:4" x14ac:dyDescent="0.25">
      <c r="A1196" s="738">
        <v>12.6</v>
      </c>
      <c r="B1196" s="767" t="s">
        <v>29</v>
      </c>
      <c r="C1196" s="580">
        <v>481019</v>
      </c>
      <c r="D1196" s="579" t="s">
        <v>561</v>
      </c>
    </row>
    <row r="1197" spans="1:4" x14ac:dyDescent="0.25">
      <c r="A1197" s="738">
        <v>12.6</v>
      </c>
      <c r="B1197" s="767" t="s">
        <v>29</v>
      </c>
      <c r="C1197" s="580">
        <v>481022</v>
      </c>
      <c r="D1197" s="579" t="s">
        <v>561</v>
      </c>
    </row>
    <row r="1198" spans="1:4" x14ac:dyDescent="0.25">
      <c r="A1198" s="738">
        <v>12.6</v>
      </c>
      <c r="B1198" s="767" t="s">
        <v>29</v>
      </c>
      <c r="C1198" s="580">
        <v>481029</v>
      </c>
      <c r="D1198" s="579" t="s">
        <v>561</v>
      </c>
    </row>
    <row r="1199" spans="1:4" x14ac:dyDescent="0.25">
      <c r="A1199" s="738">
        <v>12.6</v>
      </c>
      <c r="B1199" s="767" t="s">
        <v>29</v>
      </c>
      <c r="C1199" s="580">
        <v>481031</v>
      </c>
      <c r="D1199" s="579" t="s">
        <v>561</v>
      </c>
    </row>
    <row r="1200" spans="1:4" x14ac:dyDescent="0.25">
      <c r="A1200" s="738">
        <v>12.6</v>
      </c>
      <c r="B1200" s="767" t="s">
        <v>29</v>
      </c>
      <c r="C1200" s="580">
        <v>481032</v>
      </c>
      <c r="D1200" s="579" t="s">
        <v>561</v>
      </c>
    </row>
    <row r="1201" spans="1:4" x14ac:dyDescent="0.25">
      <c r="A1201" s="738">
        <v>12.6</v>
      </c>
      <c r="B1201" s="767" t="s">
        <v>29</v>
      </c>
      <c r="C1201" s="580">
        <v>481039</v>
      </c>
      <c r="D1201" s="579" t="s">
        <v>561</v>
      </c>
    </row>
    <row r="1202" spans="1:4" x14ac:dyDescent="0.25">
      <c r="A1202" s="738">
        <v>12.6</v>
      </c>
      <c r="B1202" s="767" t="s">
        <v>29</v>
      </c>
      <c r="C1202" s="580">
        <v>481092</v>
      </c>
      <c r="D1202" s="579" t="s">
        <v>561</v>
      </c>
    </row>
    <row r="1203" spans="1:4" x14ac:dyDescent="0.25">
      <c r="A1203" s="738">
        <v>12.6</v>
      </c>
      <c r="B1203" s="767" t="s">
        <v>29</v>
      </c>
      <c r="C1203" s="580" t="s">
        <v>197</v>
      </c>
      <c r="D1203" s="579" t="s">
        <v>561</v>
      </c>
    </row>
    <row r="1204" spans="1:4" x14ac:dyDescent="0.25">
      <c r="A1204" s="742" t="s">
        <v>198</v>
      </c>
      <c r="B1204" s="765" t="s">
        <v>30</v>
      </c>
      <c r="C1204" s="803">
        <v>481410</v>
      </c>
      <c r="D1204" s="412"/>
    </row>
    <row r="1205" spans="1:4" x14ac:dyDescent="0.25">
      <c r="A1205" s="742" t="s">
        <v>198</v>
      </c>
      <c r="B1205" s="765" t="s">
        <v>30</v>
      </c>
      <c r="C1205" s="803">
        <v>481420</v>
      </c>
      <c r="D1205" s="412"/>
    </row>
    <row r="1206" spans="1:4" x14ac:dyDescent="0.25">
      <c r="A1206" s="742" t="s">
        <v>198</v>
      </c>
      <c r="B1206" s="765" t="s">
        <v>30</v>
      </c>
      <c r="C1206" s="803">
        <v>481490</v>
      </c>
      <c r="D1206" s="412"/>
    </row>
    <row r="1207" spans="1:4" x14ac:dyDescent="0.25">
      <c r="A1207" s="742" t="s">
        <v>198</v>
      </c>
      <c r="B1207" s="765" t="s">
        <v>30</v>
      </c>
      <c r="C1207" s="803">
        <v>481710</v>
      </c>
      <c r="D1207" s="412"/>
    </row>
    <row r="1208" spans="1:4" x14ac:dyDescent="0.25">
      <c r="A1208" s="742" t="s">
        <v>198</v>
      </c>
      <c r="B1208" s="765" t="s">
        <v>30</v>
      </c>
      <c r="C1208" s="803">
        <v>481720</v>
      </c>
      <c r="D1208" s="412"/>
    </row>
    <row r="1209" spans="1:4" x14ac:dyDescent="0.25">
      <c r="A1209" s="742" t="s">
        <v>198</v>
      </c>
      <c r="B1209" s="765" t="s">
        <v>30</v>
      </c>
      <c r="C1209" s="803">
        <v>481730</v>
      </c>
      <c r="D1209" s="412"/>
    </row>
    <row r="1210" spans="1:4" x14ac:dyDescent="0.25">
      <c r="A1210" s="742" t="s">
        <v>198</v>
      </c>
      <c r="B1210" s="765" t="s">
        <v>30</v>
      </c>
      <c r="C1210" s="803">
        <v>482010</v>
      </c>
      <c r="D1210" s="412" t="s">
        <v>189</v>
      </c>
    </row>
    <row r="1211" spans="1:4" x14ac:dyDescent="0.25">
      <c r="A1211" s="742" t="s">
        <v>198</v>
      </c>
      <c r="B1211" s="765" t="s">
        <v>30</v>
      </c>
      <c r="C1211" s="803">
        <v>482020</v>
      </c>
      <c r="D1211" s="412"/>
    </row>
    <row r="1212" spans="1:4" x14ac:dyDescent="0.25">
      <c r="A1212" s="742" t="s">
        <v>198</v>
      </c>
      <c r="B1212" s="765" t="s">
        <v>30</v>
      </c>
      <c r="C1212" s="803">
        <v>482030</v>
      </c>
      <c r="D1212" s="412"/>
    </row>
    <row r="1213" spans="1:4" x14ac:dyDescent="0.25">
      <c r="A1213" s="742" t="s">
        <v>198</v>
      </c>
      <c r="B1213" s="765" t="s">
        <v>30</v>
      </c>
      <c r="C1213" s="803">
        <v>482040</v>
      </c>
      <c r="D1213" s="412"/>
    </row>
    <row r="1214" spans="1:4" x14ac:dyDescent="0.25">
      <c r="A1214" s="742" t="s">
        <v>198</v>
      </c>
      <c r="B1214" s="765" t="s">
        <v>30</v>
      </c>
      <c r="C1214" s="803">
        <v>482050</v>
      </c>
      <c r="D1214" s="412"/>
    </row>
    <row r="1215" spans="1:4" x14ac:dyDescent="0.25">
      <c r="A1215" s="742" t="s">
        <v>198</v>
      </c>
      <c r="B1215" s="765" t="s">
        <v>30</v>
      </c>
      <c r="C1215" s="803">
        <v>482090</v>
      </c>
      <c r="D1215" s="412"/>
    </row>
    <row r="1216" spans="1:4" x14ac:dyDescent="0.25">
      <c r="A1216" s="742" t="s">
        <v>198</v>
      </c>
      <c r="B1216" s="765" t="s">
        <v>30</v>
      </c>
      <c r="C1216" s="803">
        <v>482110</v>
      </c>
      <c r="D1216" s="412"/>
    </row>
    <row r="1217" spans="1:4" x14ac:dyDescent="0.25">
      <c r="A1217" s="741">
        <v>12.6</v>
      </c>
      <c r="B1217" s="765" t="s">
        <v>30</v>
      </c>
      <c r="C1217" s="803">
        <v>482190</v>
      </c>
      <c r="D1217" s="412"/>
    </row>
    <row r="1218" spans="1:4" x14ac:dyDescent="0.25">
      <c r="A1218" s="741">
        <v>12.6</v>
      </c>
      <c r="B1218" s="765" t="s">
        <v>30</v>
      </c>
      <c r="C1218" s="803">
        <v>482210</v>
      </c>
      <c r="D1218" s="412"/>
    </row>
    <row r="1219" spans="1:4" x14ac:dyDescent="0.25">
      <c r="A1219" s="741">
        <v>12.6</v>
      </c>
      <c r="B1219" s="765" t="s">
        <v>30</v>
      </c>
      <c r="C1219" s="803">
        <v>482290</v>
      </c>
      <c r="D1219" s="412"/>
    </row>
    <row r="1220" spans="1:4" x14ac:dyDescent="0.25">
      <c r="A1220" s="741">
        <v>12.6</v>
      </c>
      <c r="B1220" s="765" t="s">
        <v>30</v>
      </c>
      <c r="C1220" s="803">
        <v>482320</v>
      </c>
      <c r="D1220" s="412"/>
    </row>
    <row r="1221" spans="1:4" x14ac:dyDescent="0.25">
      <c r="A1221" s="741">
        <v>12.6</v>
      </c>
      <c r="B1221" s="765" t="s">
        <v>30</v>
      </c>
      <c r="C1221" s="803">
        <v>482340</v>
      </c>
      <c r="D1221" s="412"/>
    </row>
    <row r="1222" spans="1:4" x14ac:dyDescent="0.25">
      <c r="A1222" s="741">
        <v>12.6</v>
      </c>
      <c r="B1222" s="765" t="s">
        <v>30</v>
      </c>
      <c r="C1222" s="803">
        <v>482361</v>
      </c>
      <c r="D1222" s="412"/>
    </row>
    <row r="1223" spans="1:4" x14ac:dyDescent="0.25">
      <c r="A1223" s="741">
        <v>12.6</v>
      </c>
      <c r="B1223" s="765" t="s">
        <v>30</v>
      </c>
      <c r="C1223" s="803">
        <v>482369</v>
      </c>
      <c r="D1223" s="412"/>
    </row>
    <row r="1224" spans="1:4" x14ac:dyDescent="0.25">
      <c r="A1224" s="741">
        <v>12.6</v>
      </c>
      <c r="B1224" s="765" t="s">
        <v>30</v>
      </c>
      <c r="C1224" s="803">
        <v>482370</v>
      </c>
      <c r="D1224" s="412"/>
    </row>
    <row r="1225" spans="1:4" x14ac:dyDescent="0.25">
      <c r="A1225" s="741">
        <v>12.6</v>
      </c>
      <c r="B1225" s="765" t="s">
        <v>30</v>
      </c>
      <c r="C1225" s="803">
        <v>482390</v>
      </c>
      <c r="D1225" s="412"/>
    </row>
    <row r="1226" spans="1:4" x14ac:dyDescent="0.25">
      <c r="A1226" s="742" t="s">
        <v>198</v>
      </c>
      <c r="B1226" s="765" t="s">
        <v>35</v>
      </c>
      <c r="C1226" s="803">
        <v>481420</v>
      </c>
      <c r="D1226" s="412" t="s">
        <v>189</v>
      </c>
    </row>
    <row r="1227" spans="1:4" x14ac:dyDescent="0.25">
      <c r="A1227" s="742" t="s">
        <v>198</v>
      </c>
      <c r="B1227" s="765" t="s">
        <v>35</v>
      </c>
      <c r="C1227" s="803">
        <v>481490</v>
      </c>
      <c r="D1227" s="412"/>
    </row>
    <row r="1228" spans="1:4" x14ac:dyDescent="0.25">
      <c r="A1228" s="742" t="s">
        <v>198</v>
      </c>
      <c r="B1228" s="765" t="s">
        <v>35</v>
      </c>
      <c r="C1228" s="803">
        <v>481710</v>
      </c>
      <c r="D1228" s="412"/>
    </row>
    <row r="1229" spans="1:4" x14ac:dyDescent="0.25">
      <c r="A1229" s="742" t="s">
        <v>198</v>
      </c>
      <c r="B1229" s="765" t="s">
        <v>35</v>
      </c>
      <c r="C1229" s="803">
        <v>481720</v>
      </c>
      <c r="D1229" s="412"/>
    </row>
    <row r="1230" spans="1:4" x14ac:dyDescent="0.25">
      <c r="A1230" s="742" t="s">
        <v>198</v>
      </c>
      <c r="B1230" s="765" t="s">
        <v>35</v>
      </c>
      <c r="C1230" s="803">
        <v>481730</v>
      </c>
      <c r="D1230" s="412"/>
    </row>
    <row r="1231" spans="1:4" x14ac:dyDescent="0.25">
      <c r="A1231" s="742" t="s">
        <v>198</v>
      </c>
      <c r="B1231" s="765" t="s">
        <v>35</v>
      </c>
      <c r="C1231" s="803">
        <v>482020</v>
      </c>
      <c r="D1231" s="412"/>
    </row>
    <row r="1232" spans="1:4" x14ac:dyDescent="0.25">
      <c r="A1232" s="742" t="s">
        <v>198</v>
      </c>
      <c r="B1232" s="765" t="s">
        <v>35</v>
      </c>
      <c r="C1232" s="803">
        <v>482030</v>
      </c>
      <c r="D1232" s="412"/>
    </row>
    <row r="1233" spans="1:4" x14ac:dyDescent="0.25">
      <c r="A1233" s="742" t="s">
        <v>198</v>
      </c>
      <c r="B1233" s="765" t="s">
        <v>35</v>
      </c>
      <c r="C1233" s="803">
        <v>482040</v>
      </c>
      <c r="D1233" s="412"/>
    </row>
    <row r="1234" spans="1:4" x14ac:dyDescent="0.25">
      <c r="A1234" s="742" t="s">
        <v>198</v>
      </c>
      <c r="B1234" s="765" t="s">
        <v>35</v>
      </c>
      <c r="C1234" s="803">
        <v>482050</v>
      </c>
      <c r="D1234" s="412"/>
    </row>
    <row r="1235" spans="1:4" x14ac:dyDescent="0.25">
      <c r="A1235" s="742" t="s">
        <v>198</v>
      </c>
      <c r="B1235" s="765" t="s">
        <v>35</v>
      </c>
      <c r="C1235" s="803">
        <v>482090</v>
      </c>
      <c r="D1235" s="412"/>
    </row>
    <row r="1236" spans="1:4" x14ac:dyDescent="0.25">
      <c r="A1236" s="742" t="s">
        <v>198</v>
      </c>
      <c r="B1236" s="765" t="s">
        <v>35</v>
      </c>
      <c r="C1236" s="803">
        <v>482110</v>
      </c>
      <c r="D1236" s="412"/>
    </row>
    <row r="1237" spans="1:4" x14ac:dyDescent="0.25">
      <c r="A1237" s="742" t="s">
        <v>198</v>
      </c>
      <c r="B1237" s="765" t="s">
        <v>35</v>
      </c>
      <c r="C1237" s="803">
        <v>482190</v>
      </c>
      <c r="D1237" s="412"/>
    </row>
    <row r="1238" spans="1:4" x14ac:dyDescent="0.25">
      <c r="A1238" s="742" t="s">
        <v>198</v>
      </c>
      <c r="B1238" s="765" t="s">
        <v>35</v>
      </c>
      <c r="C1238" s="803">
        <v>482210</v>
      </c>
      <c r="D1238" s="412"/>
    </row>
    <row r="1239" spans="1:4" x14ac:dyDescent="0.25">
      <c r="A1239" s="742" t="s">
        <v>198</v>
      </c>
      <c r="B1239" s="765" t="s">
        <v>35</v>
      </c>
      <c r="C1239" s="803">
        <v>482290</v>
      </c>
      <c r="D1239" s="412"/>
    </row>
    <row r="1240" spans="1:4" x14ac:dyDescent="0.25">
      <c r="A1240" s="742" t="s">
        <v>198</v>
      </c>
      <c r="B1240" s="765" t="s">
        <v>35</v>
      </c>
      <c r="C1240" s="803">
        <v>482320</v>
      </c>
      <c r="D1240" s="412"/>
    </row>
    <row r="1241" spans="1:4" x14ac:dyDescent="0.25">
      <c r="A1241" s="742" t="s">
        <v>198</v>
      </c>
      <c r="B1241" s="765" t="s">
        <v>35</v>
      </c>
      <c r="C1241" s="803">
        <v>482340</v>
      </c>
      <c r="D1241" s="412"/>
    </row>
    <row r="1242" spans="1:4" x14ac:dyDescent="0.25">
      <c r="A1242" s="742" t="s">
        <v>198</v>
      </c>
      <c r="B1242" s="765" t="s">
        <v>35</v>
      </c>
      <c r="C1242" s="803">
        <v>482361</v>
      </c>
      <c r="D1242" s="412"/>
    </row>
    <row r="1243" spans="1:4" x14ac:dyDescent="0.25">
      <c r="A1243" s="742" t="s">
        <v>198</v>
      </c>
      <c r="B1243" s="765" t="s">
        <v>35</v>
      </c>
      <c r="C1243" s="803">
        <v>482369</v>
      </c>
      <c r="D1243" s="412"/>
    </row>
    <row r="1244" spans="1:4" x14ac:dyDescent="0.25">
      <c r="A1244" s="742" t="s">
        <v>198</v>
      </c>
      <c r="B1244" s="765" t="s">
        <v>35</v>
      </c>
      <c r="C1244" s="803">
        <v>482370</v>
      </c>
      <c r="D1244" s="412"/>
    </row>
    <row r="1245" spans="1:4" ht="15.75" thickBot="1" x14ac:dyDescent="0.3">
      <c r="A1245" s="744" t="s">
        <v>198</v>
      </c>
      <c r="B1245" s="763" t="s">
        <v>35</v>
      </c>
      <c r="C1245" s="794">
        <v>482390</v>
      </c>
      <c r="D1245" s="412"/>
    </row>
    <row r="1246" spans="1:4" ht="15.75" thickTop="1" x14ac:dyDescent="0.25">
      <c r="A1246" s="739" t="s">
        <v>26</v>
      </c>
      <c r="B1246" s="769" t="s">
        <v>29</v>
      </c>
      <c r="C1246" s="581">
        <v>480210</v>
      </c>
      <c r="D1246" s="579" t="s">
        <v>561</v>
      </c>
    </row>
    <row r="1247" spans="1:4" x14ac:dyDescent="0.25">
      <c r="A1247" s="738" t="s">
        <v>26</v>
      </c>
      <c r="B1247" s="767" t="s">
        <v>29</v>
      </c>
      <c r="C1247" s="580">
        <v>480220</v>
      </c>
      <c r="D1247" s="579" t="s">
        <v>561</v>
      </c>
    </row>
    <row r="1248" spans="1:4" x14ac:dyDescent="0.25">
      <c r="A1248" s="738" t="s">
        <v>26</v>
      </c>
      <c r="B1248" s="767" t="s">
        <v>29</v>
      </c>
      <c r="C1248" s="580">
        <v>480230</v>
      </c>
      <c r="D1248" s="579" t="s">
        <v>561</v>
      </c>
    </row>
    <row r="1249" spans="1:4" x14ac:dyDescent="0.25">
      <c r="A1249" s="738" t="s">
        <v>26</v>
      </c>
      <c r="B1249" s="767" t="s">
        <v>29</v>
      </c>
      <c r="C1249" s="580">
        <v>480240</v>
      </c>
      <c r="D1249" s="579" t="s">
        <v>561</v>
      </c>
    </row>
    <row r="1250" spans="1:4" x14ac:dyDescent="0.25">
      <c r="A1250" s="738" t="s">
        <v>26</v>
      </c>
      <c r="B1250" s="767" t="s">
        <v>29</v>
      </c>
      <c r="C1250" s="580">
        <v>480254</v>
      </c>
      <c r="D1250" s="579" t="s">
        <v>561</v>
      </c>
    </row>
    <row r="1251" spans="1:4" x14ac:dyDescent="0.25">
      <c r="A1251" s="738" t="s">
        <v>26</v>
      </c>
      <c r="B1251" s="767" t="s">
        <v>29</v>
      </c>
      <c r="C1251" s="580">
        <v>480255</v>
      </c>
      <c r="D1251" s="579" t="s">
        <v>561</v>
      </c>
    </row>
    <row r="1252" spans="1:4" x14ac:dyDescent="0.25">
      <c r="A1252" s="738" t="s">
        <v>26</v>
      </c>
      <c r="B1252" s="767" t="s">
        <v>29</v>
      </c>
      <c r="C1252" s="580">
        <v>480256</v>
      </c>
      <c r="D1252" s="579" t="s">
        <v>561</v>
      </c>
    </row>
    <row r="1253" spans="1:4" x14ac:dyDescent="0.25">
      <c r="A1253" s="738" t="s">
        <v>26</v>
      </c>
      <c r="B1253" s="767" t="s">
        <v>29</v>
      </c>
      <c r="C1253" s="580">
        <v>480257</v>
      </c>
      <c r="D1253" s="579" t="s">
        <v>561</v>
      </c>
    </row>
    <row r="1254" spans="1:4" x14ac:dyDescent="0.25">
      <c r="A1254" s="738" t="s">
        <v>26</v>
      </c>
      <c r="B1254" s="767" t="s">
        <v>29</v>
      </c>
      <c r="C1254" s="580">
        <v>480258</v>
      </c>
      <c r="D1254" s="579" t="s">
        <v>561</v>
      </c>
    </row>
    <row r="1255" spans="1:4" x14ac:dyDescent="0.25">
      <c r="A1255" s="738" t="s">
        <v>26</v>
      </c>
      <c r="B1255" s="767" t="s">
        <v>29</v>
      </c>
      <c r="C1255" s="580">
        <v>480261</v>
      </c>
      <c r="D1255" s="579" t="s">
        <v>561</v>
      </c>
    </row>
    <row r="1256" spans="1:4" x14ac:dyDescent="0.25">
      <c r="A1256" s="738" t="s">
        <v>26</v>
      </c>
      <c r="B1256" s="767" t="s">
        <v>29</v>
      </c>
      <c r="C1256" s="580" t="s">
        <v>195</v>
      </c>
      <c r="D1256" s="579" t="s">
        <v>561</v>
      </c>
    </row>
    <row r="1257" spans="1:4" x14ac:dyDescent="0.25">
      <c r="A1257" s="738" t="s">
        <v>26</v>
      </c>
      <c r="B1257" s="767" t="s">
        <v>29</v>
      </c>
      <c r="C1257" s="580" t="s">
        <v>196</v>
      </c>
      <c r="D1257" s="579" t="s">
        <v>561</v>
      </c>
    </row>
    <row r="1258" spans="1:4" x14ac:dyDescent="0.25">
      <c r="A1258" s="738" t="s">
        <v>26</v>
      </c>
      <c r="B1258" s="767" t="s">
        <v>29</v>
      </c>
      <c r="C1258" s="580">
        <v>481013</v>
      </c>
      <c r="D1258" s="579" t="s">
        <v>561</v>
      </c>
    </row>
    <row r="1259" spans="1:4" x14ac:dyDescent="0.25">
      <c r="A1259" s="738" t="s">
        <v>26</v>
      </c>
      <c r="B1259" s="767" t="s">
        <v>29</v>
      </c>
      <c r="C1259" s="580">
        <v>481014</v>
      </c>
      <c r="D1259" s="579" t="s">
        <v>561</v>
      </c>
    </row>
    <row r="1260" spans="1:4" x14ac:dyDescent="0.25">
      <c r="A1260" s="738" t="s">
        <v>26</v>
      </c>
      <c r="B1260" s="767" t="s">
        <v>29</v>
      </c>
      <c r="C1260" s="580">
        <v>481019</v>
      </c>
      <c r="D1260" s="579" t="s">
        <v>561</v>
      </c>
    </row>
    <row r="1261" spans="1:4" x14ac:dyDescent="0.25">
      <c r="A1261" s="738" t="s">
        <v>26</v>
      </c>
      <c r="B1261" s="767" t="s">
        <v>29</v>
      </c>
      <c r="C1261" s="580">
        <v>481022</v>
      </c>
      <c r="D1261" s="579" t="s">
        <v>561</v>
      </c>
    </row>
    <row r="1262" spans="1:4" x14ac:dyDescent="0.25">
      <c r="A1262" s="738" t="s">
        <v>26</v>
      </c>
      <c r="B1262" s="767" t="s">
        <v>29</v>
      </c>
      <c r="C1262" s="580">
        <v>481029</v>
      </c>
      <c r="D1262" s="579" t="s">
        <v>561</v>
      </c>
    </row>
    <row r="1263" spans="1:4" x14ac:dyDescent="0.25">
      <c r="A1263" s="738" t="s">
        <v>26</v>
      </c>
      <c r="B1263" s="767" t="s">
        <v>29</v>
      </c>
      <c r="C1263" s="580">
        <v>481031</v>
      </c>
      <c r="D1263" s="579" t="s">
        <v>561</v>
      </c>
    </row>
    <row r="1264" spans="1:4" x14ac:dyDescent="0.25">
      <c r="A1264" s="738" t="s">
        <v>26</v>
      </c>
      <c r="B1264" s="767" t="s">
        <v>29</v>
      </c>
      <c r="C1264" s="580">
        <v>481032</v>
      </c>
      <c r="D1264" s="579" t="s">
        <v>561</v>
      </c>
    </row>
    <row r="1265" spans="1:4" x14ac:dyDescent="0.25">
      <c r="A1265" s="738" t="s">
        <v>26</v>
      </c>
      <c r="B1265" s="767" t="s">
        <v>29</v>
      </c>
      <c r="C1265" s="580">
        <v>481039</v>
      </c>
      <c r="D1265" s="579" t="s">
        <v>561</v>
      </c>
    </row>
    <row r="1266" spans="1:4" x14ac:dyDescent="0.25">
      <c r="A1266" s="738" t="s">
        <v>26</v>
      </c>
      <c r="B1266" s="767" t="s">
        <v>29</v>
      </c>
      <c r="C1266" s="580">
        <v>481092</v>
      </c>
      <c r="D1266" s="579" t="s">
        <v>561</v>
      </c>
    </row>
    <row r="1267" spans="1:4" x14ac:dyDescent="0.25">
      <c r="A1267" s="738" t="s">
        <v>26</v>
      </c>
      <c r="B1267" s="767" t="s">
        <v>29</v>
      </c>
      <c r="C1267" s="580" t="s">
        <v>197</v>
      </c>
      <c r="D1267" s="579" t="s">
        <v>561</v>
      </c>
    </row>
    <row r="1268" spans="1:4" x14ac:dyDescent="0.25">
      <c r="A1268" s="738" t="s">
        <v>26</v>
      </c>
      <c r="B1268" s="767" t="s">
        <v>29</v>
      </c>
      <c r="C1268" s="580">
        <v>482390</v>
      </c>
      <c r="D1268" s="579" t="s">
        <v>561</v>
      </c>
    </row>
    <row r="1269" spans="1:4" x14ac:dyDescent="0.25">
      <c r="A1269" s="742" t="s">
        <v>26</v>
      </c>
      <c r="B1269" s="765" t="s">
        <v>30</v>
      </c>
      <c r="C1269" s="582" t="s">
        <v>199</v>
      </c>
      <c r="D1269" s="579" t="s">
        <v>561</v>
      </c>
    </row>
    <row r="1270" spans="1:4" ht="15.75" thickBot="1" x14ac:dyDescent="0.3">
      <c r="A1270" s="744" t="s">
        <v>26</v>
      </c>
      <c r="B1270" s="763" t="s">
        <v>35</v>
      </c>
      <c r="C1270" s="575" t="s">
        <v>199</v>
      </c>
      <c r="D1270" s="579" t="s">
        <v>561</v>
      </c>
    </row>
    <row r="1271" spans="1:4" ht="15.75" thickTop="1" x14ac:dyDescent="0.25">
      <c r="A1271" s="739" t="s">
        <v>27</v>
      </c>
      <c r="B1271" s="769" t="s">
        <v>29</v>
      </c>
      <c r="C1271" s="802">
        <v>482370</v>
      </c>
      <c r="D1271" s="412"/>
    </row>
    <row r="1272" spans="1:4" x14ac:dyDescent="0.25">
      <c r="A1272" s="742" t="s">
        <v>27</v>
      </c>
      <c r="B1272" s="765" t="s">
        <v>30</v>
      </c>
      <c r="C1272" s="803" t="s">
        <v>200</v>
      </c>
      <c r="D1272" s="412" t="s">
        <v>189</v>
      </c>
    </row>
    <row r="1273" spans="1:4" ht="15.75" thickBot="1" x14ac:dyDescent="0.3">
      <c r="A1273" s="744" t="s">
        <v>27</v>
      </c>
      <c r="B1273" s="763" t="s">
        <v>35</v>
      </c>
      <c r="C1273" s="794" t="s">
        <v>200</v>
      </c>
      <c r="D1273" s="412" t="s">
        <v>189</v>
      </c>
    </row>
    <row r="1274" spans="1:4" ht="15.75" thickTop="1" x14ac:dyDescent="0.25">
      <c r="A1274" s="739" t="s">
        <v>28</v>
      </c>
      <c r="B1274" s="769" t="s">
        <v>29</v>
      </c>
      <c r="C1274" s="802" t="s">
        <v>201</v>
      </c>
      <c r="D1274" s="412"/>
    </row>
    <row r="1275" spans="1:4" x14ac:dyDescent="0.25">
      <c r="A1275" s="742" t="s">
        <v>28</v>
      </c>
      <c r="B1275" s="765" t="s">
        <v>30</v>
      </c>
      <c r="C1275" s="803" t="s">
        <v>201</v>
      </c>
      <c r="D1275" s="412" t="s">
        <v>189</v>
      </c>
    </row>
    <row r="1276" spans="1:4" ht="15.75" thickBot="1" x14ac:dyDescent="0.3">
      <c r="A1276" s="744" t="s">
        <v>28</v>
      </c>
      <c r="B1276" s="763" t="s">
        <v>35</v>
      </c>
      <c r="C1276" s="794" t="s">
        <v>201</v>
      </c>
      <c r="D1276" s="413" t="s">
        <v>189</v>
      </c>
    </row>
    <row r="1277" spans="1:4" ht="15.75" thickTop="1" x14ac:dyDescent="0.15"/>
  </sheetData>
  <sheetProtection sheet="1" objects="1" scenarios="1" formatCells="0" formatColumns="0" formatRows="0" insertColumns="0" insertRows="0" insertHyperlinks="0" deleteColumns="0" deleteRows="0" selectLockedCells="1" sort="0" autoFilter="0" pivotTables="0" selectUnlockedCells="1"/>
  <autoFilter ref="A1:D1276" xr:uid="{00000000-0009-0000-0000-00000A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T101"/>
  <sheetViews>
    <sheetView showGridLines="0" zoomScale="85" zoomScaleNormal="85" zoomScaleSheetLayoutView="160" workbookViewId="0">
      <selection activeCell="D28" sqref="D28"/>
    </sheetView>
  </sheetViews>
  <sheetFormatPr defaultColWidth="9.625" defaultRowHeight="12.75" customHeight="1" x14ac:dyDescent="0.2"/>
  <cols>
    <col min="1" max="1" width="8.25" style="6" customWidth="1"/>
    <col min="2" max="2" width="74.625" style="7" customWidth="1"/>
    <col min="3" max="3" width="13.375" style="922" customWidth="1"/>
    <col min="4" max="11" width="16" style="7" customWidth="1"/>
    <col min="12" max="12" width="9.625" style="88"/>
    <col min="13" max="13" width="9.625" style="88" customWidth="1"/>
    <col min="14" max="14" width="9.375" style="7" customWidth="1"/>
    <col min="15" max="15" width="75.25" style="7" customWidth="1"/>
    <col min="16" max="16" width="12.75" style="7" customWidth="1"/>
    <col min="17" max="26" width="10.75" style="7" customWidth="1"/>
    <col min="27" max="27" width="74.375" style="7" customWidth="1"/>
    <col min="28" max="28" width="13" style="7" customWidth="1"/>
    <col min="29" max="29" width="14.375" style="7" customWidth="1"/>
    <col min="30" max="30" width="12.875" style="7" customWidth="1"/>
    <col min="31" max="31" width="12.625" style="7" customWidth="1"/>
    <col min="32" max="32" width="10.875" style="7" customWidth="1"/>
    <col min="33" max="33" width="12.625" style="7" customWidth="1"/>
    <col min="34" max="34" width="1.625" style="7" customWidth="1"/>
    <col min="35" max="35" width="12.625" style="7" customWidth="1"/>
    <col min="36" max="36" width="1.625" style="7" customWidth="1"/>
    <col min="37" max="37" width="12.625" style="7" customWidth="1"/>
    <col min="38" max="38" width="1.625" style="7" customWidth="1"/>
    <col min="39" max="39" width="12.625" style="7" customWidth="1"/>
    <col min="40" max="40" width="1.625" style="7" customWidth="1"/>
    <col min="41" max="41" width="12.625" style="7" customWidth="1"/>
    <col min="42" max="42" width="1.625" style="7" customWidth="1"/>
    <col min="43" max="43" width="12.625" style="7" customWidth="1"/>
    <col min="44" max="44" width="1.625" style="7" customWidth="1"/>
    <col min="45" max="45" width="12.625" style="7" customWidth="1"/>
    <col min="46" max="46" width="1.625" style="7" customWidth="1"/>
    <col min="47" max="16384" width="9.625" style="7"/>
  </cols>
  <sheetData>
    <row r="1" spans="1:2594" s="52" customFormat="1" ht="4.5" customHeight="1" thickBot="1" x14ac:dyDescent="0.25">
      <c r="A1" s="961"/>
      <c r="B1" s="962"/>
      <c r="C1" s="963"/>
      <c r="D1" s="962"/>
      <c r="E1" s="962"/>
      <c r="F1" s="962"/>
      <c r="G1" s="962"/>
      <c r="H1" s="962"/>
      <c r="I1" s="962"/>
      <c r="J1" s="962"/>
      <c r="K1" s="964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594" ht="15" customHeight="1" thickTop="1" x14ac:dyDescent="0.25">
      <c r="A2" s="965"/>
      <c r="B2" s="120"/>
      <c r="C2" s="1032" t="s">
        <v>476</v>
      </c>
      <c r="D2" s="1032"/>
      <c r="E2" s="1032"/>
      <c r="F2" s="1033"/>
      <c r="G2" s="816" t="s">
        <v>410</v>
      </c>
      <c r="H2" s="1028" t="s">
        <v>0</v>
      </c>
      <c r="I2" s="1028"/>
      <c r="J2" s="816" t="s">
        <v>411</v>
      </c>
      <c r="K2" s="966"/>
      <c r="M2" s="17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594" ht="15" customHeight="1" x14ac:dyDescent="0.25">
      <c r="A3" s="78"/>
      <c r="B3" s="17"/>
      <c r="C3" s="1034"/>
      <c r="D3" s="1034"/>
      <c r="E3" s="1034"/>
      <c r="F3" s="1035"/>
      <c r="G3" s="818" t="s">
        <v>587</v>
      </c>
      <c r="H3" s="227"/>
      <c r="I3" s="228"/>
      <c r="J3" s="229"/>
      <c r="K3" s="967"/>
      <c r="M3" s="1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1:2594" ht="17.100000000000001" customHeight="1" x14ac:dyDescent="0.25">
      <c r="A4" s="78"/>
      <c r="B4" s="17"/>
      <c r="C4" s="1036" t="s">
        <v>409</v>
      </c>
      <c r="D4" s="1036"/>
      <c r="E4" s="1036"/>
      <c r="F4" s="1006"/>
      <c r="G4" s="817" t="s">
        <v>413</v>
      </c>
      <c r="H4" s="228"/>
      <c r="I4" s="228"/>
      <c r="J4" s="229"/>
      <c r="K4" s="967"/>
      <c r="M4" s="17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1043" t="s">
        <v>578</v>
      </c>
      <c r="AA4" s="1043"/>
      <c r="AB4" s="1043"/>
    </row>
    <row r="5" spans="1:2594" ht="17.100000000000001" customHeight="1" x14ac:dyDescent="0.45">
      <c r="A5" s="78"/>
      <c r="B5" s="75" t="s">
        <v>0</v>
      </c>
      <c r="C5" s="1037" t="s">
        <v>477</v>
      </c>
      <c r="D5" s="1037"/>
      <c r="E5" s="1037"/>
      <c r="F5" s="1038"/>
      <c r="G5" s="817" t="s">
        <v>414</v>
      </c>
      <c r="H5" s="228"/>
      <c r="I5" s="231"/>
      <c r="J5" s="302" t="s">
        <v>415</v>
      </c>
      <c r="K5" s="967"/>
      <c r="M5" s="17"/>
      <c r="N5" s="88"/>
      <c r="O5" s="946" t="s">
        <v>580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1043"/>
      <c r="AA5" s="1043"/>
      <c r="AB5" s="1043"/>
    </row>
    <row r="6" spans="1:2594" ht="17.100000000000001" customHeight="1" thickBot="1" x14ac:dyDescent="0.4">
      <c r="A6" s="78"/>
      <c r="B6" s="148"/>
      <c r="C6" s="147"/>
      <c r="D6" s="149"/>
      <c r="E6" s="149"/>
      <c r="F6" s="17"/>
      <c r="G6" s="818" t="s">
        <v>416</v>
      </c>
      <c r="H6" s="228"/>
      <c r="I6" s="228"/>
      <c r="J6" s="229"/>
      <c r="K6" s="967"/>
      <c r="M6" s="17"/>
      <c r="N6" s="88"/>
      <c r="O6" s="17"/>
      <c r="P6" s="17"/>
      <c r="Q6" s="88"/>
      <c r="R6" s="88"/>
      <c r="S6" s="88"/>
      <c r="T6" s="153" t="str">
        <f>G2</f>
        <v>Страна:</v>
      </c>
      <c r="U6" s="1039" t="str">
        <f>H2</f>
        <v xml:space="preserve"> </v>
      </c>
      <c r="V6" s="1039"/>
      <c r="W6" s="1039"/>
      <c r="X6" s="1039"/>
      <c r="Y6" s="192"/>
      <c r="Z6" s="192"/>
      <c r="AA6" s="192"/>
      <c r="AC6" s="211" t="str">
        <f>G2</f>
        <v>Страна:</v>
      </c>
      <c r="AD6" s="191" t="str">
        <f>H2</f>
        <v xml:space="preserve"> </v>
      </c>
    </row>
    <row r="7" spans="1:2594" ht="16.5" customHeight="1" x14ac:dyDescent="0.3">
      <c r="A7" s="79"/>
      <c r="B7" s="1042" t="s">
        <v>478</v>
      </c>
      <c r="C7" s="1042"/>
      <c r="D7" s="1042"/>
      <c r="E7" s="215" t="s">
        <v>16</v>
      </c>
      <c r="F7" s="175" t="s">
        <v>0</v>
      </c>
      <c r="G7" s="102" t="s">
        <v>0</v>
      </c>
      <c r="H7" s="150"/>
      <c r="I7" s="150"/>
      <c r="J7" s="151"/>
      <c r="K7" s="968"/>
      <c r="M7" s="17"/>
      <c r="N7" s="845"/>
      <c r="O7" s="846" t="s">
        <v>477</v>
      </c>
      <c r="P7" s="847"/>
      <c r="Q7" s="1040" t="s">
        <v>483</v>
      </c>
      <c r="R7" s="1040"/>
      <c r="S7" s="1040"/>
      <c r="T7" s="1040"/>
      <c r="U7" s="1040"/>
      <c r="V7" s="1040"/>
      <c r="W7" s="1040"/>
      <c r="X7" s="1041"/>
      <c r="Y7" s="188"/>
      <c r="Z7" s="195"/>
      <c r="AA7" s="183"/>
      <c r="AB7" s="196"/>
      <c r="AC7" s="197"/>
      <c r="AD7" s="198"/>
    </row>
    <row r="8" spans="1:2594" s="12" customFormat="1" ht="13.5" customHeight="1" x14ac:dyDescent="0.25">
      <c r="A8" s="969" t="s">
        <v>418</v>
      </c>
      <c r="B8" s="3" t="s">
        <v>0</v>
      </c>
      <c r="C8" s="92" t="s">
        <v>420</v>
      </c>
      <c r="D8" s="1023" t="s">
        <v>479</v>
      </c>
      <c r="E8" s="1024"/>
      <c r="F8" s="1025"/>
      <c r="G8" s="1026"/>
      <c r="H8" s="1025" t="s">
        <v>480</v>
      </c>
      <c r="I8" s="1025"/>
      <c r="J8" s="1025"/>
      <c r="K8" s="1029"/>
      <c r="L8" s="168"/>
      <c r="M8" s="169"/>
      <c r="N8" s="93" t="str">
        <f>A8</f>
        <v>Код</v>
      </c>
      <c r="O8" s="55"/>
      <c r="P8" s="95"/>
      <c r="Q8" s="1024" t="str">
        <f>D8</f>
        <v>ИМПОРТ</v>
      </c>
      <c r="R8" s="1024"/>
      <c r="S8" s="1024"/>
      <c r="T8" s="1026"/>
      <c r="U8" s="1025" t="str">
        <f>H8</f>
        <v>ЭКСПОРТ</v>
      </c>
      <c r="V8" s="1025" t="s">
        <v>0</v>
      </c>
      <c r="W8" s="1025" t="s">
        <v>0</v>
      </c>
      <c r="X8" s="1026" t="s">
        <v>0</v>
      </c>
      <c r="Y8" s="184"/>
      <c r="Z8" s="944" t="str">
        <f>A8</f>
        <v>Код</v>
      </c>
      <c r="AA8" s="184"/>
      <c r="AB8" s="199" t="s">
        <v>0</v>
      </c>
      <c r="AC8" s="1030" t="s">
        <v>579</v>
      </c>
      <c r="AD8" s="1031"/>
      <c r="AE8" s="12" t="s">
        <v>0</v>
      </c>
    </row>
    <row r="9" spans="1:2594" ht="11.25" customHeight="1" x14ac:dyDescent="0.25">
      <c r="A9" s="969" t="s">
        <v>419</v>
      </c>
      <c r="B9" s="41" t="s">
        <v>417</v>
      </c>
      <c r="C9" s="93" t="s">
        <v>481</v>
      </c>
      <c r="D9" s="1022">
        <v>2019</v>
      </c>
      <c r="E9" s="1021"/>
      <c r="F9" s="1022">
        <f>D9+1</f>
        <v>2020</v>
      </c>
      <c r="G9" s="1021"/>
      <c r="H9" s="1020">
        <f>D9</f>
        <v>2019</v>
      </c>
      <c r="I9" s="1021"/>
      <c r="J9" s="1022">
        <f>F9</f>
        <v>2020</v>
      </c>
      <c r="K9" s="1027"/>
      <c r="L9" s="170"/>
      <c r="M9" s="171"/>
      <c r="N9" s="848" t="str">
        <f>A9</f>
        <v>товара</v>
      </c>
      <c r="O9" s="55"/>
      <c r="P9" s="98"/>
      <c r="Q9" s="1020">
        <f>D9</f>
        <v>2019</v>
      </c>
      <c r="R9" s="1021" t="s">
        <v>0</v>
      </c>
      <c r="S9" s="1022">
        <f>F9</f>
        <v>2020</v>
      </c>
      <c r="T9" s="1021" t="s">
        <v>0</v>
      </c>
      <c r="U9" s="1020">
        <f>H9</f>
        <v>2019</v>
      </c>
      <c r="V9" s="1021" t="s">
        <v>0</v>
      </c>
      <c r="W9" s="1022">
        <f>J9</f>
        <v>2020</v>
      </c>
      <c r="X9" s="1021" t="s">
        <v>0</v>
      </c>
      <c r="Y9" s="97"/>
      <c r="Z9" s="945" t="str">
        <f>A9</f>
        <v>товара</v>
      </c>
      <c r="AA9" s="97"/>
      <c r="AB9" s="199" t="s">
        <v>0</v>
      </c>
      <c r="AC9" s="843">
        <f>H9</f>
        <v>2019</v>
      </c>
      <c r="AD9" s="951">
        <f>F9</f>
        <v>2020</v>
      </c>
      <c r="AE9" s="7" t="s">
        <v>0</v>
      </c>
    </row>
    <row r="10" spans="1:2594" ht="14.25" customHeight="1" x14ac:dyDescent="0.2">
      <c r="A10" s="970" t="s">
        <v>0</v>
      </c>
      <c r="B10" s="118"/>
      <c r="C10" s="47" t="s">
        <v>0</v>
      </c>
      <c r="D10" s="119" t="s">
        <v>421</v>
      </c>
      <c r="E10" s="119" t="s">
        <v>482</v>
      </c>
      <c r="F10" s="119" t="s">
        <v>421</v>
      </c>
      <c r="G10" s="119" t="s">
        <v>482</v>
      </c>
      <c r="H10" s="119" t="s">
        <v>421</v>
      </c>
      <c r="I10" s="119" t="s">
        <v>482</v>
      </c>
      <c r="J10" s="119" t="s">
        <v>421</v>
      </c>
      <c r="K10" s="971" t="s">
        <v>482</v>
      </c>
      <c r="L10" s="171"/>
      <c r="M10" s="171"/>
      <c r="N10" s="849" t="str">
        <f>A10</f>
        <v xml:space="preserve"> </v>
      </c>
      <c r="O10" s="377"/>
      <c r="P10" s="112"/>
      <c r="Q10" s="97" t="str">
        <f>D10</f>
        <v>Объем</v>
      </c>
      <c r="R10" s="92" t="str">
        <f>E10</f>
        <v>Стоимость</v>
      </c>
      <c r="S10" s="41" t="str">
        <f>F10</f>
        <v>Объем</v>
      </c>
      <c r="T10" s="92" t="str">
        <f>G10</f>
        <v>Стоимость</v>
      </c>
      <c r="U10" s="42" t="str">
        <f>H10</f>
        <v>Объем</v>
      </c>
      <c r="V10" s="92" t="str">
        <f>I10</f>
        <v>Стоимость</v>
      </c>
      <c r="W10" s="41" t="str">
        <f>J10</f>
        <v>Объем</v>
      </c>
      <c r="X10" s="92" t="str">
        <f>K10</f>
        <v>Стоимость</v>
      </c>
      <c r="Y10" s="97"/>
      <c r="Z10" s="309" t="str">
        <f>A10</f>
        <v xml:space="preserve"> </v>
      </c>
      <c r="AA10" s="187"/>
      <c r="AB10" s="194" t="s">
        <v>0</v>
      </c>
      <c r="AC10" s="306"/>
      <c r="AD10" s="307"/>
    </row>
    <row r="11" spans="1:2594" s="105" customFormat="1" ht="15" customHeight="1" x14ac:dyDescent="0.15">
      <c r="A11" s="972">
        <v>1</v>
      </c>
      <c r="B11" s="103" t="s">
        <v>423</v>
      </c>
      <c r="C11" s="471" t="s">
        <v>424</v>
      </c>
      <c r="D11" s="371"/>
      <c r="E11" s="371"/>
      <c r="F11" s="371"/>
      <c r="G11" s="371"/>
      <c r="H11" s="371"/>
      <c r="I11" s="371"/>
      <c r="J11" s="371"/>
      <c r="K11" s="973"/>
      <c r="L11" s="172"/>
      <c r="M11" s="173"/>
      <c r="N11" s="850">
        <f t="shared" ref="N11:O18" si="0">A11</f>
        <v>1</v>
      </c>
      <c r="O11" s="103" t="str">
        <f t="shared" si="0"/>
        <v>КРУГЛЫЙ ЛЕС (НЕОБРАБОТАННЫЕ ЛЕСОМАТЕРИАЛЫ)</v>
      </c>
      <c r="P11" s="471" t="s">
        <v>424</v>
      </c>
      <c r="Q11" s="154">
        <f>D11-(D12+D15)</f>
        <v>0</v>
      </c>
      <c r="R11" s="155">
        <f t="shared" ref="R11:X11" si="1">E11-(E12+E15)</f>
        <v>0</v>
      </c>
      <c r="S11" s="155">
        <f t="shared" si="1"/>
        <v>0</v>
      </c>
      <c r="T11" s="155">
        <f t="shared" si="1"/>
        <v>0</v>
      </c>
      <c r="U11" s="155">
        <f t="shared" si="1"/>
        <v>0</v>
      </c>
      <c r="V11" s="155">
        <f t="shared" si="1"/>
        <v>0</v>
      </c>
      <c r="W11" s="155">
        <f t="shared" si="1"/>
        <v>0</v>
      </c>
      <c r="X11" s="851">
        <f t="shared" si="1"/>
        <v>0</v>
      </c>
      <c r="Y11" s="193"/>
      <c r="Z11" s="201">
        <f>A11</f>
        <v>1</v>
      </c>
      <c r="AA11" s="103" t="str">
        <f t="shared" ref="AA11:AA20" si="2">B11</f>
        <v>КРУГЛЫЙ ЛЕС (НЕОБРАБОТАННЫЕ ЛЕСОМАТЕРИАЛЫ)</v>
      </c>
      <c r="AB11" s="471" t="s">
        <v>424</v>
      </c>
      <c r="AC11" s="203">
        <f>IF(ISNUMBER('CB1-Производство'!D13+D11-H11),'CB1-Производство'!D13+D11-H11,IF(ISNUMBER(H11-D11),"NT " &amp; H11-D11,"…"))</f>
        <v>0</v>
      </c>
      <c r="AD11" s="204">
        <f>IF(ISNUMBER('CB1-Производство'!E13+F11-J11),'CB1-Производство'!E13+F11-J11,IF(ISNUMBER(J11-F11),"NT " &amp; J11-F11,"…"))</f>
        <v>0</v>
      </c>
      <c r="AE11" s="587" t="s">
        <v>0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</row>
    <row r="12" spans="1:2594" s="15" customFormat="1" ht="30" x14ac:dyDescent="0.15">
      <c r="A12" s="974">
        <v>1.1000000000000001</v>
      </c>
      <c r="B12" s="908" t="s">
        <v>426</v>
      </c>
      <c r="C12" s="99" t="s">
        <v>424</v>
      </c>
      <c r="D12" s="44"/>
      <c r="E12" s="44"/>
      <c r="F12" s="44"/>
      <c r="G12" s="44"/>
      <c r="H12" s="372"/>
      <c r="I12" s="44"/>
      <c r="J12" s="44"/>
      <c r="K12" s="975"/>
      <c r="L12" s="172"/>
      <c r="M12" s="173"/>
      <c r="N12" s="852">
        <f t="shared" si="0"/>
        <v>1.1000000000000001</v>
      </c>
      <c r="O12" s="523" t="str">
        <f t="shared" si="0"/>
        <v>ТОПЛИВНАЯ ДРЕВЕСИНА (ВКЛЮЧАЯ ДРЕВЕСИНУ ДЛЯ ПРОИЗВОДСТВА ДРЕВЕСНОГО УГЛЯ)</v>
      </c>
      <c r="P12" s="99" t="s">
        <v>424</v>
      </c>
      <c r="Q12" s="584">
        <f>D12-(D13+D14)</f>
        <v>0</v>
      </c>
      <c r="R12" s="156">
        <f t="shared" ref="R12:X12" si="3">E12-(E13+E14)</f>
        <v>0</v>
      </c>
      <c r="S12" s="156">
        <f t="shared" si="3"/>
        <v>0</v>
      </c>
      <c r="T12" s="156">
        <f t="shared" si="3"/>
        <v>0</v>
      </c>
      <c r="U12" s="156">
        <f t="shared" si="3"/>
        <v>0</v>
      </c>
      <c r="V12" s="156">
        <f t="shared" si="3"/>
        <v>0</v>
      </c>
      <c r="W12" s="156">
        <f t="shared" si="3"/>
        <v>0</v>
      </c>
      <c r="X12" s="181">
        <f t="shared" si="3"/>
        <v>0</v>
      </c>
      <c r="Y12" s="174"/>
      <c r="Z12" s="310">
        <f t="shared" ref="Z12:AA69" si="4">A12</f>
        <v>1.1000000000000001</v>
      </c>
      <c r="AA12" s="523" t="str">
        <f t="shared" si="2"/>
        <v>ТОПЛИВНАЯ ДРЕВЕСИНА (ВКЛЮЧАЯ ДРЕВЕСИНУ ДЛЯ ПРОИЗВОДСТВА ДРЕВЕСНОГО УГЛЯ)</v>
      </c>
      <c r="AB12" s="99" t="s">
        <v>424</v>
      </c>
      <c r="AC12" s="308">
        <f>IF(ISNUMBER('CB1-Производство'!D14+D12-H12),'CB1-Производство'!D14+D12-H12,IF(ISNUMBER(H12-D12),"NT " &amp; H12-D12,"…"))</f>
        <v>0</v>
      </c>
      <c r="AD12" s="214">
        <f>IF(ISNUMBER('CB1-Производство'!E14+F12-J12),'CB1-Производство'!E14+F12-J12,IF(ISNUMBER(J12-F12),"NT " &amp; J12-F12,"…"))</f>
        <v>0</v>
      </c>
    </row>
    <row r="13" spans="1:2594" s="15" customFormat="1" ht="15" customHeight="1" x14ac:dyDescent="0.15">
      <c r="A13" s="976" t="s">
        <v>3</v>
      </c>
      <c r="B13" s="65" t="s">
        <v>427</v>
      </c>
      <c r="C13" s="99" t="s">
        <v>424</v>
      </c>
      <c r="D13" s="44"/>
      <c r="E13" s="44"/>
      <c r="F13" s="44"/>
      <c r="G13" s="46"/>
      <c r="H13" s="44"/>
      <c r="I13" s="44"/>
      <c r="J13" s="44"/>
      <c r="K13" s="977"/>
      <c r="L13" s="172"/>
      <c r="M13" s="173"/>
      <c r="N13" s="852" t="str">
        <f t="shared" ref="N13:N14" si="5">A13</f>
        <v>1.1.C</v>
      </c>
      <c r="O13" s="33" t="str">
        <f t="shared" ref="O13:O14" si="6">B13</f>
        <v>Хвойные породы</v>
      </c>
      <c r="P13" s="99" t="s">
        <v>424</v>
      </c>
      <c r="Q13" s="156"/>
      <c r="R13" s="156"/>
      <c r="S13" s="156"/>
      <c r="T13" s="156"/>
      <c r="U13" s="156"/>
      <c r="V13" s="156"/>
      <c r="W13" s="156"/>
      <c r="X13" s="181"/>
      <c r="Y13" s="174"/>
      <c r="Z13" s="310" t="str">
        <f t="shared" ref="Z13:Z14" si="7">A13</f>
        <v>1.1.C</v>
      </c>
      <c r="AA13" s="33" t="str">
        <f t="shared" ref="AA13:AA14" si="8">B13</f>
        <v>Хвойные породы</v>
      </c>
      <c r="AB13" s="99" t="s">
        <v>424</v>
      </c>
      <c r="AC13" s="308">
        <f>IF(ISNUMBER('CB1-Производство'!D15+D13-H13),'CB1-Производство'!D15+D13-H13,IF(ISNUMBER(H13-D13),"NT " &amp; H13-D13,"…"))</f>
        <v>0</v>
      </c>
      <c r="AD13" s="214">
        <f>IF(ISNUMBER('CB1-Производство'!E15+F13-J13),'CB1-Производство'!E15+F13-J13,IF(ISNUMBER(J13-F13),"NT " &amp; J13-F13,"…"))</f>
        <v>0</v>
      </c>
    </row>
    <row r="14" spans="1:2594" s="15" customFormat="1" ht="15" customHeight="1" x14ac:dyDescent="0.15">
      <c r="A14" s="976" t="s">
        <v>9</v>
      </c>
      <c r="B14" s="65" t="s">
        <v>428</v>
      </c>
      <c r="C14" s="99" t="s">
        <v>424</v>
      </c>
      <c r="D14" s="44"/>
      <c r="E14" s="44"/>
      <c r="F14" s="44"/>
      <c r="G14" s="46"/>
      <c r="H14" s="44"/>
      <c r="I14" s="44"/>
      <c r="J14" s="44"/>
      <c r="K14" s="977"/>
      <c r="L14" s="172"/>
      <c r="M14" s="173"/>
      <c r="N14" s="852" t="str">
        <f t="shared" si="5"/>
        <v>1.1.NC</v>
      </c>
      <c r="O14" s="33" t="str">
        <f t="shared" si="6"/>
        <v>Лиственные породы</v>
      </c>
      <c r="P14" s="99" t="s">
        <v>424</v>
      </c>
      <c r="Q14" s="156"/>
      <c r="R14" s="156"/>
      <c r="S14" s="156"/>
      <c r="T14" s="156"/>
      <c r="U14" s="156"/>
      <c r="V14" s="156"/>
      <c r="W14" s="156"/>
      <c r="X14" s="181"/>
      <c r="Y14" s="174"/>
      <c r="Z14" s="310" t="str">
        <f t="shared" si="7"/>
        <v>1.1.NC</v>
      </c>
      <c r="AA14" s="33" t="str">
        <f t="shared" si="8"/>
        <v>Лиственные породы</v>
      </c>
      <c r="AB14" s="99" t="s">
        <v>424</v>
      </c>
      <c r="AC14" s="308">
        <f>IF(ISNUMBER('CB1-Производство'!D16+D14-H14),'CB1-Производство'!D16+D14-H14,IF(ISNUMBER(H14-D14),"NT " &amp; H14-D14,"…"))</f>
        <v>0</v>
      </c>
      <c r="AD14" s="214">
        <f>IF(ISNUMBER('CB1-Производство'!E16+F14-J14),'CB1-Производство'!E16+F14-J14,IF(ISNUMBER(J14-F14),"NT " &amp; J14-F14,"…"))</f>
        <v>0</v>
      </c>
    </row>
    <row r="15" spans="1:2594" s="15" customFormat="1" ht="15" customHeight="1" x14ac:dyDescent="0.15">
      <c r="A15" s="974">
        <v>1.2</v>
      </c>
      <c r="B15" s="59" t="s">
        <v>430</v>
      </c>
      <c r="C15" s="99" t="s">
        <v>424</v>
      </c>
      <c r="D15" s="43"/>
      <c r="E15" s="43"/>
      <c r="F15" s="43"/>
      <c r="G15" s="43"/>
      <c r="H15" s="113"/>
      <c r="I15" s="45"/>
      <c r="J15" s="45"/>
      <c r="K15" s="978"/>
      <c r="L15" s="172"/>
      <c r="M15" s="173"/>
      <c r="N15" s="852">
        <f t="shared" si="0"/>
        <v>1.2</v>
      </c>
      <c r="O15" s="32" t="str">
        <f t="shared" si="0"/>
        <v>ДЕЛОВОЙ КРУГЛЫЙ ЛЕС</v>
      </c>
      <c r="P15" s="99" t="s">
        <v>424</v>
      </c>
      <c r="Q15" s="585">
        <f>D15-(D16+D17)</f>
        <v>-100</v>
      </c>
      <c r="R15" s="158">
        <f t="shared" ref="R15:X15" si="9">E15-(E16+E17)</f>
        <v>0</v>
      </c>
      <c r="S15" s="158">
        <f t="shared" si="9"/>
        <v>0</v>
      </c>
      <c r="T15" s="158">
        <f t="shared" si="9"/>
        <v>0</v>
      </c>
      <c r="U15" s="158">
        <f t="shared" si="9"/>
        <v>0</v>
      </c>
      <c r="V15" s="158">
        <f t="shared" si="9"/>
        <v>0</v>
      </c>
      <c r="W15" s="158">
        <f t="shared" si="9"/>
        <v>0</v>
      </c>
      <c r="X15" s="853">
        <f t="shared" si="9"/>
        <v>0</v>
      </c>
      <c r="Y15" s="193"/>
      <c r="Z15" s="310">
        <f t="shared" si="4"/>
        <v>1.2</v>
      </c>
      <c r="AA15" s="32" t="str">
        <f t="shared" si="2"/>
        <v>ДЕЛОВОЙ КРУГЛЫЙ ЛЕС</v>
      </c>
      <c r="AB15" s="99" t="s">
        <v>424</v>
      </c>
      <c r="AC15" s="308">
        <f>IF(ISNUMBER('CB1-Производство'!D17+D15-H15),'CB1-Производство'!D17+D15-H15,IF(ISNUMBER(H15-D15),"NT " &amp; H15-D15,"…"))</f>
        <v>0</v>
      </c>
      <c r="AD15" s="214">
        <f>IF(ISNUMBER('CB1-Производство'!E17+F15-J15),'CB1-Производство'!E17+F15-J15,IF(ISNUMBER(J15-F15),"NT " &amp; J15-F15,"…"))</f>
        <v>0</v>
      </c>
    </row>
    <row r="16" spans="1:2594" s="15" customFormat="1" ht="15" customHeight="1" x14ac:dyDescent="0.15">
      <c r="A16" s="974" t="s">
        <v>4</v>
      </c>
      <c r="B16" s="60" t="s">
        <v>427</v>
      </c>
      <c r="C16" s="99" t="s">
        <v>424</v>
      </c>
      <c r="D16" s="44"/>
      <c r="E16" s="44"/>
      <c r="F16" s="44"/>
      <c r="G16" s="46"/>
      <c r="H16" s="44"/>
      <c r="I16" s="44"/>
      <c r="J16" s="44"/>
      <c r="K16" s="977"/>
      <c r="L16" s="172"/>
      <c r="M16" s="173"/>
      <c r="N16" s="852" t="str">
        <f t="shared" si="0"/>
        <v>1.2.C</v>
      </c>
      <c r="O16" s="33" t="str">
        <f t="shared" si="0"/>
        <v>Хвойные породы</v>
      </c>
      <c r="P16" s="99" t="s">
        <v>424</v>
      </c>
      <c r="Q16" s="156"/>
      <c r="R16" s="156"/>
      <c r="S16" s="156"/>
      <c r="T16" s="156"/>
      <c r="U16" s="156"/>
      <c r="V16" s="156"/>
      <c r="W16" s="156"/>
      <c r="X16" s="181"/>
      <c r="Y16" s="174"/>
      <c r="Z16" s="310" t="str">
        <f t="shared" si="4"/>
        <v>1.2.C</v>
      </c>
      <c r="AA16" s="33" t="str">
        <f t="shared" si="2"/>
        <v>Хвойные породы</v>
      </c>
      <c r="AB16" s="99" t="s">
        <v>424</v>
      </c>
      <c r="AC16" s="308">
        <f>IF(ISNUMBER('CB1-Производство'!D18+D16-H16),'CB1-Производство'!D18+D16-H16,IF(ISNUMBER(H16-D16),"NT " &amp; H16-D16,"…"))</f>
        <v>0</v>
      </c>
      <c r="AD16" s="214">
        <f>IF(ISNUMBER('CB1-Производство'!E18+F16-J16),'CB1-Производство'!E18+F16-J16,IF(ISNUMBER(J16-F16),"NT " &amp; J16-F16,"…"))</f>
        <v>0</v>
      </c>
    </row>
    <row r="17" spans="1:2594" s="15" customFormat="1" ht="15" customHeight="1" x14ac:dyDescent="0.15">
      <c r="A17" s="974" t="s">
        <v>10</v>
      </c>
      <c r="B17" s="60" t="s">
        <v>428</v>
      </c>
      <c r="C17" s="99" t="s">
        <v>424</v>
      </c>
      <c r="D17" s="44">
        <v>100</v>
      </c>
      <c r="E17" s="44"/>
      <c r="F17" s="44"/>
      <c r="G17" s="46"/>
      <c r="H17" s="44"/>
      <c r="I17" s="44"/>
      <c r="J17" s="44"/>
      <c r="K17" s="977"/>
      <c r="L17" s="172"/>
      <c r="M17" s="173"/>
      <c r="N17" s="852" t="str">
        <f t="shared" si="0"/>
        <v>1.2.NC</v>
      </c>
      <c r="O17" s="33" t="str">
        <f t="shared" si="0"/>
        <v>Лиственные породы</v>
      </c>
      <c r="P17" s="99" t="s">
        <v>424</v>
      </c>
      <c r="Q17" s="156"/>
      <c r="R17" s="156"/>
      <c r="S17" s="156"/>
      <c r="T17" s="156"/>
      <c r="U17" s="156"/>
      <c r="V17" s="156"/>
      <c r="W17" s="156"/>
      <c r="X17" s="181"/>
      <c r="Y17" s="174"/>
      <c r="Z17" s="310" t="str">
        <f t="shared" si="4"/>
        <v>1.2.NC</v>
      </c>
      <c r="AA17" s="33" t="str">
        <f t="shared" si="2"/>
        <v>Лиственные породы</v>
      </c>
      <c r="AB17" s="99" t="s">
        <v>424</v>
      </c>
      <c r="AC17" s="308">
        <f>IF(ISNUMBER('CB1-Производство'!D19+D17-H17),'CB1-Производство'!D19+D17-H17,IF(ISNUMBER(H17-D17),"NT " &amp; H17-D17,"…"))</f>
        <v>100</v>
      </c>
      <c r="AD17" s="214">
        <f>IF(ISNUMBER('CB1-Производство'!E19+F17-J17),'CB1-Производство'!E19+F17-J17,IF(ISNUMBER(J17-F17),"NT " &amp; J17-F17,"…"))</f>
        <v>0</v>
      </c>
    </row>
    <row r="18" spans="1:2594" s="15" customFormat="1" ht="12.75" customHeight="1" x14ac:dyDescent="0.15">
      <c r="A18" s="979" t="s">
        <v>14</v>
      </c>
      <c r="B18" s="593" t="s">
        <v>429</v>
      </c>
      <c r="C18" s="99" t="s">
        <v>424</v>
      </c>
      <c r="D18" s="44"/>
      <c r="E18" s="44"/>
      <c r="F18" s="44"/>
      <c r="G18" s="46"/>
      <c r="H18" s="44"/>
      <c r="I18" s="44"/>
      <c r="J18" s="44"/>
      <c r="K18" s="977"/>
      <c r="L18" s="172"/>
      <c r="M18" s="173"/>
      <c r="N18" s="852" t="str">
        <f t="shared" si="0"/>
        <v>1.2.NC.T</v>
      </c>
      <c r="O18" s="34" t="str">
        <f t="shared" si="0"/>
        <v>в том числе тропические породы</v>
      </c>
      <c r="P18" s="99" t="s">
        <v>424</v>
      </c>
      <c r="Q18" s="161" t="str">
        <f>IF(AND(ISNUMBER(D18/D17),D18&gt;D17),"&gt; 1.2.NC !!","")</f>
        <v/>
      </c>
      <c r="R18" s="161" t="str">
        <f t="shared" ref="R18:X18" si="10">IF(AND(ISNUMBER(E18/E17),E18&gt;E17),"&gt; 1.2.NC !!","")</f>
        <v/>
      </c>
      <c r="S18" s="161" t="str">
        <f t="shared" si="10"/>
        <v/>
      </c>
      <c r="T18" s="161" t="str">
        <f t="shared" si="10"/>
        <v/>
      </c>
      <c r="U18" s="161" t="str">
        <f t="shared" si="10"/>
        <v/>
      </c>
      <c r="V18" s="161" t="str">
        <f t="shared" si="10"/>
        <v/>
      </c>
      <c r="W18" s="161" t="str">
        <f t="shared" si="10"/>
        <v/>
      </c>
      <c r="X18" s="379" t="str">
        <f t="shared" si="10"/>
        <v/>
      </c>
      <c r="Y18" s="174"/>
      <c r="Z18" s="311" t="str">
        <f t="shared" si="4"/>
        <v>1.2.NC.T</v>
      </c>
      <c r="AA18" s="34" t="str">
        <f t="shared" si="2"/>
        <v>в том числе тропические породы</v>
      </c>
      <c r="AB18" s="99" t="s">
        <v>424</v>
      </c>
      <c r="AC18" s="308">
        <f>IF(ISNUMBER('CB1-Производство'!D20+D18-H18),'CB1-Производство'!D20+D18-H18,IF(ISNUMBER(H18-D18),"NT " &amp; H18-D18,"…"))</f>
        <v>0</v>
      </c>
      <c r="AD18" s="214">
        <f>IF(ISNUMBER('CB1-Производство'!E20+F18-J18),'CB1-Производство'!E20+F18-J18,IF(ISNUMBER(J18-F18),"NT " &amp; J18-F18,"…"))</f>
        <v>0</v>
      </c>
      <c r="AE18" s="14"/>
    </row>
    <row r="19" spans="1:2594" s="105" customFormat="1" ht="15" customHeight="1" x14ac:dyDescent="0.15">
      <c r="A19" s="980">
        <v>2</v>
      </c>
      <c r="B19" s="472" t="s">
        <v>434</v>
      </c>
      <c r="C19" s="919" t="s">
        <v>607</v>
      </c>
      <c r="D19" s="107"/>
      <c r="E19" s="107"/>
      <c r="F19" s="107"/>
      <c r="G19" s="108"/>
      <c r="H19" s="107"/>
      <c r="I19" s="107"/>
      <c r="J19" s="107"/>
      <c r="K19" s="973"/>
      <c r="L19" s="172"/>
      <c r="M19" s="173"/>
      <c r="N19" s="854">
        <f t="shared" ref="N19:N69" si="11">A19</f>
        <v>2</v>
      </c>
      <c r="O19" s="111" t="str">
        <f t="shared" ref="O19:O69" si="12">B19</f>
        <v>ДРЕВЕСНЫЙ УГОЛЬ</v>
      </c>
      <c r="P19" s="919" t="s">
        <v>607</v>
      </c>
      <c r="Q19" s="376"/>
      <c r="R19" s="376"/>
      <c r="S19" s="376"/>
      <c r="T19" s="376"/>
      <c r="U19" s="376"/>
      <c r="V19" s="376"/>
      <c r="W19" s="376"/>
      <c r="X19" s="855"/>
      <c r="Y19" s="174"/>
      <c r="Z19" s="202">
        <f t="shared" si="4"/>
        <v>2</v>
      </c>
      <c r="AA19" s="111" t="str">
        <f t="shared" si="2"/>
        <v>ДРЕВЕСНЫЙ УГОЛЬ</v>
      </c>
      <c r="AB19" s="919" t="s">
        <v>474</v>
      </c>
      <c r="AC19" s="205">
        <f>IF(ISNUMBER('CB1-Производство'!D31+D19-H19),'CB1-Производство'!D31+D19-H19,IF(ISNUMBER(H19-D19),"NT " &amp; H19-D19,"…"))</f>
        <v>0</v>
      </c>
      <c r="AD19" s="206">
        <f>IF(ISNUMBER('CB1-Производство'!E31+F19-J19),'CB1-Производство'!E31+F19-J19,IF(ISNUMBER(J19-F19),"NT " &amp; J19-F19,"…"))</f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</row>
    <row r="20" spans="1:2594" s="105" customFormat="1" ht="15" customHeight="1" x14ac:dyDescent="0.15">
      <c r="A20" s="972">
        <v>3</v>
      </c>
      <c r="B20" s="470" t="s">
        <v>435</v>
      </c>
      <c r="C20" s="919" t="s">
        <v>475</v>
      </c>
      <c r="D20" s="107"/>
      <c r="E20" s="107"/>
      <c r="F20" s="107"/>
      <c r="G20" s="108"/>
      <c r="H20" s="107"/>
      <c r="I20" s="107"/>
      <c r="J20" s="107"/>
      <c r="K20" s="973"/>
      <c r="L20" s="172"/>
      <c r="M20" s="173"/>
      <c r="N20" s="856">
        <f t="shared" si="11"/>
        <v>3</v>
      </c>
      <c r="O20" s="106" t="str">
        <f t="shared" si="12"/>
        <v>ДРЕВЕСНАЯ ЩЕПА, СТРУЖКА И ОТХОДЫ</v>
      </c>
      <c r="P20" s="919" t="s">
        <v>475</v>
      </c>
      <c r="Q20" s="375">
        <f>D20-(D21+D22)</f>
        <v>0</v>
      </c>
      <c r="R20" s="160">
        <f t="shared" ref="R20:X20" si="13">E20-(E21+E22)</f>
        <v>0</v>
      </c>
      <c r="S20" s="160">
        <f t="shared" si="13"/>
        <v>0</v>
      </c>
      <c r="T20" s="160">
        <f t="shared" si="13"/>
        <v>0</v>
      </c>
      <c r="U20" s="160">
        <f t="shared" si="13"/>
        <v>0</v>
      </c>
      <c r="V20" s="160">
        <f t="shared" si="13"/>
        <v>0</v>
      </c>
      <c r="W20" s="160">
        <f t="shared" si="13"/>
        <v>0</v>
      </c>
      <c r="X20" s="857">
        <f t="shared" si="13"/>
        <v>0</v>
      </c>
      <c r="Y20" s="174"/>
      <c r="Z20" s="378">
        <f t="shared" si="4"/>
        <v>3</v>
      </c>
      <c r="AA20" s="106" t="str">
        <f t="shared" si="2"/>
        <v>ДРЕВЕСНАЯ ЩЕПА, СТРУЖКА И ОТХОДЫ</v>
      </c>
      <c r="AB20" s="919" t="s">
        <v>475</v>
      </c>
      <c r="AC20" s="205">
        <f>IF(ISNUMBER('CB1-Производство'!D32+D20-H20),'CB1-Производство'!D32+D20-H20,IF(ISNUMBER(H20-D20),"NT " &amp; H20-D20,"…"))</f>
        <v>0</v>
      </c>
      <c r="AD20" s="206">
        <f>IF(ISNUMBER('CB1-Производство'!E32+F20-J20),'CB1-Производство'!E32+F20-J20,IF(ISNUMBER(J20-F20),"NT " &amp; J20-F20,"…"))</f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</row>
    <row r="21" spans="1:2594" s="15" customFormat="1" ht="15" customHeight="1" x14ac:dyDescent="0.15">
      <c r="A21" s="974" t="s">
        <v>33</v>
      </c>
      <c r="B21" s="58" t="s">
        <v>436</v>
      </c>
      <c r="C21" s="917" t="s">
        <v>475</v>
      </c>
      <c r="D21" s="44"/>
      <c r="E21" s="44"/>
      <c r="F21" s="44"/>
      <c r="G21" s="46"/>
      <c r="H21" s="44"/>
      <c r="I21" s="44"/>
      <c r="J21" s="44"/>
      <c r="K21" s="977"/>
      <c r="L21" s="172"/>
      <c r="M21" s="173"/>
      <c r="N21" s="852" t="str">
        <f>A21</f>
        <v>3.1</v>
      </c>
      <c r="O21" s="35" t="str">
        <f>B21</f>
        <v>ДРЕВЕСНАЯ ЩЕПА И СТРУЖКА</v>
      </c>
      <c r="P21" s="917" t="s">
        <v>475</v>
      </c>
      <c r="Q21" s="156"/>
      <c r="R21" s="156"/>
      <c r="S21" s="156"/>
      <c r="T21" s="156"/>
      <c r="U21" s="156"/>
      <c r="V21" s="156"/>
      <c r="W21" s="156"/>
      <c r="X21" s="181"/>
      <c r="Y21" s="174" t="s">
        <v>0</v>
      </c>
      <c r="Z21" s="310" t="str">
        <f>A21</f>
        <v>3.1</v>
      </c>
      <c r="AA21" s="35" t="str">
        <f>B21</f>
        <v>ДРЕВЕСНАЯ ЩЕПА И СТРУЖКА</v>
      </c>
      <c r="AB21" s="917" t="s">
        <v>475</v>
      </c>
      <c r="AC21" s="308">
        <f>IF(ISNUMBER('CB1-Производство'!D33+D21-H21),'CB1-Производство'!D33+D21-H21,IF(ISNUMBER(H21-D21),"NT " &amp; H21-D21,"…"))</f>
        <v>0</v>
      </c>
      <c r="AD21" s="214">
        <f>IF(ISNUMBER('CB1-Производство'!E33+F21-J21),'CB1-Производство'!E33+F21-J21,IF(ISNUMBER(J21-F21),"NT " &amp; J21-F21,"…"))</f>
        <v>0</v>
      </c>
    </row>
    <row r="22" spans="1:2594" s="15" customFormat="1" ht="15" customHeight="1" x14ac:dyDescent="0.15">
      <c r="A22" s="979" t="s">
        <v>34</v>
      </c>
      <c r="B22" s="58" t="s">
        <v>437</v>
      </c>
      <c r="C22" s="917" t="s">
        <v>475</v>
      </c>
      <c r="D22" s="44"/>
      <c r="E22" s="44"/>
      <c r="F22" s="44"/>
      <c r="G22" s="46"/>
      <c r="H22" s="44"/>
      <c r="I22" s="44"/>
      <c r="J22" s="44"/>
      <c r="K22" s="977"/>
      <c r="L22" s="172"/>
      <c r="M22" s="173"/>
      <c r="N22" s="858" t="str">
        <f>A22</f>
        <v>3.2</v>
      </c>
      <c r="O22" s="35" t="str">
        <f>B22</f>
        <v>ДРЕВЕСНЫЕ ОТХОДЫ (ВКЛЮЧАЯ ДРЕВЕСИНУ ДЛЯ АГЛОМЕРАТОВ)</v>
      </c>
      <c r="P22" s="917" t="s">
        <v>475</v>
      </c>
      <c r="Q22" s="161"/>
      <c r="R22" s="161"/>
      <c r="S22" s="161"/>
      <c r="T22" s="161"/>
      <c r="U22" s="161"/>
      <c r="V22" s="161"/>
      <c r="W22" s="161"/>
      <c r="X22" s="379"/>
      <c r="Y22" s="174"/>
      <c r="Z22" s="310" t="str">
        <f>A22</f>
        <v>3.2</v>
      </c>
      <c r="AA22" s="35" t="str">
        <f>B22</f>
        <v>ДРЕВЕСНЫЕ ОТХОДЫ (ВКЛЮЧАЯ ДРЕВЕСИНУ ДЛЯ АГЛОМЕРАТОВ)</v>
      </c>
      <c r="AB22" s="917" t="s">
        <v>475</v>
      </c>
      <c r="AC22" s="209">
        <f>IF(ISNUMBER('CB1-Производство'!D34+D22-H22),'CB1-Производство'!D34+D22-H22,IF(ISNUMBER(H22-D22),"NT " &amp; H22-D22,"…"))</f>
        <v>0</v>
      </c>
      <c r="AD22" s="214">
        <f>IF(ISNUMBER('CB1-Производство'!E34+F22-J22),'CB1-Производство'!E34+F22-J22,IF(ISNUMBER(J22-F22),"NT " &amp; J22-F22,"…"))</f>
        <v>0</v>
      </c>
    </row>
    <row r="23" spans="1:2594" s="105" customFormat="1" ht="15" customHeight="1" x14ac:dyDescent="0.15">
      <c r="A23" s="594" t="s">
        <v>287</v>
      </c>
      <c r="B23" s="472" t="s">
        <v>438</v>
      </c>
      <c r="C23" s="919" t="s">
        <v>607</v>
      </c>
      <c r="D23" s="107"/>
      <c r="E23" s="107"/>
      <c r="F23" s="107"/>
      <c r="G23" s="108"/>
      <c r="H23" s="107"/>
      <c r="I23" s="107"/>
      <c r="J23" s="107"/>
      <c r="K23" s="973"/>
      <c r="L23" s="172"/>
      <c r="M23" s="173"/>
      <c r="N23" s="859" t="str">
        <f t="shared" ref="N23" si="14">A23</f>
        <v>4</v>
      </c>
      <c r="O23" s="106" t="str">
        <f t="shared" ref="O23" si="15">B23</f>
        <v>БЫВШАЯ В УПОТРЕБЛЕНИИ РЕКУПЕРИРОВАННАЯ ДРЕВЕСИНА</v>
      </c>
      <c r="P23" s="919" t="s">
        <v>607</v>
      </c>
      <c r="Q23" s="375"/>
      <c r="R23" s="160"/>
      <c r="S23" s="160"/>
      <c r="T23" s="160"/>
      <c r="U23" s="160"/>
      <c r="V23" s="160"/>
      <c r="W23" s="160"/>
      <c r="X23" s="857"/>
      <c r="Y23" s="174"/>
      <c r="Z23" s="378" t="str">
        <f t="shared" ref="Z23" si="16">A23</f>
        <v>4</v>
      </c>
      <c r="AA23" s="106" t="str">
        <f t="shared" ref="AA23" si="17">B23</f>
        <v>БЫВШАЯ В УПОТРЕБЛЕНИИ РЕКУПЕРИРОВАННАЯ ДРЕВЕСИНА</v>
      </c>
      <c r="AB23" s="919" t="s">
        <v>474</v>
      </c>
      <c r="AC23" s="205">
        <f>IF(ISNUMBER('CB1-Производство'!D35+D23-H23),'CB1-Производство'!D35+D23-H23,IF(ISNUMBER(H23-D23),"NT " &amp; H23-D23,"…"))</f>
        <v>0</v>
      </c>
      <c r="AD23" s="206">
        <f>IF(ISNUMBER('CB1-Производство'!E35+F23-J23),'CB1-Производство'!E35+F23-J23,IF(ISNUMBER(J23-F23),"NT " &amp; J23-F23,"…"))</f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  <c r="AMK23" s="15"/>
      <c r="AML23" s="15"/>
      <c r="AMM23" s="15"/>
      <c r="AMN23" s="15"/>
      <c r="AMO23" s="15"/>
      <c r="AMP23" s="15"/>
      <c r="AMQ23" s="15"/>
      <c r="AMR23" s="15"/>
      <c r="AMS23" s="15"/>
      <c r="AMT23" s="15"/>
      <c r="AMU23" s="15"/>
      <c r="AMV23" s="15"/>
      <c r="AMW23" s="15"/>
      <c r="AMX23" s="15"/>
      <c r="AMY23" s="15"/>
      <c r="AMZ23" s="15"/>
      <c r="ANA23" s="15"/>
      <c r="ANB23" s="15"/>
      <c r="ANC23" s="15"/>
      <c r="AND23" s="15"/>
      <c r="ANE23" s="15"/>
      <c r="ANF23" s="15"/>
      <c r="ANG23" s="15"/>
      <c r="ANH23" s="15"/>
      <c r="ANI23" s="15"/>
      <c r="ANJ23" s="15"/>
      <c r="ANK23" s="15"/>
      <c r="ANL23" s="15"/>
      <c r="ANM23" s="15"/>
      <c r="ANN23" s="15"/>
      <c r="ANO23" s="15"/>
      <c r="ANP23" s="15"/>
      <c r="ANQ23" s="15"/>
      <c r="ANR23" s="15"/>
      <c r="ANS23" s="15"/>
      <c r="ANT23" s="15"/>
      <c r="ANU23" s="15"/>
      <c r="ANV23" s="15"/>
      <c r="ANW23" s="15"/>
      <c r="ANX23" s="15"/>
      <c r="ANY23" s="15"/>
      <c r="ANZ23" s="15"/>
      <c r="AOA23" s="15"/>
      <c r="AOB23" s="15"/>
      <c r="AOC23" s="15"/>
      <c r="AOD23" s="15"/>
      <c r="AOE23" s="15"/>
      <c r="AOF23" s="15"/>
      <c r="AOG23" s="15"/>
      <c r="AOH23" s="15"/>
      <c r="AOI23" s="15"/>
      <c r="AOJ23" s="15"/>
      <c r="AOK23" s="15"/>
      <c r="AOL23" s="15"/>
      <c r="AOM23" s="15"/>
      <c r="AON23" s="15"/>
      <c r="AOO23" s="15"/>
      <c r="AOP23" s="15"/>
      <c r="AOQ23" s="15"/>
      <c r="AOR23" s="15"/>
      <c r="AOS23" s="15"/>
      <c r="AOT23" s="15"/>
      <c r="AOU23" s="15"/>
      <c r="AOV23" s="15"/>
      <c r="AOW23" s="15"/>
      <c r="AOX23" s="15"/>
      <c r="AOY23" s="15"/>
      <c r="AOZ23" s="15"/>
      <c r="APA23" s="15"/>
      <c r="APB23" s="15"/>
      <c r="APC23" s="15"/>
      <c r="APD23" s="15"/>
      <c r="APE23" s="15"/>
      <c r="APF23" s="15"/>
      <c r="APG23" s="15"/>
      <c r="APH23" s="15"/>
      <c r="API23" s="15"/>
      <c r="APJ23" s="15"/>
      <c r="APK23" s="15"/>
      <c r="APL23" s="15"/>
      <c r="APM23" s="15"/>
      <c r="APN23" s="15"/>
      <c r="APO23" s="15"/>
      <c r="APP23" s="15"/>
      <c r="APQ23" s="15"/>
      <c r="APR23" s="15"/>
      <c r="APS23" s="15"/>
      <c r="APT23" s="15"/>
      <c r="APU23" s="15"/>
      <c r="APV23" s="15"/>
      <c r="APW23" s="15"/>
      <c r="APX23" s="15"/>
      <c r="APY23" s="15"/>
      <c r="APZ23" s="15"/>
      <c r="AQA23" s="15"/>
      <c r="AQB23" s="15"/>
      <c r="AQC23" s="15"/>
      <c r="AQD23" s="15"/>
      <c r="AQE23" s="15"/>
      <c r="AQF23" s="15"/>
      <c r="AQG23" s="15"/>
      <c r="AQH23" s="15"/>
      <c r="AQI23" s="15"/>
      <c r="AQJ23" s="15"/>
      <c r="AQK23" s="15"/>
      <c r="AQL23" s="15"/>
      <c r="AQM23" s="15"/>
      <c r="AQN23" s="15"/>
      <c r="AQO23" s="15"/>
      <c r="AQP23" s="15"/>
      <c r="AQQ23" s="15"/>
      <c r="AQR23" s="15"/>
      <c r="AQS23" s="15"/>
      <c r="AQT23" s="15"/>
      <c r="AQU23" s="15"/>
      <c r="AQV23" s="15"/>
      <c r="AQW23" s="15"/>
      <c r="AQX23" s="15"/>
      <c r="AQY23" s="15"/>
      <c r="AQZ23" s="15"/>
      <c r="ARA23" s="15"/>
      <c r="ARB23" s="15"/>
      <c r="ARC23" s="15"/>
      <c r="ARD23" s="15"/>
      <c r="ARE23" s="15"/>
      <c r="ARF23" s="15"/>
      <c r="ARG23" s="15"/>
      <c r="ARH23" s="15"/>
      <c r="ARI23" s="15"/>
      <c r="ARJ23" s="15"/>
      <c r="ARK23" s="15"/>
      <c r="ARL23" s="15"/>
      <c r="ARM23" s="15"/>
      <c r="ARN23" s="15"/>
      <c r="ARO23" s="15"/>
      <c r="ARP23" s="15"/>
      <c r="ARQ23" s="15"/>
      <c r="ARR23" s="15"/>
      <c r="ARS23" s="15"/>
      <c r="ART23" s="15"/>
      <c r="ARU23" s="15"/>
      <c r="ARV23" s="15"/>
      <c r="ARW23" s="15"/>
      <c r="ARX23" s="15"/>
      <c r="ARY23" s="15"/>
      <c r="ARZ23" s="15"/>
      <c r="ASA23" s="15"/>
      <c r="ASB23" s="15"/>
      <c r="ASC23" s="15"/>
      <c r="ASD23" s="15"/>
      <c r="ASE23" s="15"/>
      <c r="ASF23" s="15"/>
      <c r="ASG23" s="15"/>
      <c r="ASH23" s="15"/>
      <c r="ASI23" s="15"/>
      <c r="ASJ23" s="15"/>
      <c r="ASK23" s="15"/>
      <c r="ASL23" s="15"/>
      <c r="ASM23" s="15"/>
      <c r="ASN23" s="15"/>
      <c r="ASO23" s="15"/>
      <c r="ASP23" s="15"/>
      <c r="ASQ23" s="15"/>
      <c r="ASR23" s="15"/>
      <c r="ASS23" s="15"/>
      <c r="AST23" s="15"/>
      <c r="ASU23" s="15"/>
      <c r="ASV23" s="15"/>
      <c r="ASW23" s="15"/>
      <c r="ASX23" s="15"/>
      <c r="ASY23" s="15"/>
      <c r="ASZ23" s="15"/>
      <c r="ATA23" s="15"/>
      <c r="ATB23" s="15"/>
      <c r="ATC23" s="15"/>
      <c r="ATD23" s="15"/>
      <c r="ATE23" s="15"/>
      <c r="ATF23" s="15"/>
      <c r="ATG23" s="15"/>
      <c r="ATH23" s="15"/>
      <c r="ATI23" s="15"/>
      <c r="ATJ23" s="15"/>
      <c r="ATK23" s="15"/>
      <c r="ATL23" s="15"/>
      <c r="ATM23" s="15"/>
      <c r="ATN23" s="15"/>
      <c r="ATO23" s="15"/>
      <c r="ATP23" s="15"/>
      <c r="ATQ23" s="15"/>
      <c r="ATR23" s="15"/>
      <c r="ATS23" s="15"/>
      <c r="ATT23" s="15"/>
      <c r="ATU23" s="15"/>
      <c r="ATV23" s="15"/>
      <c r="ATW23" s="15"/>
      <c r="ATX23" s="15"/>
      <c r="ATY23" s="15"/>
      <c r="ATZ23" s="15"/>
      <c r="AUA23" s="15"/>
      <c r="AUB23" s="15"/>
      <c r="AUC23" s="15"/>
      <c r="AUD23" s="15"/>
      <c r="AUE23" s="15"/>
      <c r="AUF23" s="15"/>
      <c r="AUG23" s="15"/>
      <c r="AUH23" s="15"/>
      <c r="AUI23" s="15"/>
      <c r="AUJ23" s="15"/>
      <c r="AUK23" s="15"/>
      <c r="AUL23" s="15"/>
      <c r="AUM23" s="15"/>
      <c r="AUN23" s="15"/>
      <c r="AUO23" s="15"/>
      <c r="AUP23" s="15"/>
      <c r="AUQ23" s="15"/>
      <c r="AUR23" s="15"/>
      <c r="AUS23" s="15"/>
      <c r="AUT23" s="15"/>
      <c r="AUU23" s="15"/>
      <c r="AUV23" s="15"/>
      <c r="AUW23" s="15"/>
      <c r="AUX23" s="15"/>
      <c r="AUY23" s="15"/>
      <c r="AUZ23" s="15"/>
      <c r="AVA23" s="15"/>
      <c r="AVB23" s="15"/>
      <c r="AVC23" s="15"/>
      <c r="AVD23" s="15"/>
      <c r="AVE23" s="15"/>
      <c r="AVF23" s="15"/>
      <c r="AVG23" s="15"/>
      <c r="AVH23" s="15"/>
      <c r="AVI23" s="15"/>
      <c r="AVJ23" s="15"/>
      <c r="AVK23" s="15"/>
      <c r="AVL23" s="15"/>
      <c r="AVM23" s="15"/>
      <c r="AVN23" s="15"/>
      <c r="AVO23" s="15"/>
      <c r="AVP23" s="15"/>
      <c r="AVQ23" s="15"/>
      <c r="AVR23" s="15"/>
      <c r="AVS23" s="15"/>
      <c r="AVT23" s="15"/>
      <c r="AVU23" s="15"/>
      <c r="AVV23" s="15"/>
      <c r="AVW23" s="15"/>
      <c r="AVX23" s="15"/>
      <c r="AVY23" s="15"/>
      <c r="AVZ23" s="15"/>
      <c r="AWA23" s="15"/>
      <c r="AWB23" s="15"/>
      <c r="AWC23" s="15"/>
      <c r="AWD23" s="15"/>
      <c r="AWE23" s="15"/>
      <c r="AWF23" s="15"/>
      <c r="AWG23" s="15"/>
      <c r="AWH23" s="15"/>
      <c r="AWI23" s="15"/>
      <c r="AWJ23" s="15"/>
      <c r="AWK23" s="15"/>
      <c r="AWL23" s="15"/>
      <c r="AWM23" s="15"/>
      <c r="AWN23" s="15"/>
      <c r="AWO23" s="15"/>
      <c r="AWP23" s="15"/>
      <c r="AWQ23" s="15"/>
      <c r="AWR23" s="15"/>
      <c r="AWS23" s="15"/>
      <c r="AWT23" s="15"/>
      <c r="AWU23" s="15"/>
      <c r="AWV23" s="15"/>
      <c r="AWW23" s="15"/>
      <c r="AWX23" s="15"/>
      <c r="AWY23" s="15"/>
      <c r="AWZ23" s="15"/>
      <c r="AXA23" s="15"/>
      <c r="AXB23" s="15"/>
      <c r="AXC23" s="15"/>
      <c r="AXD23" s="15"/>
      <c r="AXE23" s="15"/>
      <c r="AXF23" s="15"/>
      <c r="AXG23" s="15"/>
      <c r="AXH23" s="15"/>
      <c r="AXI23" s="15"/>
      <c r="AXJ23" s="15"/>
      <c r="AXK23" s="15"/>
      <c r="AXL23" s="15"/>
      <c r="AXM23" s="15"/>
      <c r="AXN23" s="15"/>
      <c r="AXO23" s="15"/>
      <c r="AXP23" s="15"/>
      <c r="AXQ23" s="15"/>
      <c r="AXR23" s="15"/>
      <c r="AXS23" s="15"/>
      <c r="AXT23" s="15"/>
      <c r="AXU23" s="15"/>
      <c r="AXV23" s="15"/>
      <c r="AXW23" s="15"/>
      <c r="AXX23" s="15"/>
      <c r="AXY23" s="15"/>
      <c r="AXZ23" s="15"/>
      <c r="AYA23" s="15"/>
      <c r="AYB23" s="15"/>
      <c r="AYC23" s="15"/>
      <c r="AYD23" s="15"/>
      <c r="AYE23" s="15"/>
      <c r="AYF23" s="15"/>
      <c r="AYG23" s="15"/>
      <c r="AYH23" s="15"/>
      <c r="AYI23" s="15"/>
      <c r="AYJ23" s="15"/>
      <c r="AYK23" s="15"/>
      <c r="AYL23" s="15"/>
      <c r="AYM23" s="15"/>
      <c r="AYN23" s="15"/>
      <c r="AYO23" s="15"/>
      <c r="AYP23" s="15"/>
      <c r="AYQ23" s="15"/>
      <c r="AYR23" s="15"/>
      <c r="AYS23" s="15"/>
      <c r="AYT23" s="15"/>
      <c r="AYU23" s="15"/>
      <c r="AYV23" s="15"/>
      <c r="AYW23" s="15"/>
      <c r="AYX23" s="15"/>
      <c r="AYY23" s="15"/>
      <c r="AYZ23" s="15"/>
      <c r="AZA23" s="15"/>
      <c r="AZB23" s="15"/>
      <c r="AZC23" s="15"/>
      <c r="AZD23" s="15"/>
      <c r="AZE23" s="15"/>
      <c r="AZF23" s="15"/>
      <c r="AZG23" s="15"/>
      <c r="AZH23" s="15"/>
      <c r="AZI23" s="15"/>
      <c r="AZJ23" s="15"/>
      <c r="AZK23" s="15"/>
      <c r="AZL23" s="15"/>
      <c r="AZM23" s="15"/>
      <c r="AZN23" s="15"/>
      <c r="AZO23" s="15"/>
      <c r="AZP23" s="15"/>
      <c r="AZQ23" s="15"/>
      <c r="AZR23" s="15"/>
      <c r="AZS23" s="15"/>
      <c r="AZT23" s="15"/>
      <c r="AZU23" s="15"/>
      <c r="AZV23" s="15"/>
      <c r="AZW23" s="15"/>
      <c r="AZX23" s="15"/>
      <c r="AZY23" s="15"/>
      <c r="AZZ23" s="15"/>
      <c r="BAA23" s="15"/>
      <c r="BAB23" s="15"/>
      <c r="BAC23" s="15"/>
      <c r="BAD23" s="15"/>
      <c r="BAE23" s="15"/>
      <c r="BAF23" s="15"/>
      <c r="BAG23" s="15"/>
      <c r="BAH23" s="15"/>
      <c r="BAI23" s="15"/>
      <c r="BAJ23" s="15"/>
      <c r="BAK23" s="15"/>
      <c r="BAL23" s="15"/>
      <c r="BAM23" s="15"/>
      <c r="BAN23" s="15"/>
      <c r="BAO23" s="15"/>
      <c r="BAP23" s="15"/>
      <c r="BAQ23" s="15"/>
      <c r="BAR23" s="15"/>
      <c r="BAS23" s="15"/>
      <c r="BAT23" s="15"/>
      <c r="BAU23" s="15"/>
      <c r="BAV23" s="15"/>
      <c r="BAW23" s="15"/>
      <c r="BAX23" s="15"/>
      <c r="BAY23" s="15"/>
      <c r="BAZ23" s="15"/>
      <c r="BBA23" s="15"/>
      <c r="BBB23" s="15"/>
      <c r="BBC23" s="15"/>
      <c r="BBD23" s="15"/>
      <c r="BBE23" s="15"/>
      <c r="BBF23" s="15"/>
      <c r="BBG23" s="15"/>
      <c r="BBH23" s="15"/>
      <c r="BBI23" s="15"/>
      <c r="BBJ23" s="15"/>
      <c r="BBK23" s="15"/>
      <c r="BBL23" s="15"/>
      <c r="BBM23" s="15"/>
      <c r="BBN23" s="15"/>
      <c r="BBO23" s="15"/>
      <c r="BBP23" s="15"/>
      <c r="BBQ23" s="15"/>
      <c r="BBR23" s="15"/>
      <c r="BBS23" s="15"/>
      <c r="BBT23" s="15"/>
      <c r="BBU23" s="15"/>
      <c r="BBV23" s="15"/>
      <c r="BBW23" s="15"/>
      <c r="BBX23" s="15"/>
      <c r="BBY23" s="15"/>
      <c r="BBZ23" s="15"/>
      <c r="BCA23" s="15"/>
      <c r="BCB23" s="15"/>
      <c r="BCC23" s="15"/>
      <c r="BCD23" s="15"/>
      <c r="BCE23" s="15"/>
      <c r="BCF23" s="15"/>
      <c r="BCG23" s="15"/>
      <c r="BCH23" s="15"/>
      <c r="BCI23" s="15"/>
      <c r="BCJ23" s="15"/>
      <c r="BCK23" s="15"/>
      <c r="BCL23" s="15"/>
      <c r="BCM23" s="15"/>
      <c r="BCN23" s="15"/>
      <c r="BCO23" s="15"/>
      <c r="BCP23" s="15"/>
      <c r="BCQ23" s="15"/>
      <c r="BCR23" s="15"/>
      <c r="BCS23" s="15"/>
      <c r="BCT23" s="15"/>
      <c r="BCU23" s="15"/>
      <c r="BCV23" s="15"/>
      <c r="BCW23" s="15"/>
      <c r="BCX23" s="15"/>
      <c r="BCY23" s="15"/>
      <c r="BCZ23" s="15"/>
      <c r="BDA23" s="15"/>
      <c r="BDB23" s="15"/>
      <c r="BDC23" s="15"/>
      <c r="BDD23" s="15"/>
      <c r="BDE23" s="15"/>
      <c r="BDF23" s="15"/>
      <c r="BDG23" s="15"/>
      <c r="BDH23" s="15"/>
      <c r="BDI23" s="15"/>
      <c r="BDJ23" s="15"/>
      <c r="BDK23" s="15"/>
      <c r="BDL23" s="15"/>
      <c r="BDM23" s="15"/>
      <c r="BDN23" s="15"/>
      <c r="BDO23" s="15"/>
      <c r="BDP23" s="15"/>
      <c r="BDQ23" s="15"/>
      <c r="BDR23" s="15"/>
      <c r="BDS23" s="15"/>
      <c r="BDT23" s="15"/>
      <c r="BDU23" s="15"/>
      <c r="BDV23" s="15"/>
      <c r="BDW23" s="15"/>
      <c r="BDX23" s="15"/>
      <c r="BDY23" s="15"/>
      <c r="BDZ23" s="15"/>
      <c r="BEA23" s="15"/>
      <c r="BEB23" s="15"/>
      <c r="BEC23" s="15"/>
      <c r="BED23" s="15"/>
      <c r="BEE23" s="15"/>
      <c r="BEF23" s="15"/>
      <c r="BEG23" s="15"/>
      <c r="BEH23" s="15"/>
      <c r="BEI23" s="15"/>
      <c r="BEJ23" s="15"/>
      <c r="BEK23" s="15"/>
      <c r="BEL23" s="15"/>
      <c r="BEM23" s="15"/>
      <c r="BEN23" s="15"/>
      <c r="BEO23" s="15"/>
      <c r="BEP23" s="15"/>
      <c r="BEQ23" s="15"/>
      <c r="BER23" s="15"/>
      <c r="BES23" s="15"/>
      <c r="BET23" s="15"/>
      <c r="BEU23" s="15"/>
      <c r="BEV23" s="15"/>
      <c r="BEW23" s="15"/>
      <c r="BEX23" s="15"/>
      <c r="BEY23" s="15"/>
      <c r="BEZ23" s="15"/>
      <c r="BFA23" s="15"/>
      <c r="BFB23" s="15"/>
      <c r="BFC23" s="15"/>
      <c r="BFD23" s="15"/>
      <c r="BFE23" s="15"/>
      <c r="BFF23" s="15"/>
      <c r="BFG23" s="15"/>
      <c r="BFH23" s="15"/>
      <c r="BFI23" s="15"/>
      <c r="BFJ23" s="15"/>
      <c r="BFK23" s="15"/>
      <c r="BFL23" s="15"/>
      <c r="BFM23" s="15"/>
      <c r="BFN23" s="15"/>
      <c r="BFO23" s="15"/>
      <c r="BFP23" s="15"/>
      <c r="BFQ23" s="15"/>
      <c r="BFR23" s="15"/>
      <c r="BFS23" s="15"/>
      <c r="BFT23" s="15"/>
      <c r="BFU23" s="15"/>
      <c r="BFV23" s="15"/>
      <c r="BFW23" s="15"/>
      <c r="BFX23" s="15"/>
      <c r="BFY23" s="15"/>
      <c r="BFZ23" s="15"/>
      <c r="BGA23" s="15"/>
      <c r="BGB23" s="15"/>
      <c r="BGC23" s="15"/>
      <c r="BGD23" s="15"/>
      <c r="BGE23" s="15"/>
      <c r="BGF23" s="15"/>
      <c r="BGG23" s="15"/>
      <c r="BGH23" s="15"/>
      <c r="BGI23" s="15"/>
      <c r="BGJ23" s="15"/>
      <c r="BGK23" s="15"/>
      <c r="BGL23" s="15"/>
      <c r="BGM23" s="15"/>
      <c r="BGN23" s="15"/>
      <c r="BGO23" s="15"/>
      <c r="BGP23" s="15"/>
      <c r="BGQ23" s="15"/>
      <c r="BGR23" s="15"/>
      <c r="BGS23" s="15"/>
      <c r="BGT23" s="15"/>
      <c r="BGU23" s="15"/>
      <c r="BGV23" s="15"/>
      <c r="BGW23" s="15"/>
      <c r="BGX23" s="15"/>
      <c r="BGY23" s="15"/>
      <c r="BGZ23" s="15"/>
      <c r="BHA23" s="15"/>
      <c r="BHB23" s="15"/>
      <c r="BHC23" s="15"/>
      <c r="BHD23" s="15"/>
      <c r="BHE23" s="15"/>
      <c r="BHF23" s="15"/>
      <c r="BHG23" s="15"/>
      <c r="BHH23" s="15"/>
      <c r="BHI23" s="15"/>
      <c r="BHJ23" s="15"/>
      <c r="BHK23" s="15"/>
      <c r="BHL23" s="15"/>
      <c r="BHM23" s="15"/>
      <c r="BHN23" s="15"/>
      <c r="BHO23" s="15"/>
      <c r="BHP23" s="15"/>
      <c r="BHQ23" s="15"/>
      <c r="BHR23" s="15"/>
      <c r="BHS23" s="15"/>
      <c r="BHT23" s="15"/>
      <c r="BHU23" s="15"/>
      <c r="BHV23" s="15"/>
      <c r="BHW23" s="15"/>
      <c r="BHX23" s="15"/>
      <c r="BHY23" s="15"/>
      <c r="BHZ23" s="15"/>
      <c r="BIA23" s="15"/>
      <c r="BIB23" s="15"/>
      <c r="BIC23" s="15"/>
      <c r="BID23" s="15"/>
      <c r="BIE23" s="15"/>
      <c r="BIF23" s="15"/>
      <c r="BIG23" s="15"/>
      <c r="BIH23" s="15"/>
      <c r="BII23" s="15"/>
      <c r="BIJ23" s="15"/>
      <c r="BIK23" s="15"/>
      <c r="BIL23" s="15"/>
      <c r="BIM23" s="15"/>
      <c r="BIN23" s="15"/>
      <c r="BIO23" s="15"/>
      <c r="BIP23" s="15"/>
      <c r="BIQ23" s="15"/>
      <c r="BIR23" s="15"/>
      <c r="BIS23" s="15"/>
      <c r="BIT23" s="15"/>
      <c r="BIU23" s="15"/>
      <c r="BIV23" s="15"/>
      <c r="BIW23" s="15"/>
      <c r="BIX23" s="15"/>
      <c r="BIY23" s="15"/>
      <c r="BIZ23" s="15"/>
      <c r="BJA23" s="15"/>
      <c r="BJB23" s="15"/>
      <c r="BJC23" s="15"/>
      <c r="BJD23" s="15"/>
      <c r="BJE23" s="15"/>
      <c r="BJF23" s="15"/>
      <c r="BJG23" s="15"/>
      <c r="BJH23" s="15"/>
      <c r="BJI23" s="15"/>
      <c r="BJJ23" s="15"/>
      <c r="BJK23" s="15"/>
      <c r="BJL23" s="15"/>
      <c r="BJM23" s="15"/>
      <c r="BJN23" s="15"/>
      <c r="BJO23" s="15"/>
      <c r="BJP23" s="15"/>
      <c r="BJQ23" s="15"/>
      <c r="BJR23" s="15"/>
      <c r="BJS23" s="15"/>
      <c r="BJT23" s="15"/>
      <c r="BJU23" s="15"/>
      <c r="BJV23" s="15"/>
      <c r="BJW23" s="15"/>
      <c r="BJX23" s="15"/>
      <c r="BJY23" s="15"/>
      <c r="BJZ23" s="15"/>
      <c r="BKA23" s="15"/>
      <c r="BKB23" s="15"/>
      <c r="BKC23" s="15"/>
      <c r="BKD23" s="15"/>
      <c r="BKE23" s="15"/>
      <c r="BKF23" s="15"/>
      <c r="BKG23" s="15"/>
      <c r="BKH23" s="15"/>
      <c r="BKI23" s="15"/>
      <c r="BKJ23" s="15"/>
      <c r="BKK23" s="15"/>
      <c r="BKL23" s="15"/>
      <c r="BKM23" s="15"/>
      <c r="BKN23" s="15"/>
      <c r="BKO23" s="15"/>
      <c r="BKP23" s="15"/>
      <c r="BKQ23" s="15"/>
      <c r="BKR23" s="15"/>
      <c r="BKS23" s="15"/>
      <c r="BKT23" s="15"/>
      <c r="BKU23" s="15"/>
      <c r="BKV23" s="15"/>
      <c r="BKW23" s="15"/>
      <c r="BKX23" s="15"/>
      <c r="BKY23" s="15"/>
      <c r="BKZ23" s="15"/>
      <c r="BLA23" s="15"/>
      <c r="BLB23" s="15"/>
      <c r="BLC23" s="15"/>
      <c r="BLD23" s="15"/>
      <c r="BLE23" s="15"/>
      <c r="BLF23" s="15"/>
      <c r="BLG23" s="15"/>
      <c r="BLH23" s="15"/>
      <c r="BLI23" s="15"/>
      <c r="BLJ23" s="15"/>
      <c r="BLK23" s="15"/>
      <c r="BLL23" s="15"/>
      <c r="BLM23" s="15"/>
      <c r="BLN23" s="15"/>
      <c r="BLO23" s="15"/>
      <c r="BLP23" s="15"/>
      <c r="BLQ23" s="15"/>
      <c r="BLR23" s="15"/>
      <c r="BLS23" s="15"/>
      <c r="BLT23" s="15"/>
      <c r="BLU23" s="15"/>
      <c r="BLV23" s="15"/>
      <c r="BLW23" s="15"/>
      <c r="BLX23" s="15"/>
      <c r="BLY23" s="15"/>
      <c r="BLZ23" s="15"/>
      <c r="BMA23" s="15"/>
      <c r="BMB23" s="15"/>
      <c r="BMC23" s="15"/>
      <c r="BMD23" s="15"/>
      <c r="BME23" s="15"/>
      <c r="BMF23" s="15"/>
      <c r="BMG23" s="15"/>
      <c r="BMH23" s="15"/>
      <c r="BMI23" s="15"/>
      <c r="BMJ23" s="15"/>
      <c r="BMK23" s="15"/>
      <c r="BML23" s="15"/>
      <c r="BMM23" s="15"/>
      <c r="BMN23" s="15"/>
      <c r="BMO23" s="15"/>
      <c r="BMP23" s="15"/>
      <c r="BMQ23" s="15"/>
      <c r="BMR23" s="15"/>
      <c r="BMS23" s="15"/>
      <c r="BMT23" s="15"/>
      <c r="BMU23" s="15"/>
      <c r="BMV23" s="15"/>
      <c r="BMW23" s="15"/>
      <c r="BMX23" s="15"/>
      <c r="BMY23" s="15"/>
      <c r="BMZ23" s="15"/>
      <c r="BNA23" s="15"/>
      <c r="BNB23" s="15"/>
      <c r="BNC23" s="15"/>
      <c r="BND23" s="15"/>
      <c r="BNE23" s="15"/>
      <c r="BNF23" s="15"/>
      <c r="BNG23" s="15"/>
      <c r="BNH23" s="15"/>
      <c r="BNI23" s="15"/>
      <c r="BNJ23" s="15"/>
      <c r="BNK23" s="15"/>
      <c r="BNL23" s="15"/>
      <c r="BNM23" s="15"/>
      <c r="BNN23" s="15"/>
      <c r="BNO23" s="15"/>
      <c r="BNP23" s="15"/>
      <c r="BNQ23" s="15"/>
      <c r="BNR23" s="15"/>
      <c r="BNS23" s="15"/>
      <c r="BNT23" s="15"/>
      <c r="BNU23" s="15"/>
      <c r="BNV23" s="15"/>
      <c r="BNW23" s="15"/>
      <c r="BNX23" s="15"/>
      <c r="BNY23" s="15"/>
      <c r="BNZ23" s="15"/>
      <c r="BOA23" s="15"/>
      <c r="BOB23" s="15"/>
      <c r="BOC23" s="15"/>
      <c r="BOD23" s="15"/>
      <c r="BOE23" s="15"/>
      <c r="BOF23" s="15"/>
      <c r="BOG23" s="15"/>
      <c r="BOH23" s="15"/>
      <c r="BOI23" s="15"/>
      <c r="BOJ23" s="15"/>
      <c r="BOK23" s="15"/>
      <c r="BOL23" s="15"/>
      <c r="BOM23" s="15"/>
      <c r="BON23" s="15"/>
      <c r="BOO23" s="15"/>
      <c r="BOP23" s="15"/>
      <c r="BOQ23" s="15"/>
      <c r="BOR23" s="15"/>
      <c r="BOS23" s="15"/>
      <c r="BOT23" s="15"/>
      <c r="BOU23" s="15"/>
      <c r="BOV23" s="15"/>
      <c r="BOW23" s="15"/>
      <c r="BOX23" s="15"/>
      <c r="BOY23" s="15"/>
      <c r="BOZ23" s="15"/>
      <c r="BPA23" s="15"/>
      <c r="BPB23" s="15"/>
      <c r="BPC23" s="15"/>
      <c r="BPD23" s="15"/>
      <c r="BPE23" s="15"/>
      <c r="BPF23" s="15"/>
      <c r="BPG23" s="15"/>
      <c r="BPH23" s="15"/>
      <c r="BPI23" s="15"/>
      <c r="BPJ23" s="15"/>
      <c r="BPK23" s="15"/>
      <c r="BPL23" s="15"/>
      <c r="BPM23" s="15"/>
      <c r="BPN23" s="15"/>
      <c r="BPO23" s="15"/>
      <c r="BPP23" s="15"/>
      <c r="BPQ23" s="15"/>
      <c r="BPR23" s="15"/>
      <c r="BPS23" s="15"/>
      <c r="BPT23" s="15"/>
      <c r="BPU23" s="15"/>
      <c r="BPV23" s="15"/>
      <c r="BPW23" s="15"/>
      <c r="BPX23" s="15"/>
      <c r="BPY23" s="15"/>
      <c r="BPZ23" s="15"/>
      <c r="BQA23" s="15"/>
      <c r="BQB23" s="15"/>
      <c r="BQC23" s="15"/>
      <c r="BQD23" s="15"/>
      <c r="BQE23" s="15"/>
      <c r="BQF23" s="15"/>
      <c r="BQG23" s="15"/>
      <c r="BQH23" s="15"/>
      <c r="BQI23" s="15"/>
      <c r="BQJ23" s="15"/>
      <c r="BQK23" s="15"/>
      <c r="BQL23" s="15"/>
      <c r="BQM23" s="15"/>
      <c r="BQN23" s="15"/>
      <c r="BQO23" s="15"/>
      <c r="BQP23" s="15"/>
      <c r="BQQ23" s="15"/>
      <c r="BQR23" s="15"/>
      <c r="BQS23" s="15"/>
      <c r="BQT23" s="15"/>
      <c r="BQU23" s="15"/>
      <c r="BQV23" s="15"/>
      <c r="BQW23" s="15"/>
      <c r="BQX23" s="15"/>
      <c r="BQY23" s="15"/>
      <c r="BQZ23" s="15"/>
      <c r="BRA23" s="15"/>
      <c r="BRB23" s="15"/>
      <c r="BRC23" s="15"/>
      <c r="BRD23" s="15"/>
      <c r="BRE23" s="15"/>
      <c r="BRF23" s="15"/>
      <c r="BRG23" s="15"/>
      <c r="BRH23" s="15"/>
      <c r="BRI23" s="15"/>
      <c r="BRJ23" s="15"/>
      <c r="BRK23" s="15"/>
      <c r="BRL23" s="15"/>
      <c r="BRM23" s="15"/>
      <c r="BRN23" s="15"/>
      <c r="BRO23" s="15"/>
      <c r="BRP23" s="15"/>
      <c r="BRQ23" s="15"/>
      <c r="BRR23" s="15"/>
      <c r="BRS23" s="15"/>
      <c r="BRT23" s="15"/>
      <c r="BRU23" s="15"/>
      <c r="BRV23" s="15"/>
      <c r="BRW23" s="15"/>
      <c r="BRX23" s="15"/>
      <c r="BRY23" s="15"/>
      <c r="BRZ23" s="15"/>
      <c r="BSA23" s="15"/>
      <c r="BSB23" s="15"/>
      <c r="BSC23" s="15"/>
      <c r="BSD23" s="15"/>
      <c r="BSE23" s="15"/>
      <c r="BSF23" s="15"/>
      <c r="BSG23" s="15"/>
      <c r="BSH23" s="15"/>
      <c r="BSI23" s="15"/>
      <c r="BSJ23" s="15"/>
      <c r="BSK23" s="15"/>
      <c r="BSL23" s="15"/>
      <c r="BSM23" s="15"/>
      <c r="BSN23" s="15"/>
      <c r="BSO23" s="15"/>
      <c r="BSP23" s="15"/>
      <c r="BSQ23" s="15"/>
      <c r="BSR23" s="15"/>
      <c r="BSS23" s="15"/>
      <c r="BST23" s="15"/>
      <c r="BSU23" s="15"/>
      <c r="BSV23" s="15"/>
      <c r="BSW23" s="15"/>
      <c r="BSX23" s="15"/>
      <c r="BSY23" s="15"/>
      <c r="BSZ23" s="15"/>
      <c r="BTA23" s="15"/>
      <c r="BTB23" s="15"/>
      <c r="BTC23" s="15"/>
      <c r="BTD23" s="15"/>
      <c r="BTE23" s="15"/>
      <c r="BTF23" s="15"/>
      <c r="BTG23" s="15"/>
      <c r="BTH23" s="15"/>
      <c r="BTI23" s="15"/>
      <c r="BTJ23" s="15"/>
      <c r="BTK23" s="15"/>
      <c r="BTL23" s="15"/>
      <c r="BTM23" s="15"/>
      <c r="BTN23" s="15"/>
      <c r="BTO23" s="15"/>
      <c r="BTP23" s="15"/>
      <c r="BTQ23" s="15"/>
      <c r="BTR23" s="15"/>
      <c r="BTS23" s="15"/>
      <c r="BTT23" s="15"/>
      <c r="BTU23" s="15"/>
      <c r="BTV23" s="15"/>
      <c r="BTW23" s="15"/>
      <c r="BTX23" s="15"/>
      <c r="BTY23" s="15"/>
      <c r="BTZ23" s="15"/>
      <c r="BUA23" s="15"/>
      <c r="BUB23" s="15"/>
      <c r="BUC23" s="15"/>
      <c r="BUD23" s="15"/>
      <c r="BUE23" s="15"/>
      <c r="BUF23" s="15"/>
      <c r="BUG23" s="15"/>
      <c r="BUH23" s="15"/>
      <c r="BUI23" s="15"/>
      <c r="BUJ23" s="15"/>
      <c r="BUK23" s="15"/>
      <c r="BUL23" s="15"/>
      <c r="BUM23" s="15"/>
      <c r="BUN23" s="15"/>
      <c r="BUO23" s="15"/>
      <c r="BUP23" s="15"/>
      <c r="BUQ23" s="15"/>
      <c r="BUR23" s="15"/>
      <c r="BUS23" s="15"/>
      <c r="BUT23" s="15"/>
      <c r="BUU23" s="15"/>
      <c r="BUV23" s="15"/>
      <c r="BUW23" s="15"/>
      <c r="BUX23" s="15"/>
      <c r="BUY23" s="15"/>
      <c r="BUZ23" s="15"/>
      <c r="BVA23" s="15"/>
      <c r="BVB23" s="15"/>
      <c r="BVC23" s="15"/>
      <c r="BVD23" s="15"/>
      <c r="BVE23" s="15"/>
      <c r="BVF23" s="15"/>
      <c r="BVG23" s="15"/>
      <c r="BVH23" s="15"/>
      <c r="BVI23" s="15"/>
      <c r="BVJ23" s="15"/>
      <c r="BVK23" s="15"/>
      <c r="BVL23" s="15"/>
      <c r="BVM23" s="15"/>
      <c r="BVN23" s="15"/>
      <c r="BVO23" s="15"/>
      <c r="BVP23" s="15"/>
      <c r="BVQ23" s="15"/>
      <c r="BVR23" s="15"/>
      <c r="BVS23" s="15"/>
      <c r="BVT23" s="15"/>
      <c r="BVU23" s="15"/>
      <c r="BVV23" s="15"/>
      <c r="BVW23" s="15"/>
      <c r="BVX23" s="15"/>
      <c r="BVY23" s="15"/>
      <c r="BVZ23" s="15"/>
      <c r="BWA23" s="15"/>
      <c r="BWB23" s="15"/>
      <c r="BWC23" s="15"/>
      <c r="BWD23" s="15"/>
      <c r="BWE23" s="15"/>
      <c r="BWF23" s="15"/>
      <c r="BWG23" s="15"/>
      <c r="BWH23" s="15"/>
      <c r="BWI23" s="15"/>
      <c r="BWJ23" s="15"/>
      <c r="BWK23" s="15"/>
      <c r="BWL23" s="15"/>
      <c r="BWM23" s="15"/>
      <c r="BWN23" s="15"/>
      <c r="BWO23" s="15"/>
      <c r="BWP23" s="15"/>
      <c r="BWQ23" s="15"/>
      <c r="BWR23" s="15"/>
      <c r="BWS23" s="15"/>
      <c r="BWT23" s="15"/>
      <c r="BWU23" s="15"/>
      <c r="BWV23" s="15"/>
      <c r="BWW23" s="15"/>
      <c r="BWX23" s="15"/>
      <c r="BWY23" s="15"/>
      <c r="BWZ23" s="15"/>
      <c r="BXA23" s="15"/>
      <c r="BXB23" s="15"/>
      <c r="BXC23" s="15"/>
      <c r="BXD23" s="15"/>
      <c r="BXE23" s="15"/>
      <c r="BXF23" s="15"/>
      <c r="BXG23" s="15"/>
      <c r="BXH23" s="15"/>
      <c r="BXI23" s="15"/>
      <c r="BXJ23" s="15"/>
      <c r="BXK23" s="15"/>
      <c r="BXL23" s="15"/>
      <c r="BXM23" s="15"/>
      <c r="BXN23" s="15"/>
      <c r="BXO23" s="15"/>
      <c r="BXP23" s="15"/>
      <c r="BXQ23" s="15"/>
      <c r="BXR23" s="15"/>
      <c r="BXS23" s="15"/>
      <c r="BXT23" s="15"/>
      <c r="BXU23" s="15"/>
      <c r="BXV23" s="15"/>
      <c r="BXW23" s="15"/>
      <c r="BXX23" s="15"/>
      <c r="BXY23" s="15"/>
      <c r="BXZ23" s="15"/>
      <c r="BYA23" s="15"/>
      <c r="BYB23" s="15"/>
      <c r="BYC23" s="15"/>
      <c r="BYD23" s="15"/>
      <c r="BYE23" s="15"/>
      <c r="BYF23" s="15"/>
      <c r="BYG23" s="15"/>
      <c r="BYH23" s="15"/>
      <c r="BYI23" s="15"/>
      <c r="BYJ23" s="15"/>
      <c r="BYK23" s="15"/>
      <c r="BYL23" s="15"/>
      <c r="BYM23" s="15"/>
      <c r="BYN23" s="15"/>
      <c r="BYO23" s="15"/>
      <c r="BYP23" s="15"/>
      <c r="BYQ23" s="15"/>
      <c r="BYR23" s="15"/>
      <c r="BYS23" s="15"/>
      <c r="BYT23" s="15"/>
      <c r="BYU23" s="15"/>
      <c r="BYV23" s="15"/>
      <c r="BYW23" s="15"/>
      <c r="BYX23" s="15"/>
      <c r="BYY23" s="15"/>
      <c r="BYZ23" s="15"/>
      <c r="BZA23" s="15"/>
      <c r="BZB23" s="15"/>
      <c r="BZC23" s="15"/>
      <c r="BZD23" s="15"/>
      <c r="BZE23" s="15"/>
      <c r="BZF23" s="15"/>
      <c r="BZG23" s="15"/>
      <c r="BZH23" s="15"/>
      <c r="BZI23" s="15"/>
      <c r="BZJ23" s="15"/>
      <c r="BZK23" s="15"/>
      <c r="BZL23" s="15"/>
      <c r="BZM23" s="15"/>
      <c r="BZN23" s="15"/>
      <c r="BZO23" s="15"/>
      <c r="BZP23" s="15"/>
      <c r="BZQ23" s="15"/>
      <c r="BZR23" s="15"/>
      <c r="BZS23" s="15"/>
      <c r="BZT23" s="15"/>
      <c r="BZU23" s="15"/>
      <c r="BZV23" s="15"/>
      <c r="BZW23" s="15"/>
      <c r="BZX23" s="15"/>
      <c r="BZY23" s="15"/>
      <c r="BZZ23" s="15"/>
      <c r="CAA23" s="15"/>
      <c r="CAB23" s="15"/>
      <c r="CAC23" s="15"/>
      <c r="CAD23" s="15"/>
      <c r="CAE23" s="15"/>
      <c r="CAF23" s="15"/>
      <c r="CAG23" s="15"/>
      <c r="CAH23" s="15"/>
      <c r="CAI23" s="15"/>
      <c r="CAJ23" s="15"/>
      <c r="CAK23" s="15"/>
      <c r="CAL23" s="15"/>
      <c r="CAM23" s="15"/>
      <c r="CAN23" s="15"/>
      <c r="CAO23" s="15"/>
      <c r="CAP23" s="15"/>
      <c r="CAQ23" s="15"/>
      <c r="CAR23" s="15"/>
      <c r="CAS23" s="15"/>
      <c r="CAT23" s="15"/>
      <c r="CAU23" s="15"/>
      <c r="CAV23" s="15"/>
      <c r="CAW23" s="15"/>
      <c r="CAX23" s="15"/>
      <c r="CAY23" s="15"/>
      <c r="CAZ23" s="15"/>
      <c r="CBA23" s="15"/>
      <c r="CBB23" s="15"/>
      <c r="CBC23" s="15"/>
      <c r="CBD23" s="15"/>
      <c r="CBE23" s="15"/>
      <c r="CBF23" s="15"/>
      <c r="CBG23" s="15"/>
      <c r="CBH23" s="15"/>
      <c r="CBI23" s="15"/>
      <c r="CBJ23" s="15"/>
      <c r="CBK23" s="15"/>
      <c r="CBL23" s="15"/>
      <c r="CBM23" s="15"/>
      <c r="CBN23" s="15"/>
      <c r="CBO23" s="15"/>
      <c r="CBP23" s="15"/>
      <c r="CBQ23" s="15"/>
      <c r="CBR23" s="15"/>
      <c r="CBS23" s="15"/>
      <c r="CBT23" s="15"/>
      <c r="CBU23" s="15"/>
      <c r="CBV23" s="15"/>
      <c r="CBW23" s="15"/>
      <c r="CBX23" s="15"/>
      <c r="CBY23" s="15"/>
      <c r="CBZ23" s="15"/>
      <c r="CCA23" s="15"/>
      <c r="CCB23" s="15"/>
      <c r="CCC23" s="15"/>
      <c r="CCD23" s="15"/>
      <c r="CCE23" s="15"/>
      <c r="CCF23" s="15"/>
      <c r="CCG23" s="15"/>
      <c r="CCH23" s="15"/>
      <c r="CCI23" s="15"/>
      <c r="CCJ23" s="15"/>
      <c r="CCK23" s="15"/>
      <c r="CCL23" s="15"/>
      <c r="CCM23" s="15"/>
      <c r="CCN23" s="15"/>
      <c r="CCO23" s="15"/>
      <c r="CCP23" s="15"/>
      <c r="CCQ23" s="15"/>
      <c r="CCR23" s="15"/>
      <c r="CCS23" s="15"/>
      <c r="CCT23" s="15"/>
      <c r="CCU23" s="15"/>
      <c r="CCV23" s="15"/>
      <c r="CCW23" s="15"/>
      <c r="CCX23" s="15"/>
      <c r="CCY23" s="15"/>
      <c r="CCZ23" s="15"/>
      <c r="CDA23" s="15"/>
      <c r="CDB23" s="15"/>
      <c r="CDC23" s="15"/>
      <c r="CDD23" s="15"/>
      <c r="CDE23" s="15"/>
      <c r="CDF23" s="15"/>
      <c r="CDG23" s="15"/>
      <c r="CDH23" s="15"/>
      <c r="CDI23" s="15"/>
      <c r="CDJ23" s="15"/>
      <c r="CDK23" s="15"/>
      <c r="CDL23" s="15"/>
      <c r="CDM23" s="15"/>
      <c r="CDN23" s="15"/>
      <c r="CDO23" s="15"/>
      <c r="CDP23" s="15"/>
      <c r="CDQ23" s="15"/>
      <c r="CDR23" s="15"/>
      <c r="CDS23" s="15"/>
      <c r="CDT23" s="15"/>
      <c r="CDU23" s="15"/>
      <c r="CDV23" s="15"/>
      <c r="CDW23" s="15"/>
      <c r="CDX23" s="15"/>
      <c r="CDY23" s="15"/>
      <c r="CDZ23" s="15"/>
      <c r="CEA23" s="15"/>
      <c r="CEB23" s="15"/>
      <c r="CEC23" s="15"/>
      <c r="CED23" s="15"/>
      <c r="CEE23" s="15"/>
      <c r="CEF23" s="15"/>
      <c r="CEG23" s="15"/>
      <c r="CEH23" s="15"/>
      <c r="CEI23" s="15"/>
      <c r="CEJ23" s="15"/>
      <c r="CEK23" s="15"/>
      <c r="CEL23" s="15"/>
      <c r="CEM23" s="15"/>
      <c r="CEN23" s="15"/>
      <c r="CEO23" s="15"/>
      <c r="CEP23" s="15"/>
      <c r="CEQ23" s="15"/>
      <c r="CER23" s="15"/>
      <c r="CES23" s="15"/>
      <c r="CET23" s="15"/>
      <c r="CEU23" s="15"/>
      <c r="CEV23" s="15"/>
      <c r="CEW23" s="15"/>
      <c r="CEX23" s="15"/>
      <c r="CEY23" s="15"/>
      <c r="CEZ23" s="15"/>
      <c r="CFA23" s="15"/>
      <c r="CFB23" s="15"/>
      <c r="CFC23" s="15"/>
      <c r="CFD23" s="15"/>
      <c r="CFE23" s="15"/>
      <c r="CFF23" s="15"/>
      <c r="CFG23" s="15"/>
      <c r="CFH23" s="15"/>
      <c r="CFI23" s="15"/>
      <c r="CFJ23" s="15"/>
      <c r="CFK23" s="15"/>
      <c r="CFL23" s="15"/>
      <c r="CFM23" s="15"/>
      <c r="CFN23" s="15"/>
      <c r="CFO23" s="15"/>
      <c r="CFP23" s="15"/>
      <c r="CFQ23" s="15"/>
      <c r="CFR23" s="15"/>
      <c r="CFS23" s="15"/>
      <c r="CFT23" s="15"/>
      <c r="CFU23" s="15"/>
      <c r="CFV23" s="15"/>
      <c r="CFW23" s="15"/>
      <c r="CFX23" s="15"/>
      <c r="CFY23" s="15"/>
      <c r="CFZ23" s="15"/>
      <c r="CGA23" s="15"/>
      <c r="CGB23" s="15"/>
      <c r="CGC23" s="15"/>
      <c r="CGD23" s="15"/>
      <c r="CGE23" s="15"/>
      <c r="CGF23" s="15"/>
      <c r="CGG23" s="15"/>
      <c r="CGH23" s="15"/>
      <c r="CGI23" s="15"/>
      <c r="CGJ23" s="15"/>
      <c r="CGK23" s="15"/>
      <c r="CGL23" s="15"/>
      <c r="CGM23" s="15"/>
      <c r="CGN23" s="15"/>
      <c r="CGO23" s="15"/>
      <c r="CGP23" s="15"/>
      <c r="CGQ23" s="15"/>
      <c r="CGR23" s="15"/>
      <c r="CGS23" s="15"/>
      <c r="CGT23" s="15"/>
      <c r="CGU23" s="15"/>
      <c r="CGV23" s="15"/>
      <c r="CGW23" s="15"/>
      <c r="CGX23" s="15"/>
      <c r="CGY23" s="15"/>
      <c r="CGZ23" s="15"/>
      <c r="CHA23" s="15"/>
      <c r="CHB23" s="15"/>
      <c r="CHC23" s="15"/>
      <c r="CHD23" s="15"/>
      <c r="CHE23" s="15"/>
      <c r="CHF23" s="15"/>
      <c r="CHG23" s="15"/>
      <c r="CHH23" s="15"/>
      <c r="CHI23" s="15"/>
      <c r="CHJ23" s="15"/>
      <c r="CHK23" s="15"/>
      <c r="CHL23" s="15"/>
      <c r="CHM23" s="15"/>
      <c r="CHN23" s="15"/>
      <c r="CHO23" s="15"/>
      <c r="CHP23" s="15"/>
      <c r="CHQ23" s="15"/>
      <c r="CHR23" s="15"/>
      <c r="CHS23" s="15"/>
      <c r="CHT23" s="15"/>
      <c r="CHU23" s="15"/>
      <c r="CHV23" s="15"/>
      <c r="CHW23" s="15"/>
      <c r="CHX23" s="15"/>
      <c r="CHY23" s="15"/>
      <c r="CHZ23" s="15"/>
      <c r="CIA23" s="15"/>
      <c r="CIB23" s="15"/>
      <c r="CIC23" s="15"/>
      <c r="CID23" s="15"/>
      <c r="CIE23" s="15"/>
      <c r="CIF23" s="15"/>
      <c r="CIG23" s="15"/>
      <c r="CIH23" s="15"/>
      <c r="CII23" s="15"/>
      <c r="CIJ23" s="15"/>
      <c r="CIK23" s="15"/>
      <c r="CIL23" s="15"/>
      <c r="CIM23" s="15"/>
      <c r="CIN23" s="15"/>
      <c r="CIO23" s="15"/>
      <c r="CIP23" s="15"/>
      <c r="CIQ23" s="15"/>
      <c r="CIR23" s="15"/>
      <c r="CIS23" s="15"/>
      <c r="CIT23" s="15"/>
      <c r="CIU23" s="15"/>
      <c r="CIV23" s="15"/>
      <c r="CIW23" s="15"/>
      <c r="CIX23" s="15"/>
      <c r="CIY23" s="15"/>
      <c r="CIZ23" s="15"/>
      <c r="CJA23" s="15"/>
      <c r="CJB23" s="15"/>
      <c r="CJC23" s="15"/>
      <c r="CJD23" s="15"/>
      <c r="CJE23" s="15"/>
      <c r="CJF23" s="15"/>
      <c r="CJG23" s="15"/>
      <c r="CJH23" s="15"/>
      <c r="CJI23" s="15"/>
      <c r="CJJ23" s="15"/>
      <c r="CJK23" s="15"/>
      <c r="CJL23" s="15"/>
      <c r="CJM23" s="15"/>
      <c r="CJN23" s="15"/>
      <c r="CJO23" s="15"/>
      <c r="CJP23" s="15"/>
      <c r="CJQ23" s="15"/>
      <c r="CJR23" s="15"/>
      <c r="CJS23" s="15"/>
      <c r="CJT23" s="15"/>
      <c r="CJU23" s="15"/>
      <c r="CJV23" s="15"/>
      <c r="CJW23" s="15"/>
      <c r="CJX23" s="15"/>
      <c r="CJY23" s="15"/>
      <c r="CJZ23" s="15"/>
      <c r="CKA23" s="15"/>
      <c r="CKB23" s="15"/>
      <c r="CKC23" s="15"/>
      <c r="CKD23" s="15"/>
      <c r="CKE23" s="15"/>
      <c r="CKF23" s="15"/>
      <c r="CKG23" s="15"/>
      <c r="CKH23" s="15"/>
      <c r="CKI23" s="15"/>
      <c r="CKJ23" s="15"/>
      <c r="CKK23" s="15"/>
      <c r="CKL23" s="15"/>
      <c r="CKM23" s="15"/>
      <c r="CKN23" s="15"/>
      <c r="CKO23" s="15"/>
      <c r="CKP23" s="15"/>
      <c r="CKQ23" s="15"/>
      <c r="CKR23" s="15"/>
      <c r="CKS23" s="15"/>
      <c r="CKT23" s="15"/>
      <c r="CKU23" s="15"/>
      <c r="CKV23" s="15"/>
      <c r="CKW23" s="15"/>
      <c r="CKX23" s="15"/>
      <c r="CKY23" s="15"/>
      <c r="CKZ23" s="15"/>
      <c r="CLA23" s="15"/>
      <c r="CLB23" s="15"/>
      <c r="CLC23" s="15"/>
      <c r="CLD23" s="15"/>
      <c r="CLE23" s="15"/>
      <c r="CLF23" s="15"/>
      <c r="CLG23" s="15"/>
      <c r="CLH23" s="15"/>
      <c r="CLI23" s="15"/>
      <c r="CLJ23" s="15"/>
      <c r="CLK23" s="15"/>
      <c r="CLL23" s="15"/>
      <c r="CLM23" s="15"/>
      <c r="CLN23" s="15"/>
      <c r="CLO23" s="15"/>
      <c r="CLP23" s="15"/>
      <c r="CLQ23" s="15"/>
      <c r="CLR23" s="15"/>
      <c r="CLS23" s="15"/>
      <c r="CLT23" s="15"/>
      <c r="CLU23" s="15"/>
      <c r="CLV23" s="15"/>
      <c r="CLW23" s="15"/>
      <c r="CLX23" s="15"/>
      <c r="CLY23" s="15"/>
      <c r="CLZ23" s="15"/>
      <c r="CMA23" s="15"/>
      <c r="CMB23" s="15"/>
      <c r="CMC23" s="15"/>
      <c r="CMD23" s="15"/>
      <c r="CME23" s="15"/>
      <c r="CMF23" s="15"/>
      <c r="CMG23" s="15"/>
      <c r="CMH23" s="15"/>
      <c r="CMI23" s="15"/>
      <c r="CMJ23" s="15"/>
      <c r="CMK23" s="15"/>
      <c r="CML23" s="15"/>
      <c r="CMM23" s="15"/>
      <c r="CMN23" s="15"/>
      <c r="CMO23" s="15"/>
      <c r="CMP23" s="15"/>
      <c r="CMQ23" s="15"/>
      <c r="CMR23" s="15"/>
      <c r="CMS23" s="15"/>
      <c r="CMT23" s="15"/>
      <c r="CMU23" s="15"/>
      <c r="CMV23" s="15"/>
      <c r="CMW23" s="15"/>
      <c r="CMX23" s="15"/>
      <c r="CMY23" s="15"/>
      <c r="CMZ23" s="15"/>
      <c r="CNA23" s="15"/>
      <c r="CNB23" s="15"/>
      <c r="CNC23" s="15"/>
      <c r="CND23" s="15"/>
      <c r="CNE23" s="15"/>
      <c r="CNF23" s="15"/>
      <c r="CNG23" s="15"/>
      <c r="CNH23" s="15"/>
      <c r="CNI23" s="15"/>
      <c r="CNJ23" s="15"/>
      <c r="CNK23" s="15"/>
      <c r="CNL23" s="15"/>
      <c r="CNM23" s="15"/>
      <c r="CNN23" s="15"/>
      <c r="CNO23" s="15"/>
      <c r="CNP23" s="15"/>
      <c r="CNQ23" s="15"/>
      <c r="CNR23" s="15"/>
      <c r="CNS23" s="15"/>
      <c r="CNT23" s="15"/>
      <c r="CNU23" s="15"/>
      <c r="CNV23" s="15"/>
      <c r="CNW23" s="15"/>
      <c r="CNX23" s="15"/>
      <c r="CNY23" s="15"/>
      <c r="CNZ23" s="15"/>
      <c r="COA23" s="15"/>
      <c r="COB23" s="15"/>
      <c r="COC23" s="15"/>
      <c r="COD23" s="15"/>
      <c r="COE23" s="15"/>
      <c r="COF23" s="15"/>
      <c r="COG23" s="15"/>
      <c r="COH23" s="15"/>
      <c r="COI23" s="15"/>
      <c r="COJ23" s="15"/>
      <c r="COK23" s="15"/>
      <c r="COL23" s="15"/>
      <c r="COM23" s="15"/>
      <c r="CON23" s="15"/>
      <c r="COO23" s="15"/>
      <c r="COP23" s="15"/>
      <c r="COQ23" s="15"/>
      <c r="COR23" s="15"/>
      <c r="COS23" s="15"/>
      <c r="COT23" s="15"/>
      <c r="COU23" s="15"/>
      <c r="COV23" s="15"/>
      <c r="COW23" s="15"/>
      <c r="COX23" s="15"/>
      <c r="COY23" s="15"/>
      <c r="COZ23" s="15"/>
      <c r="CPA23" s="15"/>
      <c r="CPB23" s="15"/>
      <c r="CPC23" s="15"/>
      <c r="CPD23" s="15"/>
      <c r="CPE23" s="15"/>
      <c r="CPF23" s="15"/>
      <c r="CPG23" s="15"/>
      <c r="CPH23" s="15"/>
      <c r="CPI23" s="15"/>
      <c r="CPJ23" s="15"/>
      <c r="CPK23" s="15"/>
      <c r="CPL23" s="15"/>
      <c r="CPM23" s="15"/>
      <c r="CPN23" s="15"/>
      <c r="CPO23" s="15"/>
      <c r="CPP23" s="15"/>
      <c r="CPQ23" s="15"/>
      <c r="CPR23" s="15"/>
      <c r="CPS23" s="15"/>
      <c r="CPT23" s="15"/>
      <c r="CPU23" s="15"/>
      <c r="CPV23" s="15"/>
      <c r="CPW23" s="15"/>
      <c r="CPX23" s="15"/>
      <c r="CPY23" s="15"/>
      <c r="CPZ23" s="15"/>
      <c r="CQA23" s="15"/>
      <c r="CQB23" s="15"/>
      <c r="CQC23" s="15"/>
      <c r="CQD23" s="15"/>
      <c r="CQE23" s="15"/>
      <c r="CQF23" s="15"/>
      <c r="CQG23" s="15"/>
      <c r="CQH23" s="15"/>
      <c r="CQI23" s="15"/>
      <c r="CQJ23" s="15"/>
      <c r="CQK23" s="15"/>
      <c r="CQL23" s="15"/>
      <c r="CQM23" s="15"/>
      <c r="CQN23" s="15"/>
      <c r="CQO23" s="15"/>
      <c r="CQP23" s="15"/>
      <c r="CQQ23" s="15"/>
      <c r="CQR23" s="15"/>
      <c r="CQS23" s="15"/>
      <c r="CQT23" s="15"/>
      <c r="CQU23" s="15"/>
      <c r="CQV23" s="15"/>
      <c r="CQW23" s="15"/>
      <c r="CQX23" s="15"/>
      <c r="CQY23" s="15"/>
      <c r="CQZ23" s="15"/>
      <c r="CRA23" s="15"/>
      <c r="CRB23" s="15"/>
      <c r="CRC23" s="15"/>
      <c r="CRD23" s="15"/>
      <c r="CRE23" s="15"/>
      <c r="CRF23" s="15"/>
      <c r="CRG23" s="15"/>
      <c r="CRH23" s="15"/>
      <c r="CRI23" s="15"/>
      <c r="CRJ23" s="15"/>
      <c r="CRK23" s="15"/>
      <c r="CRL23" s="15"/>
      <c r="CRM23" s="15"/>
      <c r="CRN23" s="15"/>
      <c r="CRO23" s="15"/>
      <c r="CRP23" s="15"/>
      <c r="CRQ23" s="15"/>
      <c r="CRR23" s="15"/>
      <c r="CRS23" s="15"/>
      <c r="CRT23" s="15"/>
      <c r="CRU23" s="15"/>
      <c r="CRV23" s="15"/>
      <c r="CRW23" s="15"/>
      <c r="CRX23" s="15"/>
      <c r="CRY23" s="15"/>
      <c r="CRZ23" s="15"/>
      <c r="CSA23" s="15"/>
      <c r="CSB23" s="15"/>
      <c r="CSC23" s="15"/>
      <c r="CSD23" s="15"/>
      <c r="CSE23" s="15"/>
      <c r="CSF23" s="15"/>
      <c r="CSG23" s="15"/>
      <c r="CSH23" s="15"/>
      <c r="CSI23" s="15"/>
      <c r="CSJ23" s="15"/>
      <c r="CSK23" s="15"/>
      <c r="CSL23" s="15"/>
      <c r="CSM23" s="15"/>
      <c r="CSN23" s="15"/>
      <c r="CSO23" s="15"/>
      <c r="CSP23" s="15"/>
      <c r="CSQ23" s="15"/>
      <c r="CSR23" s="15"/>
      <c r="CSS23" s="15"/>
      <c r="CST23" s="15"/>
      <c r="CSU23" s="15"/>
      <c r="CSV23" s="15"/>
      <c r="CSW23" s="15"/>
      <c r="CSX23" s="15"/>
      <c r="CSY23" s="15"/>
      <c r="CSZ23" s="15"/>
      <c r="CTA23" s="15"/>
      <c r="CTB23" s="15"/>
      <c r="CTC23" s="15"/>
      <c r="CTD23" s="15"/>
      <c r="CTE23" s="15"/>
      <c r="CTF23" s="15"/>
      <c r="CTG23" s="15"/>
      <c r="CTH23" s="15"/>
      <c r="CTI23" s="15"/>
      <c r="CTJ23" s="15"/>
      <c r="CTK23" s="15"/>
      <c r="CTL23" s="15"/>
      <c r="CTM23" s="15"/>
      <c r="CTN23" s="15"/>
      <c r="CTO23" s="15"/>
      <c r="CTP23" s="15"/>
      <c r="CTQ23" s="15"/>
      <c r="CTR23" s="15"/>
      <c r="CTS23" s="15"/>
      <c r="CTT23" s="15"/>
      <c r="CTU23" s="15"/>
      <c r="CTV23" s="15"/>
      <c r="CTW23" s="15"/>
      <c r="CTX23" s="15"/>
      <c r="CTY23" s="15"/>
      <c r="CTZ23" s="15"/>
      <c r="CUA23" s="15"/>
      <c r="CUB23" s="15"/>
      <c r="CUC23" s="15"/>
      <c r="CUD23" s="15"/>
      <c r="CUE23" s="15"/>
      <c r="CUF23" s="15"/>
      <c r="CUG23" s="15"/>
      <c r="CUH23" s="15"/>
      <c r="CUI23" s="15"/>
      <c r="CUJ23" s="15"/>
      <c r="CUK23" s="15"/>
      <c r="CUL23" s="15"/>
      <c r="CUM23" s="15"/>
      <c r="CUN23" s="15"/>
      <c r="CUO23" s="15"/>
      <c r="CUP23" s="15"/>
      <c r="CUQ23" s="15"/>
      <c r="CUR23" s="15"/>
      <c r="CUS23" s="15"/>
      <c r="CUT23" s="15"/>
    </row>
    <row r="24" spans="1:2594" s="105" customFormat="1" ht="15" customHeight="1" x14ac:dyDescent="0.15">
      <c r="A24" s="477" t="s">
        <v>249</v>
      </c>
      <c r="B24" s="470" t="s">
        <v>439</v>
      </c>
      <c r="C24" s="919" t="s">
        <v>607</v>
      </c>
      <c r="D24" s="107"/>
      <c r="E24" s="107"/>
      <c r="F24" s="107"/>
      <c r="G24" s="108"/>
      <c r="H24" s="107"/>
      <c r="I24" s="107"/>
      <c r="J24" s="107"/>
      <c r="K24" s="973"/>
      <c r="L24" s="172"/>
      <c r="M24" s="173"/>
      <c r="N24" s="859" t="str">
        <f t="shared" si="11"/>
        <v>5</v>
      </c>
      <c r="O24" s="106" t="str">
        <f t="shared" si="12"/>
        <v>ДРЕВЕСНЫЕ ПЕЛЛЕТЫ И ПРОЧИЕ АГЛОМЕРАТЫ</v>
      </c>
      <c r="P24" s="919" t="s">
        <v>607</v>
      </c>
      <c r="Q24" s="375">
        <f>D24-(D25+D26)</f>
        <v>0</v>
      </c>
      <c r="R24" s="160">
        <f t="shared" ref="R24:X24" si="18">E24-(E25+E26)</f>
        <v>0</v>
      </c>
      <c r="S24" s="160">
        <f t="shared" si="18"/>
        <v>0</v>
      </c>
      <c r="T24" s="160">
        <f t="shared" si="18"/>
        <v>0</v>
      </c>
      <c r="U24" s="160">
        <f t="shared" si="18"/>
        <v>0</v>
      </c>
      <c r="V24" s="160">
        <f t="shared" si="18"/>
        <v>0</v>
      </c>
      <c r="W24" s="160">
        <f t="shared" si="18"/>
        <v>0</v>
      </c>
      <c r="X24" s="857">
        <f t="shared" si="18"/>
        <v>0</v>
      </c>
      <c r="Y24" s="174"/>
      <c r="Z24" s="378" t="str">
        <f t="shared" si="4"/>
        <v>5</v>
      </c>
      <c r="AA24" s="106" t="str">
        <f t="shared" ref="AA24:AA35" si="19">B24</f>
        <v>ДРЕВЕСНЫЕ ПЕЛЛЕТЫ И ПРОЧИЕ АГЛОМЕРАТЫ</v>
      </c>
      <c r="AB24" s="919" t="s">
        <v>474</v>
      </c>
      <c r="AC24" s="205">
        <f>IF(ISNUMBER('CB1-Производство'!D36+D24-H24),'CB1-Производство'!D36+D24-H24,IF(ISNUMBER(H24-D24),"NT " &amp; H24-D24,"…"))</f>
        <v>0</v>
      </c>
      <c r="AD24" s="206">
        <f>IF(ISNUMBER('CB1-Производство'!E36+F24-J24),'CB1-Производство'!E36+F24-J24,IF(ISNUMBER(J24-F24),"NT " &amp; J24-F24,"…"))</f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</row>
    <row r="25" spans="1:2594" s="15" customFormat="1" ht="15" customHeight="1" x14ac:dyDescent="0.15">
      <c r="A25" s="976" t="s">
        <v>250</v>
      </c>
      <c r="B25" s="58" t="s">
        <v>440</v>
      </c>
      <c r="C25" s="917" t="s">
        <v>607</v>
      </c>
      <c r="D25" s="44"/>
      <c r="E25" s="44"/>
      <c r="F25" s="44"/>
      <c r="G25" s="46"/>
      <c r="H25" s="44"/>
      <c r="I25" s="44"/>
      <c r="J25" s="44"/>
      <c r="K25" s="977"/>
      <c r="L25" s="172"/>
      <c r="M25" s="173"/>
      <c r="N25" s="852" t="str">
        <f t="shared" si="11"/>
        <v>5.1</v>
      </c>
      <c r="O25" s="35" t="str">
        <f t="shared" si="12"/>
        <v>ДРЕВЕСНЫЕ ПЕЛЛЕТЫ</v>
      </c>
      <c r="P25" s="917" t="s">
        <v>607</v>
      </c>
      <c r="Q25" s="156"/>
      <c r="R25" s="156"/>
      <c r="S25" s="156"/>
      <c r="T25" s="156"/>
      <c r="U25" s="156"/>
      <c r="V25" s="156"/>
      <c r="W25" s="156"/>
      <c r="X25" s="181"/>
      <c r="Y25" s="174" t="s">
        <v>0</v>
      </c>
      <c r="Z25" s="310" t="str">
        <f t="shared" si="4"/>
        <v>5.1</v>
      </c>
      <c r="AA25" s="35" t="str">
        <f t="shared" si="19"/>
        <v>ДРЕВЕСНЫЕ ПЕЛЛЕТЫ</v>
      </c>
      <c r="AB25" s="917" t="s">
        <v>474</v>
      </c>
      <c r="AC25" s="308">
        <f>IF(ISNUMBER('CB1-Производство'!D37+D25-H25),'CB1-Производство'!D37+D25-H25,IF(ISNUMBER(H25-D25),"NT " &amp; H25-D25,"…"))</f>
        <v>0</v>
      </c>
      <c r="AD25" s="214">
        <f>IF(ISNUMBER('CB1-Производство'!E37+F25-J25),'CB1-Производство'!E37+F25-J25,IF(ISNUMBER(J25-F25),"NT " &amp; J25-F25,"…"))</f>
        <v>0</v>
      </c>
    </row>
    <row r="26" spans="1:2594" s="15" customFormat="1" ht="15" customHeight="1" x14ac:dyDescent="0.15">
      <c r="A26" s="976" t="s">
        <v>251</v>
      </c>
      <c r="B26" s="58" t="s">
        <v>441</v>
      </c>
      <c r="C26" s="917" t="s">
        <v>607</v>
      </c>
      <c r="D26" s="44"/>
      <c r="E26" s="44"/>
      <c r="F26" s="44"/>
      <c r="G26" s="46"/>
      <c r="H26" s="44"/>
      <c r="I26" s="44"/>
      <c r="J26" s="44"/>
      <c r="K26" s="977"/>
      <c r="L26" s="172"/>
      <c r="M26" s="173"/>
      <c r="N26" s="852" t="str">
        <f t="shared" si="11"/>
        <v>5.2</v>
      </c>
      <c r="O26" s="35" t="str">
        <f t="shared" si="12"/>
        <v>ПРОЧИЕ АГЛОМЕРАТЫ</v>
      </c>
      <c r="P26" s="917" t="s">
        <v>607</v>
      </c>
      <c r="Q26" s="161"/>
      <c r="R26" s="161"/>
      <c r="S26" s="161"/>
      <c r="T26" s="161"/>
      <c r="U26" s="161"/>
      <c r="V26" s="161"/>
      <c r="W26" s="161"/>
      <c r="X26" s="379"/>
      <c r="Y26" s="174"/>
      <c r="Z26" s="309" t="str">
        <f t="shared" si="4"/>
        <v>5.2</v>
      </c>
      <c r="AA26" s="35" t="str">
        <f t="shared" si="19"/>
        <v>ПРОЧИЕ АГЛОМЕРАТЫ</v>
      </c>
      <c r="AB26" s="917" t="s">
        <v>474</v>
      </c>
      <c r="AC26" s="209">
        <f>IF(ISNUMBER('CB1-Производство'!D38+D26-H26),'CB1-Производство'!D38+D26-H26,IF(ISNUMBER(H26-D26),"NT " &amp; H26-D26,"…"))</f>
        <v>0</v>
      </c>
      <c r="AD26" s="214">
        <f>IF(ISNUMBER('CB1-Производство'!E38+F26-J26),'CB1-Производство'!E38+F26-J26,IF(ISNUMBER(J26-F26),"NT " &amp; J26-F26,"…"))</f>
        <v>0</v>
      </c>
    </row>
    <row r="27" spans="1:2594" s="105" customFormat="1" ht="15" customHeight="1" x14ac:dyDescent="0.15">
      <c r="A27" s="597" t="s">
        <v>252</v>
      </c>
      <c r="B27" s="475" t="s">
        <v>442</v>
      </c>
      <c r="C27" s="471" t="s">
        <v>475</v>
      </c>
      <c r="D27" s="107"/>
      <c r="E27" s="107"/>
      <c r="F27" s="107"/>
      <c r="G27" s="108"/>
      <c r="H27" s="107"/>
      <c r="I27" s="107"/>
      <c r="J27" s="107"/>
      <c r="K27" s="973"/>
      <c r="L27" s="172"/>
      <c r="M27" s="173"/>
      <c r="N27" s="856" t="str">
        <f t="shared" si="11"/>
        <v>6</v>
      </c>
      <c r="O27" s="106" t="str">
        <f t="shared" si="12"/>
        <v>ПИЛОМАТЕРИАЛЫ (ВКЛЮЧАЯ ШПАЛЫ)</v>
      </c>
      <c r="P27" s="471" t="s">
        <v>475</v>
      </c>
      <c r="Q27" s="375">
        <f>D27-(D28+D29)</f>
        <v>0</v>
      </c>
      <c r="R27" s="160">
        <f t="shared" ref="R27:X27" si="20">E27-(E28+E29)</f>
        <v>0</v>
      </c>
      <c r="S27" s="160">
        <f t="shared" si="20"/>
        <v>0</v>
      </c>
      <c r="T27" s="160">
        <f t="shared" si="20"/>
        <v>0</v>
      </c>
      <c r="U27" s="160">
        <f t="shared" si="20"/>
        <v>0</v>
      </c>
      <c r="V27" s="160">
        <f t="shared" si="20"/>
        <v>0</v>
      </c>
      <c r="W27" s="160">
        <f t="shared" si="20"/>
        <v>0</v>
      </c>
      <c r="X27" s="857">
        <f t="shared" si="20"/>
        <v>0</v>
      </c>
      <c r="Y27" s="193"/>
      <c r="Z27" s="201" t="str">
        <f t="shared" si="4"/>
        <v>6</v>
      </c>
      <c r="AA27" s="106" t="str">
        <f t="shared" si="19"/>
        <v>ПИЛОМАТЕРИАЛЫ (ВКЛЮЧАЯ ШПАЛЫ)</v>
      </c>
      <c r="AB27" s="471" t="s">
        <v>475</v>
      </c>
      <c r="AC27" s="205">
        <f>IF(ISNUMBER('CB1-Производство'!D39+D27-H27),'CB1-Производство'!D39+D27-H27,IF(ISNUMBER(H27-D27),"NT " &amp; H27-D27,"…"))</f>
        <v>0</v>
      </c>
      <c r="AD27" s="206">
        <f>IF(ISNUMBER('CB1-Производство'!E39+F27-J27),'CB1-Производство'!E39+F27-J27,IF(ISNUMBER(J27-F27),"NT " &amp; J27-F27,"…"))</f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  <c r="AML27" s="15"/>
      <c r="AMM27" s="15"/>
      <c r="AMN27" s="15"/>
      <c r="AMO27" s="15"/>
      <c r="AMP27" s="15"/>
      <c r="AMQ27" s="15"/>
      <c r="AMR27" s="15"/>
      <c r="AMS27" s="15"/>
      <c r="AMT27" s="15"/>
      <c r="AMU27" s="15"/>
      <c r="AMV27" s="15"/>
      <c r="AMW27" s="15"/>
      <c r="AMX27" s="15"/>
      <c r="AMY27" s="15"/>
      <c r="AMZ27" s="15"/>
      <c r="ANA27" s="15"/>
      <c r="ANB27" s="15"/>
      <c r="ANC27" s="15"/>
      <c r="AND27" s="15"/>
      <c r="ANE27" s="15"/>
      <c r="ANF27" s="15"/>
      <c r="ANG27" s="15"/>
      <c r="ANH27" s="15"/>
      <c r="ANI27" s="15"/>
      <c r="ANJ27" s="15"/>
      <c r="ANK27" s="15"/>
      <c r="ANL27" s="15"/>
      <c r="ANM27" s="15"/>
      <c r="ANN27" s="15"/>
      <c r="ANO27" s="15"/>
      <c r="ANP27" s="15"/>
      <c r="ANQ27" s="15"/>
      <c r="ANR27" s="15"/>
      <c r="ANS27" s="15"/>
      <c r="ANT27" s="15"/>
      <c r="ANU27" s="15"/>
      <c r="ANV27" s="15"/>
      <c r="ANW27" s="15"/>
      <c r="ANX27" s="15"/>
      <c r="ANY27" s="15"/>
      <c r="ANZ27" s="15"/>
      <c r="AOA27" s="15"/>
      <c r="AOB27" s="15"/>
      <c r="AOC27" s="15"/>
      <c r="AOD27" s="15"/>
      <c r="AOE27" s="15"/>
      <c r="AOF27" s="15"/>
      <c r="AOG27" s="15"/>
      <c r="AOH27" s="15"/>
      <c r="AOI27" s="15"/>
      <c r="AOJ27" s="15"/>
      <c r="AOK27" s="15"/>
      <c r="AOL27" s="15"/>
      <c r="AOM27" s="15"/>
      <c r="AON27" s="15"/>
      <c r="AOO27" s="15"/>
      <c r="AOP27" s="15"/>
      <c r="AOQ27" s="15"/>
      <c r="AOR27" s="15"/>
      <c r="AOS27" s="15"/>
      <c r="AOT27" s="15"/>
      <c r="AOU27" s="15"/>
      <c r="AOV27" s="15"/>
      <c r="AOW27" s="15"/>
      <c r="AOX27" s="15"/>
      <c r="AOY27" s="15"/>
      <c r="AOZ27" s="15"/>
      <c r="APA27" s="15"/>
      <c r="APB27" s="15"/>
      <c r="APC27" s="15"/>
      <c r="APD27" s="15"/>
      <c r="APE27" s="15"/>
      <c r="APF27" s="15"/>
      <c r="APG27" s="15"/>
      <c r="APH27" s="15"/>
      <c r="API27" s="15"/>
      <c r="APJ27" s="15"/>
      <c r="APK27" s="15"/>
      <c r="APL27" s="15"/>
      <c r="APM27" s="15"/>
      <c r="APN27" s="15"/>
      <c r="APO27" s="15"/>
      <c r="APP27" s="15"/>
      <c r="APQ27" s="15"/>
      <c r="APR27" s="15"/>
      <c r="APS27" s="15"/>
      <c r="APT27" s="15"/>
      <c r="APU27" s="15"/>
      <c r="APV27" s="15"/>
      <c r="APW27" s="15"/>
      <c r="APX27" s="15"/>
      <c r="APY27" s="15"/>
      <c r="APZ27" s="15"/>
      <c r="AQA27" s="15"/>
      <c r="AQB27" s="15"/>
      <c r="AQC27" s="15"/>
      <c r="AQD27" s="15"/>
      <c r="AQE27" s="15"/>
      <c r="AQF27" s="15"/>
      <c r="AQG27" s="15"/>
      <c r="AQH27" s="15"/>
      <c r="AQI27" s="15"/>
      <c r="AQJ27" s="15"/>
      <c r="AQK27" s="15"/>
      <c r="AQL27" s="15"/>
      <c r="AQM27" s="15"/>
      <c r="AQN27" s="15"/>
      <c r="AQO27" s="15"/>
      <c r="AQP27" s="15"/>
      <c r="AQQ27" s="15"/>
      <c r="AQR27" s="15"/>
      <c r="AQS27" s="15"/>
      <c r="AQT27" s="15"/>
      <c r="AQU27" s="15"/>
      <c r="AQV27" s="15"/>
      <c r="AQW27" s="15"/>
      <c r="AQX27" s="15"/>
      <c r="AQY27" s="15"/>
      <c r="AQZ27" s="15"/>
      <c r="ARA27" s="15"/>
      <c r="ARB27" s="15"/>
      <c r="ARC27" s="15"/>
      <c r="ARD27" s="15"/>
      <c r="ARE27" s="15"/>
      <c r="ARF27" s="15"/>
      <c r="ARG27" s="15"/>
      <c r="ARH27" s="15"/>
      <c r="ARI27" s="15"/>
      <c r="ARJ27" s="15"/>
      <c r="ARK27" s="15"/>
      <c r="ARL27" s="15"/>
      <c r="ARM27" s="15"/>
      <c r="ARN27" s="15"/>
      <c r="ARO27" s="15"/>
      <c r="ARP27" s="15"/>
      <c r="ARQ27" s="15"/>
      <c r="ARR27" s="15"/>
      <c r="ARS27" s="15"/>
      <c r="ART27" s="15"/>
      <c r="ARU27" s="15"/>
      <c r="ARV27" s="15"/>
      <c r="ARW27" s="15"/>
      <c r="ARX27" s="15"/>
      <c r="ARY27" s="15"/>
      <c r="ARZ27" s="15"/>
      <c r="ASA27" s="15"/>
      <c r="ASB27" s="15"/>
      <c r="ASC27" s="15"/>
      <c r="ASD27" s="15"/>
      <c r="ASE27" s="15"/>
      <c r="ASF27" s="15"/>
      <c r="ASG27" s="15"/>
      <c r="ASH27" s="15"/>
      <c r="ASI27" s="15"/>
      <c r="ASJ27" s="15"/>
      <c r="ASK27" s="15"/>
      <c r="ASL27" s="15"/>
      <c r="ASM27" s="15"/>
      <c r="ASN27" s="15"/>
      <c r="ASO27" s="15"/>
      <c r="ASP27" s="15"/>
      <c r="ASQ27" s="15"/>
      <c r="ASR27" s="15"/>
      <c r="ASS27" s="15"/>
      <c r="AST27" s="15"/>
      <c r="ASU27" s="15"/>
      <c r="ASV27" s="15"/>
      <c r="ASW27" s="15"/>
      <c r="ASX27" s="15"/>
      <c r="ASY27" s="15"/>
      <c r="ASZ27" s="15"/>
      <c r="ATA27" s="15"/>
      <c r="ATB27" s="15"/>
      <c r="ATC27" s="15"/>
      <c r="ATD27" s="15"/>
      <c r="ATE27" s="15"/>
      <c r="ATF27" s="15"/>
      <c r="ATG27" s="15"/>
      <c r="ATH27" s="15"/>
      <c r="ATI27" s="15"/>
      <c r="ATJ27" s="15"/>
      <c r="ATK27" s="15"/>
      <c r="ATL27" s="15"/>
      <c r="ATM27" s="15"/>
      <c r="ATN27" s="15"/>
      <c r="ATO27" s="15"/>
      <c r="ATP27" s="15"/>
      <c r="ATQ27" s="15"/>
      <c r="ATR27" s="15"/>
      <c r="ATS27" s="15"/>
      <c r="ATT27" s="15"/>
      <c r="ATU27" s="15"/>
      <c r="ATV27" s="15"/>
      <c r="ATW27" s="15"/>
      <c r="ATX27" s="15"/>
      <c r="ATY27" s="15"/>
      <c r="ATZ27" s="15"/>
      <c r="AUA27" s="15"/>
      <c r="AUB27" s="15"/>
      <c r="AUC27" s="15"/>
      <c r="AUD27" s="15"/>
      <c r="AUE27" s="15"/>
      <c r="AUF27" s="15"/>
      <c r="AUG27" s="15"/>
      <c r="AUH27" s="15"/>
      <c r="AUI27" s="15"/>
      <c r="AUJ27" s="15"/>
      <c r="AUK27" s="15"/>
      <c r="AUL27" s="15"/>
      <c r="AUM27" s="15"/>
      <c r="AUN27" s="15"/>
      <c r="AUO27" s="15"/>
      <c r="AUP27" s="15"/>
      <c r="AUQ27" s="15"/>
      <c r="AUR27" s="15"/>
      <c r="AUS27" s="15"/>
      <c r="AUT27" s="15"/>
      <c r="AUU27" s="15"/>
      <c r="AUV27" s="15"/>
      <c r="AUW27" s="15"/>
      <c r="AUX27" s="15"/>
      <c r="AUY27" s="15"/>
      <c r="AUZ27" s="15"/>
      <c r="AVA27" s="15"/>
      <c r="AVB27" s="15"/>
      <c r="AVC27" s="15"/>
      <c r="AVD27" s="15"/>
      <c r="AVE27" s="15"/>
      <c r="AVF27" s="15"/>
      <c r="AVG27" s="15"/>
      <c r="AVH27" s="15"/>
      <c r="AVI27" s="15"/>
      <c r="AVJ27" s="15"/>
      <c r="AVK27" s="15"/>
      <c r="AVL27" s="15"/>
      <c r="AVM27" s="15"/>
      <c r="AVN27" s="15"/>
      <c r="AVO27" s="15"/>
      <c r="AVP27" s="15"/>
      <c r="AVQ27" s="15"/>
      <c r="AVR27" s="15"/>
      <c r="AVS27" s="15"/>
      <c r="AVT27" s="15"/>
      <c r="AVU27" s="15"/>
      <c r="AVV27" s="15"/>
      <c r="AVW27" s="15"/>
      <c r="AVX27" s="15"/>
      <c r="AVY27" s="15"/>
      <c r="AVZ27" s="15"/>
      <c r="AWA27" s="15"/>
      <c r="AWB27" s="15"/>
      <c r="AWC27" s="15"/>
      <c r="AWD27" s="15"/>
      <c r="AWE27" s="15"/>
      <c r="AWF27" s="15"/>
      <c r="AWG27" s="15"/>
      <c r="AWH27" s="15"/>
      <c r="AWI27" s="15"/>
      <c r="AWJ27" s="15"/>
      <c r="AWK27" s="15"/>
      <c r="AWL27" s="15"/>
      <c r="AWM27" s="15"/>
      <c r="AWN27" s="15"/>
      <c r="AWO27" s="15"/>
      <c r="AWP27" s="15"/>
      <c r="AWQ27" s="15"/>
      <c r="AWR27" s="15"/>
      <c r="AWS27" s="15"/>
      <c r="AWT27" s="15"/>
      <c r="AWU27" s="15"/>
      <c r="AWV27" s="15"/>
      <c r="AWW27" s="15"/>
      <c r="AWX27" s="15"/>
      <c r="AWY27" s="15"/>
      <c r="AWZ27" s="15"/>
      <c r="AXA27" s="15"/>
      <c r="AXB27" s="15"/>
      <c r="AXC27" s="15"/>
      <c r="AXD27" s="15"/>
      <c r="AXE27" s="15"/>
      <c r="AXF27" s="15"/>
      <c r="AXG27" s="15"/>
      <c r="AXH27" s="15"/>
      <c r="AXI27" s="15"/>
      <c r="AXJ27" s="15"/>
      <c r="AXK27" s="15"/>
      <c r="AXL27" s="15"/>
      <c r="AXM27" s="15"/>
      <c r="AXN27" s="15"/>
      <c r="AXO27" s="15"/>
      <c r="AXP27" s="15"/>
      <c r="AXQ27" s="15"/>
      <c r="AXR27" s="15"/>
      <c r="AXS27" s="15"/>
      <c r="AXT27" s="15"/>
      <c r="AXU27" s="15"/>
      <c r="AXV27" s="15"/>
      <c r="AXW27" s="15"/>
      <c r="AXX27" s="15"/>
      <c r="AXY27" s="15"/>
      <c r="AXZ27" s="15"/>
      <c r="AYA27" s="15"/>
      <c r="AYB27" s="15"/>
      <c r="AYC27" s="15"/>
      <c r="AYD27" s="15"/>
      <c r="AYE27" s="15"/>
      <c r="AYF27" s="15"/>
      <c r="AYG27" s="15"/>
      <c r="AYH27" s="15"/>
      <c r="AYI27" s="15"/>
      <c r="AYJ27" s="15"/>
      <c r="AYK27" s="15"/>
      <c r="AYL27" s="15"/>
      <c r="AYM27" s="15"/>
      <c r="AYN27" s="15"/>
      <c r="AYO27" s="15"/>
      <c r="AYP27" s="15"/>
      <c r="AYQ27" s="15"/>
      <c r="AYR27" s="15"/>
      <c r="AYS27" s="15"/>
      <c r="AYT27" s="15"/>
      <c r="AYU27" s="15"/>
      <c r="AYV27" s="15"/>
      <c r="AYW27" s="15"/>
      <c r="AYX27" s="15"/>
      <c r="AYY27" s="15"/>
      <c r="AYZ27" s="15"/>
      <c r="AZA27" s="15"/>
      <c r="AZB27" s="15"/>
      <c r="AZC27" s="15"/>
      <c r="AZD27" s="15"/>
      <c r="AZE27" s="15"/>
      <c r="AZF27" s="15"/>
      <c r="AZG27" s="15"/>
      <c r="AZH27" s="15"/>
      <c r="AZI27" s="15"/>
      <c r="AZJ27" s="15"/>
      <c r="AZK27" s="15"/>
      <c r="AZL27" s="15"/>
      <c r="AZM27" s="15"/>
      <c r="AZN27" s="15"/>
      <c r="AZO27" s="15"/>
      <c r="AZP27" s="15"/>
      <c r="AZQ27" s="15"/>
      <c r="AZR27" s="15"/>
      <c r="AZS27" s="15"/>
      <c r="AZT27" s="15"/>
      <c r="AZU27" s="15"/>
      <c r="AZV27" s="15"/>
      <c r="AZW27" s="15"/>
      <c r="AZX27" s="15"/>
      <c r="AZY27" s="15"/>
      <c r="AZZ27" s="15"/>
      <c r="BAA27" s="15"/>
      <c r="BAB27" s="15"/>
      <c r="BAC27" s="15"/>
      <c r="BAD27" s="15"/>
      <c r="BAE27" s="15"/>
      <c r="BAF27" s="15"/>
      <c r="BAG27" s="15"/>
      <c r="BAH27" s="15"/>
      <c r="BAI27" s="15"/>
      <c r="BAJ27" s="15"/>
      <c r="BAK27" s="15"/>
      <c r="BAL27" s="15"/>
      <c r="BAM27" s="15"/>
      <c r="BAN27" s="15"/>
      <c r="BAO27" s="15"/>
      <c r="BAP27" s="15"/>
      <c r="BAQ27" s="15"/>
      <c r="BAR27" s="15"/>
      <c r="BAS27" s="15"/>
      <c r="BAT27" s="15"/>
      <c r="BAU27" s="15"/>
      <c r="BAV27" s="15"/>
      <c r="BAW27" s="15"/>
      <c r="BAX27" s="15"/>
      <c r="BAY27" s="15"/>
      <c r="BAZ27" s="15"/>
      <c r="BBA27" s="15"/>
      <c r="BBB27" s="15"/>
      <c r="BBC27" s="15"/>
      <c r="BBD27" s="15"/>
      <c r="BBE27" s="15"/>
      <c r="BBF27" s="15"/>
      <c r="BBG27" s="15"/>
      <c r="BBH27" s="15"/>
      <c r="BBI27" s="15"/>
      <c r="BBJ27" s="15"/>
      <c r="BBK27" s="15"/>
      <c r="BBL27" s="15"/>
      <c r="BBM27" s="15"/>
      <c r="BBN27" s="15"/>
      <c r="BBO27" s="15"/>
      <c r="BBP27" s="15"/>
      <c r="BBQ27" s="15"/>
      <c r="BBR27" s="15"/>
      <c r="BBS27" s="15"/>
      <c r="BBT27" s="15"/>
      <c r="BBU27" s="15"/>
      <c r="BBV27" s="15"/>
      <c r="BBW27" s="15"/>
      <c r="BBX27" s="15"/>
      <c r="BBY27" s="15"/>
      <c r="BBZ27" s="15"/>
      <c r="BCA27" s="15"/>
      <c r="BCB27" s="15"/>
      <c r="BCC27" s="15"/>
      <c r="BCD27" s="15"/>
      <c r="BCE27" s="15"/>
      <c r="BCF27" s="15"/>
      <c r="BCG27" s="15"/>
      <c r="BCH27" s="15"/>
      <c r="BCI27" s="15"/>
      <c r="BCJ27" s="15"/>
      <c r="BCK27" s="15"/>
      <c r="BCL27" s="15"/>
      <c r="BCM27" s="15"/>
      <c r="BCN27" s="15"/>
      <c r="BCO27" s="15"/>
      <c r="BCP27" s="15"/>
      <c r="BCQ27" s="15"/>
      <c r="BCR27" s="15"/>
      <c r="BCS27" s="15"/>
      <c r="BCT27" s="15"/>
      <c r="BCU27" s="15"/>
      <c r="BCV27" s="15"/>
      <c r="BCW27" s="15"/>
      <c r="BCX27" s="15"/>
      <c r="BCY27" s="15"/>
      <c r="BCZ27" s="15"/>
      <c r="BDA27" s="15"/>
      <c r="BDB27" s="15"/>
      <c r="BDC27" s="15"/>
      <c r="BDD27" s="15"/>
      <c r="BDE27" s="15"/>
      <c r="BDF27" s="15"/>
      <c r="BDG27" s="15"/>
      <c r="BDH27" s="15"/>
      <c r="BDI27" s="15"/>
      <c r="BDJ27" s="15"/>
      <c r="BDK27" s="15"/>
      <c r="BDL27" s="15"/>
      <c r="BDM27" s="15"/>
      <c r="BDN27" s="15"/>
      <c r="BDO27" s="15"/>
      <c r="BDP27" s="15"/>
      <c r="BDQ27" s="15"/>
      <c r="BDR27" s="15"/>
      <c r="BDS27" s="15"/>
      <c r="BDT27" s="15"/>
      <c r="BDU27" s="15"/>
      <c r="BDV27" s="15"/>
      <c r="BDW27" s="15"/>
      <c r="BDX27" s="15"/>
      <c r="BDY27" s="15"/>
      <c r="BDZ27" s="15"/>
      <c r="BEA27" s="15"/>
      <c r="BEB27" s="15"/>
      <c r="BEC27" s="15"/>
      <c r="BED27" s="15"/>
      <c r="BEE27" s="15"/>
      <c r="BEF27" s="15"/>
      <c r="BEG27" s="15"/>
      <c r="BEH27" s="15"/>
      <c r="BEI27" s="15"/>
      <c r="BEJ27" s="15"/>
      <c r="BEK27" s="15"/>
      <c r="BEL27" s="15"/>
      <c r="BEM27" s="15"/>
      <c r="BEN27" s="15"/>
      <c r="BEO27" s="15"/>
      <c r="BEP27" s="15"/>
      <c r="BEQ27" s="15"/>
      <c r="BER27" s="15"/>
      <c r="BES27" s="15"/>
      <c r="BET27" s="15"/>
      <c r="BEU27" s="15"/>
      <c r="BEV27" s="15"/>
      <c r="BEW27" s="15"/>
      <c r="BEX27" s="15"/>
      <c r="BEY27" s="15"/>
      <c r="BEZ27" s="15"/>
      <c r="BFA27" s="15"/>
      <c r="BFB27" s="15"/>
      <c r="BFC27" s="15"/>
      <c r="BFD27" s="15"/>
      <c r="BFE27" s="15"/>
      <c r="BFF27" s="15"/>
      <c r="BFG27" s="15"/>
      <c r="BFH27" s="15"/>
      <c r="BFI27" s="15"/>
      <c r="BFJ27" s="15"/>
      <c r="BFK27" s="15"/>
      <c r="BFL27" s="15"/>
      <c r="BFM27" s="15"/>
      <c r="BFN27" s="15"/>
      <c r="BFO27" s="15"/>
      <c r="BFP27" s="15"/>
      <c r="BFQ27" s="15"/>
      <c r="BFR27" s="15"/>
      <c r="BFS27" s="15"/>
      <c r="BFT27" s="15"/>
      <c r="BFU27" s="15"/>
      <c r="BFV27" s="15"/>
      <c r="BFW27" s="15"/>
      <c r="BFX27" s="15"/>
      <c r="BFY27" s="15"/>
      <c r="BFZ27" s="15"/>
      <c r="BGA27" s="15"/>
      <c r="BGB27" s="15"/>
      <c r="BGC27" s="15"/>
      <c r="BGD27" s="15"/>
      <c r="BGE27" s="15"/>
      <c r="BGF27" s="15"/>
      <c r="BGG27" s="15"/>
      <c r="BGH27" s="15"/>
      <c r="BGI27" s="15"/>
      <c r="BGJ27" s="15"/>
      <c r="BGK27" s="15"/>
      <c r="BGL27" s="15"/>
      <c r="BGM27" s="15"/>
      <c r="BGN27" s="15"/>
      <c r="BGO27" s="15"/>
      <c r="BGP27" s="15"/>
      <c r="BGQ27" s="15"/>
      <c r="BGR27" s="15"/>
      <c r="BGS27" s="15"/>
      <c r="BGT27" s="15"/>
      <c r="BGU27" s="15"/>
      <c r="BGV27" s="15"/>
      <c r="BGW27" s="15"/>
      <c r="BGX27" s="15"/>
      <c r="BGY27" s="15"/>
      <c r="BGZ27" s="15"/>
      <c r="BHA27" s="15"/>
      <c r="BHB27" s="15"/>
      <c r="BHC27" s="15"/>
      <c r="BHD27" s="15"/>
      <c r="BHE27" s="15"/>
      <c r="BHF27" s="15"/>
      <c r="BHG27" s="15"/>
      <c r="BHH27" s="15"/>
      <c r="BHI27" s="15"/>
      <c r="BHJ27" s="15"/>
      <c r="BHK27" s="15"/>
      <c r="BHL27" s="15"/>
      <c r="BHM27" s="15"/>
      <c r="BHN27" s="15"/>
      <c r="BHO27" s="15"/>
      <c r="BHP27" s="15"/>
      <c r="BHQ27" s="15"/>
      <c r="BHR27" s="15"/>
      <c r="BHS27" s="15"/>
      <c r="BHT27" s="15"/>
      <c r="BHU27" s="15"/>
      <c r="BHV27" s="15"/>
      <c r="BHW27" s="15"/>
      <c r="BHX27" s="15"/>
      <c r="BHY27" s="15"/>
      <c r="BHZ27" s="15"/>
      <c r="BIA27" s="15"/>
      <c r="BIB27" s="15"/>
      <c r="BIC27" s="15"/>
      <c r="BID27" s="15"/>
      <c r="BIE27" s="15"/>
      <c r="BIF27" s="15"/>
      <c r="BIG27" s="15"/>
      <c r="BIH27" s="15"/>
      <c r="BII27" s="15"/>
      <c r="BIJ27" s="15"/>
      <c r="BIK27" s="15"/>
      <c r="BIL27" s="15"/>
      <c r="BIM27" s="15"/>
      <c r="BIN27" s="15"/>
      <c r="BIO27" s="15"/>
      <c r="BIP27" s="15"/>
      <c r="BIQ27" s="15"/>
      <c r="BIR27" s="15"/>
      <c r="BIS27" s="15"/>
      <c r="BIT27" s="15"/>
      <c r="BIU27" s="15"/>
      <c r="BIV27" s="15"/>
      <c r="BIW27" s="15"/>
      <c r="BIX27" s="15"/>
      <c r="BIY27" s="15"/>
      <c r="BIZ27" s="15"/>
      <c r="BJA27" s="15"/>
      <c r="BJB27" s="15"/>
      <c r="BJC27" s="15"/>
      <c r="BJD27" s="15"/>
      <c r="BJE27" s="15"/>
      <c r="BJF27" s="15"/>
      <c r="BJG27" s="15"/>
      <c r="BJH27" s="15"/>
      <c r="BJI27" s="15"/>
      <c r="BJJ27" s="15"/>
      <c r="BJK27" s="15"/>
      <c r="BJL27" s="15"/>
      <c r="BJM27" s="15"/>
      <c r="BJN27" s="15"/>
      <c r="BJO27" s="15"/>
      <c r="BJP27" s="15"/>
      <c r="BJQ27" s="15"/>
      <c r="BJR27" s="15"/>
      <c r="BJS27" s="15"/>
      <c r="BJT27" s="15"/>
      <c r="BJU27" s="15"/>
      <c r="BJV27" s="15"/>
      <c r="BJW27" s="15"/>
      <c r="BJX27" s="15"/>
      <c r="BJY27" s="15"/>
      <c r="BJZ27" s="15"/>
      <c r="BKA27" s="15"/>
      <c r="BKB27" s="15"/>
      <c r="BKC27" s="15"/>
      <c r="BKD27" s="15"/>
      <c r="BKE27" s="15"/>
      <c r="BKF27" s="15"/>
      <c r="BKG27" s="15"/>
      <c r="BKH27" s="15"/>
      <c r="BKI27" s="15"/>
      <c r="BKJ27" s="15"/>
      <c r="BKK27" s="15"/>
      <c r="BKL27" s="15"/>
      <c r="BKM27" s="15"/>
      <c r="BKN27" s="15"/>
      <c r="BKO27" s="15"/>
      <c r="BKP27" s="15"/>
      <c r="BKQ27" s="15"/>
      <c r="BKR27" s="15"/>
      <c r="BKS27" s="15"/>
      <c r="BKT27" s="15"/>
      <c r="BKU27" s="15"/>
      <c r="BKV27" s="15"/>
      <c r="BKW27" s="15"/>
      <c r="BKX27" s="15"/>
      <c r="BKY27" s="15"/>
      <c r="BKZ27" s="15"/>
      <c r="BLA27" s="15"/>
      <c r="BLB27" s="15"/>
      <c r="BLC27" s="15"/>
      <c r="BLD27" s="15"/>
      <c r="BLE27" s="15"/>
      <c r="BLF27" s="15"/>
      <c r="BLG27" s="15"/>
      <c r="BLH27" s="15"/>
      <c r="BLI27" s="15"/>
      <c r="BLJ27" s="15"/>
      <c r="BLK27" s="15"/>
      <c r="BLL27" s="15"/>
      <c r="BLM27" s="15"/>
      <c r="BLN27" s="15"/>
      <c r="BLO27" s="15"/>
      <c r="BLP27" s="15"/>
      <c r="BLQ27" s="15"/>
      <c r="BLR27" s="15"/>
      <c r="BLS27" s="15"/>
      <c r="BLT27" s="15"/>
      <c r="BLU27" s="15"/>
      <c r="BLV27" s="15"/>
      <c r="BLW27" s="15"/>
      <c r="BLX27" s="15"/>
      <c r="BLY27" s="15"/>
      <c r="BLZ27" s="15"/>
      <c r="BMA27" s="15"/>
      <c r="BMB27" s="15"/>
      <c r="BMC27" s="15"/>
      <c r="BMD27" s="15"/>
      <c r="BME27" s="15"/>
      <c r="BMF27" s="15"/>
      <c r="BMG27" s="15"/>
      <c r="BMH27" s="15"/>
      <c r="BMI27" s="15"/>
      <c r="BMJ27" s="15"/>
      <c r="BMK27" s="15"/>
      <c r="BML27" s="15"/>
      <c r="BMM27" s="15"/>
      <c r="BMN27" s="15"/>
      <c r="BMO27" s="15"/>
      <c r="BMP27" s="15"/>
      <c r="BMQ27" s="15"/>
      <c r="BMR27" s="15"/>
      <c r="BMS27" s="15"/>
      <c r="BMT27" s="15"/>
      <c r="BMU27" s="15"/>
      <c r="BMV27" s="15"/>
      <c r="BMW27" s="15"/>
      <c r="BMX27" s="15"/>
      <c r="BMY27" s="15"/>
      <c r="BMZ27" s="15"/>
      <c r="BNA27" s="15"/>
      <c r="BNB27" s="15"/>
      <c r="BNC27" s="15"/>
      <c r="BND27" s="15"/>
      <c r="BNE27" s="15"/>
      <c r="BNF27" s="15"/>
      <c r="BNG27" s="15"/>
      <c r="BNH27" s="15"/>
      <c r="BNI27" s="15"/>
      <c r="BNJ27" s="15"/>
      <c r="BNK27" s="15"/>
      <c r="BNL27" s="15"/>
      <c r="BNM27" s="15"/>
      <c r="BNN27" s="15"/>
      <c r="BNO27" s="15"/>
      <c r="BNP27" s="15"/>
      <c r="BNQ27" s="15"/>
      <c r="BNR27" s="15"/>
      <c r="BNS27" s="15"/>
      <c r="BNT27" s="15"/>
      <c r="BNU27" s="15"/>
      <c r="BNV27" s="15"/>
      <c r="BNW27" s="15"/>
      <c r="BNX27" s="15"/>
      <c r="BNY27" s="15"/>
      <c r="BNZ27" s="15"/>
      <c r="BOA27" s="15"/>
      <c r="BOB27" s="15"/>
      <c r="BOC27" s="15"/>
      <c r="BOD27" s="15"/>
      <c r="BOE27" s="15"/>
      <c r="BOF27" s="15"/>
      <c r="BOG27" s="15"/>
      <c r="BOH27" s="15"/>
      <c r="BOI27" s="15"/>
      <c r="BOJ27" s="15"/>
      <c r="BOK27" s="15"/>
      <c r="BOL27" s="15"/>
      <c r="BOM27" s="15"/>
      <c r="BON27" s="15"/>
      <c r="BOO27" s="15"/>
      <c r="BOP27" s="15"/>
      <c r="BOQ27" s="15"/>
      <c r="BOR27" s="15"/>
      <c r="BOS27" s="15"/>
      <c r="BOT27" s="15"/>
      <c r="BOU27" s="15"/>
      <c r="BOV27" s="15"/>
      <c r="BOW27" s="15"/>
      <c r="BOX27" s="15"/>
      <c r="BOY27" s="15"/>
      <c r="BOZ27" s="15"/>
      <c r="BPA27" s="15"/>
      <c r="BPB27" s="15"/>
      <c r="BPC27" s="15"/>
      <c r="BPD27" s="15"/>
      <c r="BPE27" s="15"/>
      <c r="BPF27" s="15"/>
      <c r="BPG27" s="15"/>
      <c r="BPH27" s="15"/>
      <c r="BPI27" s="15"/>
      <c r="BPJ27" s="15"/>
      <c r="BPK27" s="15"/>
      <c r="BPL27" s="15"/>
      <c r="BPM27" s="15"/>
      <c r="BPN27" s="15"/>
      <c r="BPO27" s="15"/>
      <c r="BPP27" s="15"/>
      <c r="BPQ27" s="15"/>
      <c r="BPR27" s="15"/>
      <c r="BPS27" s="15"/>
      <c r="BPT27" s="15"/>
      <c r="BPU27" s="15"/>
      <c r="BPV27" s="15"/>
      <c r="BPW27" s="15"/>
      <c r="BPX27" s="15"/>
      <c r="BPY27" s="15"/>
      <c r="BPZ27" s="15"/>
      <c r="BQA27" s="15"/>
      <c r="BQB27" s="15"/>
      <c r="BQC27" s="15"/>
      <c r="BQD27" s="15"/>
      <c r="BQE27" s="15"/>
      <c r="BQF27" s="15"/>
      <c r="BQG27" s="15"/>
      <c r="BQH27" s="15"/>
      <c r="BQI27" s="15"/>
      <c r="BQJ27" s="15"/>
      <c r="BQK27" s="15"/>
      <c r="BQL27" s="15"/>
      <c r="BQM27" s="15"/>
      <c r="BQN27" s="15"/>
      <c r="BQO27" s="15"/>
      <c r="BQP27" s="15"/>
      <c r="BQQ27" s="15"/>
      <c r="BQR27" s="15"/>
      <c r="BQS27" s="15"/>
      <c r="BQT27" s="15"/>
      <c r="BQU27" s="15"/>
      <c r="BQV27" s="15"/>
      <c r="BQW27" s="15"/>
      <c r="BQX27" s="15"/>
      <c r="BQY27" s="15"/>
      <c r="BQZ27" s="15"/>
      <c r="BRA27" s="15"/>
      <c r="BRB27" s="15"/>
      <c r="BRC27" s="15"/>
      <c r="BRD27" s="15"/>
      <c r="BRE27" s="15"/>
      <c r="BRF27" s="15"/>
      <c r="BRG27" s="15"/>
      <c r="BRH27" s="15"/>
      <c r="BRI27" s="15"/>
      <c r="BRJ27" s="15"/>
      <c r="BRK27" s="15"/>
      <c r="BRL27" s="15"/>
      <c r="BRM27" s="15"/>
      <c r="BRN27" s="15"/>
      <c r="BRO27" s="15"/>
      <c r="BRP27" s="15"/>
      <c r="BRQ27" s="15"/>
      <c r="BRR27" s="15"/>
      <c r="BRS27" s="15"/>
      <c r="BRT27" s="15"/>
      <c r="BRU27" s="15"/>
      <c r="BRV27" s="15"/>
      <c r="BRW27" s="15"/>
      <c r="BRX27" s="15"/>
      <c r="BRY27" s="15"/>
      <c r="BRZ27" s="15"/>
      <c r="BSA27" s="15"/>
      <c r="BSB27" s="15"/>
      <c r="BSC27" s="15"/>
      <c r="BSD27" s="15"/>
      <c r="BSE27" s="15"/>
      <c r="BSF27" s="15"/>
      <c r="BSG27" s="15"/>
      <c r="BSH27" s="15"/>
      <c r="BSI27" s="15"/>
      <c r="BSJ27" s="15"/>
      <c r="BSK27" s="15"/>
      <c r="BSL27" s="15"/>
      <c r="BSM27" s="15"/>
      <c r="BSN27" s="15"/>
      <c r="BSO27" s="15"/>
      <c r="BSP27" s="15"/>
      <c r="BSQ27" s="15"/>
      <c r="BSR27" s="15"/>
      <c r="BSS27" s="15"/>
      <c r="BST27" s="15"/>
      <c r="BSU27" s="15"/>
      <c r="BSV27" s="15"/>
      <c r="BSW27" s="15"/>
      <c r="BSX27" s="15"/>
      <c r="BSY27" s="15"/>
      <c r="BSZ27" s="15"/>
      <c r="BTA27" s="15"/>
      <c r="BTB27" s="15"/>
      <c r="BTC27" s="15"/>
      <c r="BTD27" s="15"/>
      <c r="BTE27" s="15"/>
      <c r="BTF27" s="15"/>
      <c r="BTG27" s="15"/>
      <c r="BTH27" s="15"/>
      <c r="BTI27" s="15"/>
      <c r="BTJ27" s="15"/>
      <c r="BTK27" s="15"/>
      <c r="BTL27" s="15"/>
      <c r="BTM27" s="15"/>
      <c r="BTN27" s="15"/>
      <c r="BTO27" s="15"/>
      <c r="BTP27" s="15"/>
      <c r="BTQ27" s="15"/>
      <c r="BTR27" s="15"/>
      <c r="BTS27" s="15"/>
      <c r="BTT27" s="15"/>
      <c r="BTU27" s="15"/>
      <c r="BTV27" s="15"/>
      <c r="BTW27" s="15"/>
      <c r="BTX27" s="15"/>
      <c r="BTY27" s="15"/>
      <c r="BTZ27" s="15"/>
      <c r="BUA27" s="15"/>
      <c r="BUB27" s="15"/>
      <c r="BUC27" s="15"/>
      <c r="BUD27" s="15"/>
      <c r="BUE27" s="15"/>
      <c r="BUF27" s="15"/>
      <c r="BUG27" s="15"/>
      <c r="BUH27" s="15"/>
      <c r="BUI27" s="15"/>
      <c r="BUJ27" s="15"/>
      <c r="BUK27" s="15"/>
      <c r="BUL27" s="15"/>
      <c r="BUM27" s="15"/>
      <c r="BUN27" s="15"/>
      <c r="BUO27" s="15"/>
      <c r="BUP27" s="15"/>
      <c r="BUQ27" s="15"/>
      <c r="BUR27" s="15"/>
      <c r="BUS27" s="15"/>
      <c r="BUT27" s="15"/>
      <c r="BUU27" s="15"/>
      <c r="BUV27" s="15"/>
      <c r="BUW27" s="15"/>
      <c r="BUX27" s="15"/>
      <c r="BUY27" s="15"/>
      <c r="BUZ27" s="15"/>
      <c r="BVA27" s="15"/>
      <c r="BVB27" s="15"/>
      <c r="BVC27" s="15"/>
      <c r="BVD27" s="15"/>
      <c r="BVE27" s="15"/>
      <c r="BVF27" s="15"/>
      <c r="BVG27" s="15"/>
      <c r="BVH27" s="15"/>
      <c r="BVI27" s="15"/>
      <c r="BVJ27" s="15"/>
      <c r="BVK27" s="15"/>
      <c r="BVL27" s="15"/>
      <c r="BVM27" s="15"/>
      <c r="BVN27" s="15"/>
      <c r="BVO27" s="15"/>
      <c r="BVP27" s="15"/>
      <c r="BVQ27" s="15"/>
      <c r="BVR27" s="15"/>
      <c r="BVS27" s="15"/>
      <c r="BVT27" s="15"/>
      <c r="BVU27" s="15"/>
      <c r="BVV27" s="15"/>
      <c r="BVW27" s="15"/>
      <c r="BVX27" s="15"/>
      <c r="BVY27" s="15"/>
      <c r="BVZ27" s="15"/>
      <c r="BWA27" s="15"/>
      <c r="BWB27" s="15"/>
      <c r="BWC27" s="15"/>
      <c r="BWD27" s="15"/>
      <c r="BWE27" s="15"/>
      <c r="BWF27" s="15"/>
      <c r="BWG27" s="15"/>
      <c r="BWH27" s="15"/>
      <c r="BWI27" s="15"/>
      <c r="BWJ27" s="15"/>
      <c r="BWK27" s="15"/>
      <c r="BWL27" s="15"/>
      <c r="BWM27" s="15"/>
      <c r="BWN27" s="15"/>
      <c r="BWO27" s="15"/>
      <c r="BWP27" s="15"/>
      <c r="BWQ27" s="15"/>
      <c r="BWR27" s="15"/>
      <c r="BWS27" s="15"/>
      <c r="BWT27" s="15"/>
      <c r="BWU27" s="15"/>
      <c r="BWV27" s="15"/>
      <c r="BWW27" s="15"/>
      <c r="BWX27" s="15"/>
      <c r="BWY27" s="15"/>
      <c r="BWZ27" s="15"/>
      <c r="BXA27" s="15"/>
      <c r="BXB27" s="15"/>
      <c r="BXC27" s="15"/>
      <c r="BXD27" s="15"/>
      <c r="BXE27" s="15"/>
      <c r="BXF27" s="15"/>
      <c r="BXG27" s="15"/>
      <c r="BXH27" s="15"/>
      <c r="BXI27" s="15"/>
      <c r="BXJ27" s="15"/>
      <c r="BXK27" s="15"/>
      <c r="BXL27" s="15"/>
      <c r="BXM27" s="15"/>
      <c r="BXN27" s="15"/>
      <c r="BXO27" s="15"/>
      <c r="BXP27" s="15"/>
      <c r="BXQ27" s="15"/>
      <c r="BXR27" s="15"/>
      <c r="BXS27" s="15"/>
      <c r="BXT27" s="15"/>
      <c r="BXU27" s="15"/>
      <c r="BXV27" s="15"/>
      <c r="BXW27" s="15"/>
      <c r="BXX27" s="15"/>
      <c r="BXY27" s="15"/>
      <c r="BXZ27" s="15"/>
      <c r="BYA27" s="15"/>
      <c r="BYB27" s="15"/>
      <c r="BYC27" s="15"/>
      <c r="BYD27" s="15"/>
      <c r="BYE27" s="15"/>
      <c r="BYF27" s="15"/>
      <c r="BYG27" s="15"/>
      <c r="BYH27" s="15"/>
      <c r="BYI27" s="15"/>
      <c r="BYJ27" s="15"/>
      <c r="BYK27" s="15"/>
      <c r="BYL27" s="15"/>
      <c r="BYM27" s="15"/>
      <c r="BYN27" s="15"/>
      <c r="BYO27" s="15"/>
      <c r="BYP27" s="15"/>
      <c r="BYQ27" s="15"/>
      <c r="BYR27" s="15"/>
      <c r="BYS27" s="15"/>
      <c r="BYT27" s="15"/>
      <c r="BYU27" s="15"/>
      <c r="BYV27" s="15"/>
      <c r="BYW27" s="15"/>
      <c r="BYX27" s="15"/>
      <c r="BYY27" s="15"/>
      <c r="BYZ27" s="15"/>
      <c r="BZA27" s="15"/>
      <c r="BZB27" s="15"/>
      <c r="BZC27" s="15"/>
      <c r="BZD27" s="15"/>
      <c r="BZE27" s="15"/>
      <c r="BZF27" s="15"/>
      <c r="BZG27" s="15"/>
      <c r="BZH27" s="15"/>
      <c r="BZI27" s="15"/>
      <c r="BZJ27" s="15"/>
      <c r="BZK27" s="15"/>
      <c r="BZL27" s="15"/>
      <c r="BZM27" s="15"/>
      <c r="BZN27" s="15"/>
      <c r="BZO27" s="15"/>
      <c r="BZP27" s="15"/>
      <c r="BZQ27" s="15"/>
      <c r="BZR27" s="15"/>
      <c r="BZS27" s="15"/>
      <c r="BZT27" s="15"/>
      <c r="BZU27" s="15"/>
      <c r="BZV27" s="15"/>
      <c r="BZW27" s="15"/>
      <c r="BZX27" s="15"/>
      <c r="BZY27" s="15"/>
      <c r="BZZ27" s="15"/>
      <c r="CAA27" s="15"/>
      <c r="CAB27" s="15"/>
      <c r="CAC27" s="15"/>
      <c r="CAD27" s="15"/>
      <c r="CAE27" s="15"/>
      <c r="CAF27" s="15"/>
      <c r="CAG27" s="15"/>
      <c r="CAH27" s="15"/>
      <c r="CAI27" s="15"/>
      <c r="CAJ27" s="15"/>
      <c r="CAK27" s="15"/>
      <c r="CAL27" s="15"/>
      <c r="CAM27" s="15"/>
      <c r="CAN27" s="15"/>
      <c r="CAO27" s="15"/>
      <c r="CAP27" s="15"/>
      <c r="CAQ27" s="15"/>
      <c r="CAR27" s="15"/>
      <c r="CAS27" s="15"/>
      <c r="CAT27" s="15"/>
      <c r="CAU27" s="15"/>
      <c r="CAV27" s="15"/>
      <c r="CAW27" s="15"/>
      <c r="CAX27" s="15"/>
      <c r="CAY27" s="15"/>
      <c r="CAZ27" s="15"/>
      <c r="CBA27" s="15"/>
      <c r="CBB27" s="15"/>
      <c r="CBC27" s="15"/>
      <c r="CBD27" s="15"/>
      <c r="CBE27" s="15"/>
      <c r="CBF27" s="15"/>
      <c r="CBG27" s="15"/>
      <c r="CBH27" s="15"/>
      <c r="CBI27" s="15"/>
      <c r="CBJ27" s="15"/>
      <c r="CBK27" s="15"/>
      <c r="CBL27" s="15"/>
      <c r="CBM27" s="15"/>
      <c r="CBN27" s="15"/>
      <c r="CBO27" s="15"/>
      <c r="CBP27" s="15"/>
      <c r="CBQ27" s="15"/>
      <c r="CBR27" s="15"/>
      <c r="CBS27" s="15"/>
      <c r="CBT27" s="15"/>
      <c r="CBU27" s="15"/>
      <c r="CBV27" s="15"/>
      <c r="CBW27" s="15"/>
      <c r="CBX27" s="15"/>
      <c r="CBY27" s="15"/>
      <c r="CBZ27" s="15"/>
      <c r="CCA27" s="15"/>
      <c r="CCB27" s="15"/>
      <c r="CCC27" s="15"/>
      <c r="CCD27" s="15"/>
      <c r="CCE27" s="15"/>
      <c r="CCF27" s="15"/>
      <c r="CCG27" s="15"/>
      <c r="CCH27" s="15"/>
      <c r="CCI27" s="15"/>
      <c r="CCJ27" s="15"/>
      <c r="CCK27" s="15"/>
      <c r="CCL27" s="15"/>
      <c r="CCM27" s="15"/>
      <c r="CCN27" s="15"/>
      <c r="CCO27" s="15"/>
      <c r="CCP27" s="15"/>
      <c r="CCQ27" s="15"/>
      <c r="CCR27" s="15"/>
      <c r="CCS27" s="15"/>
      <c r="CCT27" s="15"/>
      <c r="CCU27" s="15"/>
      <c r="CCV27" s="15"/>
      <c r="CCW27" s="15"/>
      <c r="CCX27" s="15"/>
      <c r="CCY27" s="15"/>
      <c r="CCZ27" s="15"/>
      <c r="CDA27" s="15"/>
      <c r="CDB27" s="15"/>
      <c r="CDC27" s="15"/>
      <c r="CDD27" s="15"/>
      <c r="CDE27" s="15"/>
      <c r="CDF27" s="15"/>
      <c r="CDG27" s="15"/>
      <c r="CDH27" s="15"/>
      <c r="CDI27" s="15"/>
      <c r="CDJ27" s="15"/>
      <c r="CDK27" s="15"/>
      <c r="CDL27" s="15"/>
      <c r="CDM27" s="15"/>
      <c r="CDN27" s="15"/>
      <c r="CDO27" s="15"/>
      <c r="CDP27" s="15"/>
      <c r="CDQ27" s="15"/>
      <c r="CDR27" s="15"/>
      <c r="CDS27" s="15"/>
      <c r="CDT27" s="15"/>
      <c r="CDU27" s="15"/>
      <c r="CDV27" s="15"/>
      <c r="CDW27" s="15"/>
      <c r="CDX27" s="15"/>
      <c r="CDY27" s="15"/>
      <c r="CDZ27" s="15"/>
      <c r="CEA27" s="15"/>
      <c r="CEB27" s="15"/>
      <c r="CEC27" s="15"/>
      <c r="CED27" s="15"/>
      <c r="CEE27" s="15"/>
      <c r="CEF27" s="15"/>
      <c r="CEG27" s="15"/>
      <c r="CEH27" s="15"/>
      <c r="CEI27" s="15"/>
      <c r="CEJ27" s="15"/>
      <c r="CEK27" s="15"/>
      <c r="CEL27" s="15"/>
      <c r="CEM27" s="15"/>
      <c r="CEN27" s="15"/>
      <c r="CEO27" s="15"/>
      <c r="CEP27" s="15"/>
      <c r="CEQ27" s="15"/>
      <c r="CER27" s="15"/>
      <c r="CES27" s="15"/>
      <c r="CET27" s="15"/>
      <c r="CEU27" s="15"/>
      <c r="CEV27" s="15"/>
      <c r="CEW27" s="15"/>
      <c r="CEX27" s="15"/>
      <c r="CEY27" s="15"/>
      <c r="CEZ27" s="15"/>
      <c r="CFA27" s="15"/>
      <c r="CFB27" s="15"/>
      <c r="CFC27" s="15"/>
      <c r="CFD27" s="15"/>
      <c r="CFE27" s="15"/>
      <c r="CFF27" s="15"/>
      <c r="CFG27" s="15"/>
      <c r="CFH27" s="15"/>
      <c r="CFI27" s="15"/>
      <c r="CFJ27" s="15"/>
      <c r="CFK27" s="15"/>
      <c r="CFL27" s="15"/>
      <c r="CFM27" s="15"/>
      <c r="CFN27" s="15"/>
      <c r="CFO27" s="15"/>
      <c r="CFP27" s="15"/>
      <c r="CFQ27" s="15"/>
      <c r="CFR27" s="15"/>
      <c r="CFS27" s="15"/>
      <c r="CFT27" s="15"/>
      <c r="CFU27" s="15"/>
      <c r="CFV27" s="15"/>
      <c r="CFW27" s="15"/>
      <c r="CFX27" s="15"/>
      <c r="CFY27" s="15"/>
      <c r="CFZ27" s="15"/>
      <c r="CGA27" s="15"/>
      <c r="CGB27" s="15"/>
      <c r="CGC27" s="15"/>
      <c r="CGD27" s="15"/>
      <c r="CGE27" s="15"/>
      <c r="CGF27" s="15"/>
      <c r="CGG27" s="15"/>
      <c r="CGH27" s="15"/>
      <c r="CGI27" s="15"/>
      <c r="CGJ27" s="15"/>
      <c r="CGK27" s="15"/>
      <c r="CGL27" s="15"/>
      <c r="CGM27" s="15"/>
      <c r="CGN27" s="15"/>
      <c r="CGO27" s="15"/>
      <c r="CGP27" s="15"/>
      <c r="CGQ27" s="15"/>
      <c r="CGR27" s="15"/>
      <c r="CGS27" s="15"/>
      <c r="CGT27" s="15"/>
      <c r="CGU27" s="15"/>
      <c r="CGV27" s="15"/>
      <c r="CGW27" s="15"/>
      <c r="CGX27" s="15"/>
      <c r="CGY27" s="15"/>
      <c r="CGZ27" s="15"/>
      <c r="CHA27" s="15"/>
      <c r="CHB27" s="15"/>
      <c r="CHC27" s="15"/>
      <c r="CHD27" s="15"/>
      <c r="CHE27" s="15"/>
      <c r="CHF27" s="15"/>
      <c r="CHG27" s="15"/>
      <c r="CHH27" s="15"/>
      <c r="CHI27" s="15"/>
      <c r="CHJ27" s="15"/>
      <c r="CHK27" s="15"/>
      <c r="CHL27" s="15"/>
      <c r="CHM27" s="15"/>
      <c r="CHN27" s="15"/>
      <c r="CHO27" s="15"/>
      <c r="CHP27" s="15"/>
      <c r="CHQ27" s="15"/>
      <c r="CHR27" s="15"/>
      <c r="CHS27" s="15"/>
      <c r="CHT27" s="15"/>
      <c r="CHU27" s="15"/>
      <c r="CHV27" s="15"/>
      <c r="CHW27" s="15"/>
      <c r="CHX27" s="15"/>
      <c r="CHY27" s="15"/>
      <c r="CHZ27" s="15"/>
      <c r="CIA27" s="15"/>
      <c r="CIB27" s="15"/>
      <c r="CIC27" s="15"/>
      <c r="CID27" s="15"/>
      <c r="CIE27" s="15"/>
      <c r="CIF27" s="15"/>
      <c r="CIG27" s="15"/>
      <c r="CIH27" s="15"/>
      <c r="CII27" s="15"/>
      <c r="CIJ27" s="15"/>
      <c r="CIK27" s="15"/>
      <c r="CIL27" s="15"/>
      <c r="CIM27" s="15"/>
      <c r="CIN27" s="15"/>
      <c r="CIO27" s="15"/>
      <c r="CIP27" s="15"/>
      <c r="CIQ27" s="15"/>
      <c r="CIR27" s="15"/>
      <c r="CIS27" s="15"/>
      <c r="CIT27" s="15"/>
      <c r="CIU27" s="15"/>
      <c r="CIV27" s="15"/>
      <c r="CIW27" s="15"/>
      <c r="CIX27" s="15"/>
      <c r="CIY27" s="15"/>
      <c r="CIZ27" s="15"/>
      <c r="CJA27" s="15"/>
      <c r="CJB27" s="15"/>
      <c r="CJC27" s="15"/>
      <c r="CJD27" s="15"/>
      <c r="CJE27" s="15"/>
      <c r="CJF27" s="15"/>
      <c r="CJG27" s="15"/>
      <c r="CJH27" s="15"/>
      <c r="CJI27" s="15"/>
      <c r="CJJ27" s="15"/>
      <c r="CJK27" s="15"/>
      <c r="CJL27" s="15"/>
      <c r="CJM27" s="15"/>
      <c r="CJN27" s="15"/>
      <c r="CJO27" s="15"/>
      <c r="CJP27" s="15"/>
      <c r="CJQ27" s="15"/>
      <c r="CJR27" s="15"/>
      <c r="CJS27" s="15"/>
      <c r="CJT27" s="15"/>
      <c r="CJU27" s="15"/>
      <c r="CJV27" s="15"/>
      <c r="CJW27" s="15"/>
      <c r="CJX27" s="15"/>
      <c r="CJY27" s="15"/>
      <c r="CJZ27" s="15"/>
      <c r="CKA27" s="15"/>
      <c r="CKB27" s="15"/>
      <c r="CKC27" s="15"/>
      <c r="CKD27" s="15"/>
      <c r="CKE27" s="15"/>
      <c r="CKF27" s="15"/>
      <c r="CKG27" s="15"/>
      <c r="CKH27" s="15"/>
      <c r="CKI27" s="15"/>
      <c r="CKJ27" s="15"/>
      <c r="CKK27" s="15"/>
      <c r="CKL27" s="15"/>
      <c r="CKM27" s="15"/>
      <c r="CKN27" s="15"/>
      <c r="CKO27" s="15"/>
      <c r="CKP27" s="15"/>
      <c r="CKQ27" s="15"/>
      <c r="CKR27" s="15"/>
      <c r="CKS27" s="15"/>
      <c r="CKT27" s="15"/>
      <c r="CKU27" s="15"/>
      <c r="CKV27" s="15"/>
      <c r="CKW27" s="15"/>
      <c r="CKX27" s="15"/>
      <c r="CKY27" s="15"/>
      <c r="CKZ27" s="15"/>
      <c r="CLA27" s="15"/>
      <c r="CLB27" s="15"/>
      <c r="CLC27" s="15"/>
      <c r="CLD27" s="15"/>
      <c r="CLE27" s="15"/>
      <c r="CLF27" s="15"/>
      <c r="CLG27" s="15"/>
      <c r="CLH27" s="15"/>
      <c r="CLI27" s="15"/>
      <c r="CLJ27" s="15"/>
      <c r="CLK27" s="15"/>
      <c r="CLL27" s="15"/>
      <c r="CLM27" s="15"/>
      <c r="CLN27" s="15"/>
      <c r="CLO27" s="15"/>
      <c r="CLP27" s="15"/>
      <c r="CLQ27" s="15"/>
      <c r="CLR27" s="15"/>
      <c r="CLS27" s="15"/>
      <c r="CLT27" s="15"/>
      <c r="CLU27" s="15"/>
      <c r="CLV27" s="15"/>
      <c r="CLW27" s="15"/>
      <c r="CLX27" s="15"/>
      <c r="CLY27" s="15"/>
      <c r="CLZ27" s="15"/>
      <c r="CMA27" s="15"/>
      <c r="CMB27" s="15"/>
      <c r="CMC27" s="15"/>
      <c r="CMD27" s="15"/>
      <c r="CME27" s="15"/>
      <c r="CMF27" s="15"/>
      <c r="CMG27" s="15"/>
      <c r="CMH27" s="15"/>
      <c r="CMI27" s="15"/>
      <c r="CMJ27" s="15"/>
      <c r="CMK27" s="15"/>
      <c r="CML27" s="15"/>
      <c r="CMM27" s="15"/>
      <c r="CMN27" s="15"/>
      <c r="CMO27" s="15"/>
      <c r="CMP27" s="15"/>
      <c r="CMQ27" s="15"/>
      <c r="CMR27" s="15"/>
      <c r="CMS27" s="15"/>
      <c r="CMT27" s="15"/>
      <c r="CMU27" s="15"/>
      <c r="CMV27" s="15"/>
      <c r="CMW27" s="15"/>
      <c r="CMX27" s="15"/>
      <c r="CMY27" s="15"/>
      <c r="CMZ27" s="15"/>
      <c r="CNA27" s="15"/>
      <c r="CNB27" s="15"/>
      <c r="CNC27" s="15"/>
      <c r="CND27" s="15"/>
      <c r="CNE27" s="15"/>
      <c r="CNF27" s="15"/>
      <c r="CNG27" s="15"/>
      <c r="CNH27" s="15"/>
      <c r="CNI27" s="15"/>
      <c r="CNJ27" s="15"/>
      <c r="CNK27" s="15"/>
      <c r="CNL27" s="15"/>
      <c r="CNM27" s="15"/>
      <c r="CNN27" s="15"/>
      <c r="CNO27" s="15"/>
      <c r="CNP27" s="15"/>
      <c r="CNQ27" s="15"/>
      <c r="CNR27" s="15"/>
      <c r="CNS27" s="15"/>
      <c r="CNT27" s="15"/>
      <c r="CNU27" s="15"/>
      <c r="CNV27" s="15"/>
      <c r="CNW27" s="15"/>
      <c r="CNX27" s="15"/>
      <c r="CNY27" s="15"/>
      <c r="CNZ27" s="15"/>
      <c r="COA27" s="15"/>
      <c r="COB27" s="15"/>
      <c r="COC27" s="15"/>
      <c r="COD27" s="15"/>
      <c r="COE27" s="15"/>
      <c r="COF27" s="15"/>
      <c r="COG27" s="15"/>
      <c r="COH27" s="15"/>
      <c r="COI27" s="15"/>
      <c r="COJ27" s="15"/>
      <c r="COK27" s="15"/>
      <c r="COL27" s="15"/>
      <c r="COM27" s="15"/>
      <c r="CON27" s="15"/>
      <c r="COO27" s="15"/>
      <c r="COP27" s="15"/>
      <c r="COQ27" s="15"/>
      <c r="COR27" s="15"/>
      <c r="COS27" s="15"/>
      <c r="COT27" s="15"/>
      <c r="COU27" s="15"/>
      <c r="COV27" s="15"/>
      <c r="COW27" s="15"/>
      <c r="COX27" s="15"/>
      <c r="COY27" s="15"/>
      <c r="COZ27" s="15"/>
      <c r="CPA27" s="15"/>
      <c r="CPB27" s="15"/>
      <c r="CPC27" s="15"/>
      <c r="CPD27" s="15"/>
      <c r="CPE27" s="15"/>
      <c r="CPF27" s="15"/>
      <c r="CPG27" s="15"/>
      <c r="CPH27" s="15"/>
      <c r="CPI27" s="15"/>
      <c r="CPJ27" s="15"/>
      <c r="CPK27" s="15"/>
      <c r="CPL27" s="15"/>
      <c r="CPM27" s="15"/>
      <c r="CPN27" s="15"/>
      <c r="CPO27" s="15"/>
      <c r="CPP27" s="15"/>
      <c r="CPQ27" s="15"/>
      <c r="CPR27" s="15"/>
      <c r="CPS27" s="15"/>
      <c r="CPT27" s="15"/>
      <c r="CPU27" s="15"/>
      <c r="CPV27" s="15"/>
      <c r="CPW27" s="15"/>
      <c r="CPX27" s="15"/>
      <c r="CPY27" s="15"/>
      <c r="CPZ27" s="15"/>
      <c r="CQA27" s="15"/>
      <c r="CQB27" s="15"/>
      <c r="CQC27" s="15"/>
      <c r="CQD27" s="15"/>
      <c r="CQE27" s="15"/>
      <c r="CQF27" s="15"/>
      <c r="CQG27" s="15"/>
      <c r="CQH27" s="15"/>
      <c r="CQI27" s="15"/>
      <c r="CQJ27" s="15"/>
      <c r="CQK27" s="15"/>
      <c r="CQL27" s="15"/>
      <c r="CQM27" s="15"/>
      <c r="CQN27" s="15"/>
      <c r="CQO27" s="15"/>
      <c r="CQP27" s="15"/>
      <c r="CQQ27" s="15"/>
      <c r="CQR27" s="15"/>
      <c r="CQS27" s="15"/>
      <c r="CQT27" s="15"/>
      <c r="CQU27" s="15"/>
      <c r="CQV27" s="15"/>
      <c r="CQW27" s="15"/>
      <c r="CQX27" s="15"/>
      <c r="CQY27" s="15"/>
      <c r="CQZ27" s="15"/>
      <c r="CRA27" s="15"/>
      <c r="CRB27" s="15"/>
      <c r="CRC27" s="15"/>
      <c r="CRD27" s="15"/>
      <c r="CRE27" s="15"/>
      <c r="CRF27" s="15"/>
      <c r="CRG27" s="15"/>
      <c r="CRH27" s="15"/>
      <c r="CRI27" s="15"/>
      <c r="CRJ27" s="15"/>
      <c r="CRK27" s="15"/>
      <c r="CRL27" s="15"/>
      <c r="CRM27" s="15"/>
      <c r="CRN27" s="15"/>
      <c r="CRO27" s="15"/>
      <c r="CRP27" s="15"/>
      <c r="CRQ27" s="15"/>
      <c r="CRR27" s="15"/>
      <c r="CRS27" s="15"/>
      <c r="CRT27" s="15"/>
      <c r="CRU27" s="15"/>
      <c r="CRV27" s="15"/>
      <c r="CRW27" s="15"/>
      <c r="CRX27" s="15"/>
      <c r="CRY27" s="15"/>
      <c r="CRZ27" s="15"/>
      <c r="CSA27" s="15"/>
      <c r="CSB27" s="15"/>
      <c r="CSC27" s="15"/>
      <c r="CSD27" s="15"/>
      <c r="CSE27" s="15"/>
      <c r="CSF27" s="15"/>
      <c r="CSG27" s="15"/>
      <c r="CSH27" s="15"/>
      <c r="CSI27" s="15"/>
      <c r="CSJ27" s="15"/>
      <c r="CSK27" s="15"/>
      <c r="CSL27" s="15"/>
      <c r="CSM27" s="15"/>
      <c r="CSN27" s="15"/>
      <c r="CSO27" s="15"/>
      <c r="CSP27" s="15"/>
      <c r="CSQ27" s="15"/>
      <c r="CSR27" s="15"/>
      <c r="CSS27" s="15"/>
      <c r="CST27" s="15"/>
      <c r="CSU27" s="15"/>
      <c r="CSV27" s="15"/>
      <c r="CSW27" s="15"/>
      <c r="CSX27" s="15"/>
      <c r="CSY27" s="15"/>
      <c r="CSZ27" s="15"/>
      <c r="CTA27" s="15"/>
      <c r="CTB27" s="15"/>
      <c r="CTC27" s="15"/>
      <c r="CTD27" s="15"/>
      <c r="CTE27" s="15"/>
      <c r="CTF27" s="15"/>
      <c r="CTG27" s="15"/>
      <c r="CTH27" s="15"/>
      <c r="CTI27" s="15"/>
      <c r="CTJ27" s="15"/>
      <c r="CTK27" s="15"/>
      <c r="CTL27" s="15"/>
      <c r="CTM27" s="15"/>
      <c r="CTN27" s="15"/>
      <c r="CTO27" s="15"/>
      <c r="CTP27" s="15"/>
      <c r="CTQ27" s="15"/>
      <c r="CTR27" s="15"/>
      <c r="CTS27" s="15"/>
      <c r="CTT27" s="15"/>
      <c r="CTU27" s="15"/>
      <c r="CTV27" s="15"/>
      <c r="CTW27" s="15"/>
      <c r="CTX27" s="15"/>
      <c r="CTY27" s="15"/>
      <c r="CTZ27" s="15"/>
      <c r="CUA27" s="15"/>
      <c r="CUB27" s="15"/>
      <c r="CUC27" s="15"/>
      <c r="CUD27" s="15"/>
      <c r="CUE27" s="15"/>
      <c r="CUF27" s="15"/>
      <c r="CUG27" s="15"/>
      <c r="CUH27" s="15"/>
      <c r="CUI27" s="15"/>
      <c r="CUJ27" s="15"/>
      <c r="CUK27" s="15"/>
      <c r="CUL27" s="15"/>
      <c r="CUM27" s="15"/>
      <c r="CUN27" s="15"/>
      <c r="CUO27" s="15"/>
      <c r="CUP27" s="15"/>
      <c r="CUQ27" s="15"/>
      <c r="CUR27" s="15"/>
      <c r="CUS27" s="15"/>
      <c r="CUT27" s="15"/>
    </row>
    <row r="28" spans="1:2594" s="15" customFormat="1" ht="15" customHeight="1" x14ac:dyDescent="0.15">
      <c r="A28" s="976" t="s">
        <v>253</v>
      </c>
      <c r="B28" s="58" t="s">
        <v>427</v>
      </c>
      <c r="C28" s="99" t="s">
        <v>475</v>
      </c>
      <c r="D28" s="44"/>
      <c r="E28" s="44"/>
      <c r="F28" s="44"/>
      <c r="G28" s="46"/>
      <c r="H28" s="44"/>
      <c r="I28" s="44"/>
      <c r="J28" s="44"/>
      <c r="K28" s="977"/>
      <c r="L28" s="172"/>
      <c r="M28" s="173"/>
      <c r="N28" s="852" t="str">
        <f t="shared" si="11"/>
        <v>6.C</v>
      </c>
      <c r="O28" s="35" t="str">
        <f t="shared" si="12"/>
        <v>Хвойные породы</v>
      </c>
      <c r="P28" s="99" t="s">
        <v>475</v>
      </c>
      <c r="Q28" s="156"/>
      <c r="R28" s="156"/>
      <c r="S28" s="156"/>
      <c r="T28" s="156"/>
      <c r="U28" s="156"/>
      <c r="V28" s="156"/>
      <c r="W28" s="156"/>
      <c r="X28" s="181"/>
      <c r="Y28" s="174" t="s">
        <v>0</v>
      </c>
      <c r="Z28" s="310" t="str">
        <f t="shared" si="4"/>
        <v>6.C</v>
      </c>
      <c r="AA28" s="35" t="str">
        <f t="shared" si="19"/>
        <v>Хвойные породы</v>
      </c>
      <c r="AB28" s="99" t="s">
        <v>475</v>
      </c>
      <c r="AC28" s="308">
        <f>IF(ISNUMBER('CB1-Производство'!D40+D28-H28),'CB1-Производство'!D40+D28-H28,IF(ISNUMBER(H28-D28),"NT " &amp; H28-D28,"…"))</f>
        <v>0</v>
      </c>
      <c r="AD28" s="214">
        <f>IF(ISNUMBER('CB1-Производство'!E40+F28-J28),'CB1-Производство'!E40+F28-J28,IF(ISNUMBER(J28-F28),"NT " &amp; J28-F28,"…"))</f>
        <v>0</v>
      </c>
    </row>
    <row r="29" spans="1:2594" s="15" customFormat="1" ht="15" customHeight="1" x14ac:dyDescent="0.15">
      <c r="A29" s="976" t="s">
        <v>254</v>
      </c>
      <c r="B29" s="58" t="s">
        <v>428</v>
      </c>
      <c r="C29" s="99" t="s">
        <v>475</v>
      </c>
      <c r="D29" s="44"/>
      <c r="E29" s="44"/>
      <c r="F29" s="44"/>
      <c r="G29" s="46"/>
      <c r="H29" s="44"/>
      <c r="I29" s="44"/>
      <c r="J29" s="44"/>
      <c r="K29" s="977"/>
      <c r="L29" s="172"/>
      <c r="M29" s="173"/>
      <c r="N29" s="852" t="str">
        <f t="shared" si="11"/>
        <v>6.NC</v>
      </c>
      <c r="O29" s="35" t="str">
        <f t="shared" si="12"/>
        <v>Лиственные породы</v>
      </c>
      <c r="P29" s="99" t="s">
        <v>475</v>
      </c>
      <c r="Q29" s="156"/>
      <c r="R29" s="156"/>
      <c r="S29" s="156"/>
      <c r="T29" s="156"/>
      <c r="U29" s="156"/>
      <c r="V29" s="156"/>
      <c r="W29" s="156"/>
      <c r="X29" s="181"/>
      <c r="Y29" s="174"/>
      <c r="Z29" s="310" t="str">
        <f t="shared" si="4"/>
        <v>6.NC</v>
      </c>
      <c r="AA29" s="35" t="str">
        <f t="shared" si="19"/>
        <v>Лиственные породы</v>
      </c>
      <c r="AB29" s="99" t="s">
        <v>475</v>
      </c>
      <c r="AC29" s="209">
        <f>IF(ISNUMBER('CB1-Производство'!D41+D29-H29),'CB1-Производство'!D41+D29-H29,IF(ISNUMBER(H29-D29),"NT " &amp; H29-D29,"…"))</f>
        <v>0</v>
      </c>
      <c r="AD29" s="214">
        <f>IF(ISNUMBER('CB1-Производство'!E41+F29-J29),'CB1-Производство'!E41+F29-J29,IF(ISNUMBER(J29-F29),"NT " &amp; J29-F29,"…"))</f>
        <v>0</v>
      </c>
    </row>
    <row r="30" spans="1:2594" s="15" customFormat="1" ht="12" customHeight="1" x14ac:dyDescent="0.15">
      <c r="A30" s="981" t="s">
        <v>255</v>
      </c>
      <c r="B30" s="60" t="s">
        <v>429</v>
      </c>
      <c r="C30" s="99" t="s">
        <v>475</v>
      </c>
      <c r="D30" s="44"/>
      <c r="E30" s="44"/>
      <c r="F30" s="44"/>
      <c r="G30" s="46"/>
      <c r="H30" s="44"/>
      <c r="I30" s="44"/>
      <c r="J30" s="44"/>
      <c r="K30" s="977"/>
      <c r="L30" s="172"/>
      <c r="M30" s="173"/>
      <c r="N30" s="858" t="str">
        <f t="shared" si="11"/>
        <v>6.NC.T</v>
      </c>
      <c r="O30" s="36" t="str">
        <f t="shared" si="12"/>
        <v>в том числе тропические породы</v>
      </c>
      <c r="P30" s="99" t="s">
        <v>475</v>
      </c>
      <c r="Q30" s="161" t="str">
        <f t="shared" ref="Q30:X30" si="21">IF(AND(ISNUMBER(D30/D29),D30&gt;D29),"&gt; 5.NC !!","")</f>
        <v/>
      </c>
      <c r="R30" s="161" t="str">
        <f t="shared" si="21"/>
        <v/>
      </c>
      <c r="S30" s="161" t="str">
        <f t="shared" si="21"/>
        <v/>
      </c>
      <c r="T30" s="161" t="str">
        <f t="shared" si="21"/>
        <v/>
      </c>
      <c r="U30" s="161" t="str">
        <f t="shared" si="21"/>
        <v/>
      </c>
      <c r="V30" s="161" t="str">
        <f t="shared" si="21"/>
        <v/>
      </c>
      <c r="W30" s="161" t="str">
        <f t="shared" si="21"/>
        <v/>
      </c>
      <c r="X30" s="161" t="str">
        <f t="shared" si="21"/>
        <v/>
      </c>
      <c r="Y30" s="174"/>
      <c r="Z30" s="309" t="str">
        <f t="shared" si="4"/>
        <v>6.NC.T</v>
      </c>
      <c r="AA30" s="36" t="str">
        <f t="shared" si="19"/>
        <v>в том числе тропические породы</v>
      </c>
      <c r="AB30" s="99" t="s">
        <v>475</v>
      </c>
      <c r="AC30" s="209">
        <f>IF(ISNUMBER('CB1-Производство'!D42+D30-H30),'CB1-Производство'!D42+D30-H30,IF(ISNUMBER(H30-D30),"NT " &amp; H30-D30,"…"))</f>
        <v>0</v>
      </c>
      <c r="AD30" s="214">
        <f>IF(ISNUMBER('CB1-Производство'!E42+F30-J30),'CB1-Производство'!E42+F30-J30,IF(ISNUMBER(J30-F30),"NT " &amp; J30-F30,"…"))</f>
        <v>0</v>
      </c>
      <c r="AE30" s="15" t="s">
        <v>0</v>
      </c>
    </row>
    <row r="31" spans="1:2594" s="105" customFormat="1" ht="15" customHeight="1" x14ac:dyDescent="0.15">
      <c r="A31" s="597" t="s">
        <v>256</v>
      </c>
      <c r="B31" s="475" t="s">
        <v>443</v>
      </c>
      <c r="C31" s="471" t="s">
        <v>475</v>
      </c>
      <c r="D31" s="107"/>
      <c r="E31" s="107"/>
      <c r="F31" s="107"/>
      <c r="G31" s="108"/>
      <c r="H31" s="107"/>
      <c r="I31" s="107"/>
      <c r="J31" s="107"/>
      <c r="K31" s="973"/>
      <c r="L31" s="172"/>
      <c r="M31" s="173"/>
      <c r="N31" s="856" t="str">
        <f t="shared" ref="N31:O34" si="22">A31</f>
        <v>7</v>
      </c>
      <c r="O31" s="106" t="str">
        <f t="shared" si="22"/>
        <v>ШПОН</v>
      </c>
      <c r="P31" s="471" t="s">
        <v>475</v>
      </c>
      <c r="Q31" s="375">
        <f>D31-(D32+D33)</f>
        <v>0</v>
      </c>
      <c r="R31" s="160">
        <f t="shared" ref="R31:X31" si="23">E31-(E32+E33)</f>
        <v>0</v>
      </c>
      <c r="S31" s="160">
        <f t="shared" si="23"/>
        <v>0</v>
      </c>
      <c r="T31" s="160">
        <f t="shared" si="23"/>
        <v>0</v>
      </c>
      <c r="U31" s="160">
        <f t="shared" si="23"/>
        <v>0</v>
      </c>
      <c r="V31" s="160">
        <f t="shared" si="23"/>
        <v>0</v>
      </c>
      <c r="W31" s="160">
        <f t="shared" si="23"/>
        <v>0</v>
      </c>
      <c r="X31" s="857">
        <f t="shared" si="23"/>
        <v>0</v>
      </c>
      <c r="Y31" s="193"/>
      <c r="Z31" s="201" t="str">
        <f t="shared" ref="Z31:AA34" si="24">A31</f>
        <v>7</v>
      </c>
      <c r="AA31" s="106" t="str">
        <f t="shared" si="24"/>
        <v>ШПОН</v>
      </c>
      <c r="AB31" s="471" t="s">
        <v>475</v>
      </c>
      <c r="AC31" s="205">
        <f>IF(ISNUMBER('CB1-Производство'!D43+D31-H31),'CB1-Производство'!D43+D31-H31,IF(ISNUMBER(H31-D31),"NT " &amp; H31-D31,"…"))</f>
        <v>0</v>
      </c>
      <c r="AD31" s="206">
        <f>IF(ISNUMBER('CB1-Производство'!E43+F31-J31),'CB1-Производство'!E43+F31-J31,IF(ISNUMBER(J31-F31),"NT " &amp; J31-F31,"…"))</f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  <c r="AMK31" s="15"/>
      <c r="AML31" s="15"/>
      <c r="AMM31" s="15"/>
      <c r="AMN31" s="15"/>
      <c r="AMO31" s="15"/>
      <c r="AMP31" s="15"/>
      <c r="AMQ31" s="15"/>
      <c r="AMR31" s="15"/>
      <c r="AMS31" s="15"/>
      <c r="AMT31" s="15"/>
      <c r="AMU31" s="15"/>
      <c r="AMV31" s="15"/>
      <c r="AMW31" s="15"/>
      <c r="AMX31" s="15"/>
      <c r="AMY31" s="15"/>
      <c r="AMZ31" s="15"/>
      <c r="ANA31" s="15"/>
      <c r="ANB31" s="15"/>
      <c r="ANC31" s="15"/>
      <c r="AND31" s="15"/>
      <c r="ANE31" s="15"/>
      <c r="ANF31" s="15"/>
      <c r="ANG31" s="15"/>
      <c r="ANH31" s="15"/>
      <c r="ANI31" s="15"/>
      <c r="ANJ31" s="15"/>
      <c r="ANK31" s="15"/>
      <c r="ANL31" s="15"/>
      <c r="ANM31" s="15"/>
      <c r="ANN31" s="15"/>
      <c r="ANO31" s="15"/>
      <c r="ANP31" s="15"/>
      <c r="ANQ31" s="15"/>
      <c r="ANR31" s="15"/>
      <c r="ANS31" s="15"/>
      <c r="ANT31" s="15"/>
      <c r="ANU31" s="15"/>
      <c r="ANV31" s="15"/>
      <c r="ANW31" s="15"/>
      <c r="ANX31" s="15"/>
      <c r="ANY31" s="15"/>
      <c r="ANZ31" s="15"/>
      <c r="AOA31" s="15"/>
      <c r="AOB31" s="15"/>
      <c r="AOC31" s="15"/>
      <c r="AOD31" s="15"/>
      <c r="AOE31" s="15"/>
      <c r="AOF31" s="15"/>
      <c r="AOG31" s="15"/>
      <c r="AOH31" s="15"/>
      <c r="AOI31" s="15"/>
      <c r="AOJ31" s="15"/>
      <c r="AOK31" s="15"/>
      <c r="AOL31" s="15"/>
      <c r="AOM31" s="15"/>
      <c r="AON31" s="15"/>
      <c r="AOO31" s="15"/>
      <c r="AOP31" s="15"/>
      <c r="AOQ31" s="15"/>
      <c r="AOR31" s="15"/>
      <c r="AOS31" s="15"/>
      <c r="AOT31" s="15"/>
      <c r="AOU31" s="15"/>
      <c r="AOV31" s="15"/>
      <c r="AOW31" s="15"/>
      <c r="AOX31" s="15"/>
      <c r="AOY31" s="15"/>
      <c r="AOZ31" s="15"/>
      <c r="APA31" s="15"/>
      <c r="APB31" s="15"/>
      <c r="APC31" s="15"/>
      <c r="APD31" s="15"/>
      <c r="APE31" s="15"/>
      <c r="APF31" s="15"/>
      <c r="APG31" s="15"/>
      <c r="APH31" s="15"/>
      <c r="API31" s="15"/>
      <c r="APJ31" s="15"/>
      <c r="APK31" s="15"/>
      <c r="APL31" s="15"/>
      <c r="APM31" s="15"/>
      <c r="APN31" s="15"/>
      <c r="APO31" s="15"/>
      <c r="APP31" s="15"/>
      <c r="APQ31" s="15"/>
      <c r="APR31" s="15"/>
      <c r="APS31" s="15"/>
      <c r="APT31" s="15"/>
      <c r="APU31" s="15"/>
      <c r="APV31" s="15"/>
      <c r="APW31" s="15"/>
      <c r="APX31" s="15"/>
      <c r="APY31" s="15"/>
      <c r="APZ31" s="15"/>
      <c r="AQA31" s="15"/>
      <c r="AQB31" s="15"/>
      <c r="AQC31" s="15"/>
      <c r="AQD31" s="15"/>
      <c r="AQE31" s="15"/>
      <c r="AQF31" s="15"/>
      <c r="AQG31" s="15"/>
      <c r="AQH31" s="15"/>
      <c r="AQI31" s="15"/>
      <c r="AQJ31" s="15"/>
      <c r="AQK31" s="15"/>
      <c r="AQL31" s="15"/>
      <c r="AQM31" s="15"/>
      <c r="AQN31" s="15"/>
      <c r="AQO31" s="15"/>
      <c r="AQP31" s="15"/>
      <c r="AQQ31" s="15"/>
      <c r="AQR31" s="15"/>
      <c r="AQS31" s="15"/>
      <c r="AQT31" s="15"/>
      <c r="AQU31" s="15"/>
      <c r="AQV31" s="15"/>
      <c r="AQW31" s="15"/>
      <c r="AQX31" s="15"/>
      <c r="AQY31" s="15"/>
      <c r="AQZ31" s="15"/>
      <c r="ARA31" s="15"/>
      <c r="ARB31" s="15"/>
      <c r="ARC31" s="15"/>
      <c r="ARD31" s="15"/>
      <c r="ARE31" s="15"/>
      <c r="ARF31" s="15"/>
      <c r="ARG31" s="15"/>
      <c r="ARH31" s="15"/>
      <c r="ARI31" s="15"/>
      <c r="ARJ31" s="15"/>
      <c r="ARK31" s="15"/>
      <c r="ARL31" s="15"/>
      <c r="ARM31" s="15"/>
      <c r="ARN31" s="15"/>
      <c r="ARO31" s="15"/>
      <c r="ARP31" s="15"/>
      <c r="ARQ31" s="15"/>
      <c r="ARR31" s="15"/>
      <c r="ARS31" s="15"/>
      <c r="ART31" s="15"/>
      <c r="ARU31" s="15"/>
      <c r="ARV31" s="15"/>
      <c r="ARW31" s="15"/>
      <c r="ARX31" s="15"/>
      <c r="ARY31" s="15"/>
      <c r="ARZ31" s="15"/>
      <c r="ASA31" s="15"/>
      <c r="ASB31" s="15"/>
      <c r="ASC31" s="15"/>
      <c r="ASD31" s="15"/>
      <c r="ASE31" s="15"/>
      <c r="ASF31" s="15"/>
      <c r="ASG31" s="15"/>
      <c r="ASH31" s="15"/>
      <c r="ASI31" s="15"/>
      <c r="ASJ31" s="15"/>
      <c r="ASK31" s="15"/>
      <c r="ASL31" s="15"/>
      <c r="ASM31" s="15"/>
      <c r="ASN31" s="15"/>
      <c r="ASO31" s="15"/>
      <c r="ASP31" s="15"/>
      <c r="ASQ31" s="15"/>
      <c r="ASR31" s="15"/>
      <c r="ASS31" s="15"/>
      <c r="AST31" s="15"/>
      <c r="ASU31" s="15"/>
      <c r="ASV31" s="15"/>
      <c r="ASW31" s="15"/>
      <c r="ASX31" s="15"/>
      <c r="ASY31" s="15"/>
      <c r="ASZ31" s="15"/>
      <c r="ATA31" s="15"/>
      <c r="ATB31" s="15"/>
      <c r="ATC31" s="15"/>
      <c r="ATD31" s="15"/>
      <c r="ATE31" s="15"/>
      <c r="ATF31" s="15"/>
      <c r="ATG31" s="15"/>
      <c r="ATH31" s="15"/>
      <c r="ATI31" s="15"/>
      <c r="ATJ31" s="15"/>
      <c r="ATK31" s="15"/>
      <c r="ATL31" s="15"/>
      <c r="ATM31" s="15"/>
      <c r="ATN31" s="15"/>
      <c r="ATO31" s="15"/>
      <c r="ATP31" s="15"/>
      <c r="ATQ31" s="15"/>
      <c r="ATR31" s="15"/>
      <c r="ATS31" s="15"/>
      <c r="ATT31" s="15"/>
      <c r="ATU31" s="15"/>
      <c r="ATV31" s="15"/>
      <c r="ATW31" s="15"/>
      <c r="ATX31" s="15"/>
      <c r="ATY31" s="15"/>
      <c r="ATZ31" s="15"/>
      <c r="AUA31" s="15"/>
      <c r="AUB31" s="15"/>
      <c r="AUC31" s="15"/>
      <c r="AUD31" s="15"/>
      <c r="AUE31" s="15"/>
      <c r="AUF31" s="15"/>
      <c r="AUG31" s="15"/>
      <c r="AUH31" s="15"/>
      <c r="AUI31" s="15"/>
      <c r="AUJ31" s="15"/>
      <c r="AUK31" s="15"/>
      <c r="AUL31" s="15"/>
      <c r="AUM31" s="15"/>
      <c r="AUN31" s="15"/>
      <c r="AUO31" s="15"/>
      <c r="AUP31" s="15"/>
      <c r="AUQ31" s="15"/>
      <c r="AUR31" s="15"/>
      <c r="AUS31" s="15"/>
      <c r="AUT31" s="15"/>
      <c r="AUU31" s="15"/>
      <c r="AUV31" s="15"/>
      <c r="AUW31" s="15"/>
      <c r="AUX31" s="15"/>
      <c r="AUY31" s="15"/>
      <c r="AUZ31" s="15"/>
      <c r="AVA31" s="15"/>
      <c r="AVB31" s="15"/>
      <c r="AVC31" s="15"/>
      <c r="AVD31" s="15"/>
      <c r="AVE31" s="15"/>
      <c r="AVF31" s="15"/>
      <c r="AVG31" s="15"/>
      <c r="AVH31" s="15"/>
      <c r="AVI31" s="15"/>
      <c r="AVJ31" s="15"/>
      <c r="AVK31" s="15"/>
      <c r="AVL31" s="15"/>
      <c r="AVM31" s="15"/>
      <c r="AVN31" s="15"/>
      <c r="AVO31" s="15"/>
      <c r="AVP31" s="15"/>
      <c r="AVQ31" s="15"/>
      <c r="AVR31" s="15"/>
      <c r="AVS31" s="15"/>
      <c r="AVT31" s="15"/>
      <c r="AVU31" s="15"/>
      <c r="AVV31" s="15"/>
      <c r="AVW31" s="15"/>
      <c r="AVX31" s="15"/>
      <c r="AVY31" s="15"/>
      <c r="AVZ31" s="15"/>
      <c r="AWA31" s="15"/>
      <c r="AWB31" s="15"/>
      <c r="AWC31" s="15"/>
      <c r="AWD31" s="15"/>
      <c r="AWE31" s="15"/>
      <c r="AWF31" s="15"/>
      <c r="AWG31" s="15"/>
      <c r="AWH31" s="15"/>
      <c r="AWI31" s="15"/>
      <c r="AWJ31" s="15"/>
      <c r="AWK31" s="15"/>
      <c r="AWL31" s="15"/>
      <c r="AWM31" s="15"/>
      <c r="AWN31" s="15"/>
      <c r="AWO31" s="15"/>
      <c r="AWP31" s="15"/>
      <c r="AWQ31" s="15"/>
      <c r="AWR31" s="15"/>
      <c r="AWS31" s="15"/>
      <c r="AWT31" s="15"/>
      <c r="AWU31" s="15"/>
      <c r="AWV31" s="15"/>
      <c r="AWW31" s="15"/>
      <c r="AWX31" s="15"/>
      <c r="AWY31" s="15"/>
      <c r="AWZ31" s="15"/>
      <c r="AXA31" s="15"/>
      <c r="AXB31" s="15"/>
      <c r="AXC31" s="15"/>
      <c r="AXD31" s="15"/>
      <c r="AXE31" s="15"/>
      <c r="AXF31" s="15"/>
      <c r="AXG31" s="15"/>
      <c r="AXH31" s="15"/>
      <c r="AXI31" s="15"/>
      <c r="AXJ31" s="15"/>
      <c r="AXK31" s="15"/>
      <c r="AXL31" s="15"/>
      <c r="AXM31" s="15"/>
      <c r="AXN31" s="15"/>
      <c r="AXO31" s="15"/>
      <c r="AXP31" s="15"/>
      <c r="AXQ31" s="15"/>
      <c r="AXR31" s="15"/>
      <c r="AXS31" s="15"/>
      <c r="AXT31" s="15"/>
      <c r="AXU31" s="15"/>
      <c r="AXV31" s="15"/>
      <c r="AXW31" s="15"/>
      <c r="AXX31" s="15"/>
      <c r="AXY31" s="15"/>
      <c r="AXZ31" s="15"/>
      <c r="AYA31" s="15"/>
      <c r="AYB31" s="15"/>
      <c r="AYC31" s="15"/>
      <c r="AYD31" s="15"/>
      <c r="AYE31" s="15"/>
      <c r="AYF31" s="15"/>
      <c r="AYG31" s="15"/>
      <c r="AYH31" s="15"/>
      <c r="AYI31" s="15"/>
      <c r="AYJ31" s="15"/>
      <c r="AYK31" s="15"/>
      <c r="AYL31" s="15"/>
      <c r="AYM31" s="15"/>
      <c r="AYN31" s="15"/>
      <c r="AYO31" s="15"/>
      <c r="AYP31" s="15"/>
      <c r="AYQ31" s="15"/>
      <c r="AYR31" s="15"/>
      <c r="AYS31" s="15"/>
      <c r="AYT31" s="15"/>
      <c r="AYU31" s="15"/>
      <c r="AYV31" s="15"/>
      <c r="AYW31" s="15"/>
      <c r="AYX31" s="15"/>
      <c r="AYY31" s="15"/>
      <c r="AYZ31" s="15"/>
      <c r="AZA31" s="15"/>
      <c r="AZB31" s="15"/>
      <c r="AZC31" s="15"/>
      <c r="AZD31" s="15"/>
      <c r="AZE31" s="15"/>
      <c r="AZF31" s="15"/>
      <c r="AZG31" s="15"/>
      <c r="AZH31" s="15"/>
      <c r="AZI31" s="15"/>
      <c r="AZJ31" s="15"/>
      <c r="AZK31" s="15"/>
      <c r="AZL31" s="15"/>
      <c r="AZM31" s="15"/>
      <c r="AZN31" s="15"/>
      <c r="AZO31" s="15"/>
      <c r="AZP31" s="15"/>
      <c r="AZQ31" s="15"/>
      <c r="AZR31" s="15"/>
      <c r="AZS31" s="15"/>
      <c r="AZT31" s="15"/>
      <c r="AZU31" s="15"/>
      <c r="AZV31" s="15"/>
      <c r="AZW31" s="15"/>
      <c r="AZX31" s="15"/>
      <c r="AZY31" s="15"/>
      <c r="AZZ31" s="15"/>
      <c r="BAA31" s="15"/>
      <c r="BAB31" s="15"/>
      <c r="BAC31" s="15"/>
      <c r="BAD31" s="15"/>
      <c r="BAE31" s="15"/>
      <c r="BAF31" s="15"/>
      <c r="BAG31" s="15"/>
      <c r="BAH31" s="15"/>
      <c r="BAI31" s="15"/>
      <c r="BAJ31" s="15"/>
      <c r="BAK31" s="15"/>
      <c r="BAL31" s="15"/>
      <c r="BAM31" s="15"/>
      <c r="BAN31" s="15"/>
      <c r="BAO31" s="15"/>
      <c r="BAP31" s="15"/>
      <c r="BAQ31" s="15"/>
      <c r="BAR31" s="15"/>
      <c r="BAS31" s="15"/>
      <c r="BAT31" s="15"/>
      <c r="BAU31" s="15"/>
      <c r="BAV31" s="15"/>
      <c r="BAW31" s="15"/>
      <c r="BAX31" s="15"/>
      <c r="BAY31" s="15"/>
      <c r="BAZ31" s="15"/>
      <c r="BBA31" s="15"/>
      <c r="BBB31" s="15"/>
      <c r="BBC31" s="15"/>
      <c r="BBD31" s="15"/>
      <c r="BBE31" s="15"/>
      <c r="BBF31" s="15"/>
      <c r="BBG31" s="15"/>
      <c r="BBH31" s="15"/>
      <c r="BBI31" s="15"/>
      <c r="BBJ31" s="15"/>
      <c r="BBK31" s="15"/>
      <c r="BBL31" s="15"/>
      <c r="BBM31" s="15"/>
      <c r="BBN31" s="15"/>
      <c r="BBO31" s="15"/>
      <c r="BBP31" s="15"/>
      <c r="BBQ31" s="15"/>
      <c r="BBR31" s="15"/>
      <c r="BBS31" s="15"/>
      <c r="BBT31" s="15"/>
      <c r="BBU31" s="15"/>
      <c r="BBV31" s="15"/>
      <c r="BBW31" s="15"/>
      <c r="BBX31" s="15"/>
      <c r="BBY31" s="15"/>
      <c r="BBZ31" s="15"/>
      <c r="BCA31" s="15"/>
      <c r="BCB31" s="15"/>
      <c r="BCC31" s="15"/>
      <c r="BCD31" s="15"/>
      <c r="BCE31" s="15"/>
      <c r="BCF31" s="15"/>
      <c r="BCG31" s="15"/>
      <c r="BCH31" s="15"/>
      <c r="BCI31" s="15"/>
      <c r="BCJ31" s="15"/>
      <c r="BCK31" s="15"/>
      <c r="BCL31" s="15"/>
      <c r="BCM31" s="15"/>
      <c r="BCN31" s="15"/>
      <c r="BCO31" s="15"/>
      <c r="BCP31" s="15"/>
      <c r="BCQ31" s="15"/>
      <c r="BCR31" s="15"/>
      <c r="BCS31" s="15"/>
      <c r="BCT31" s="15"/>
      <c r="BCU31" s="15"/>
      <c r="BCV31" s="15"/>
      <c r="BCW31" s="15"/>
      <c r="BCX31" s="15"/>
      <c r="BCY31" s="15"/>
      <c r="BCZ31" s="15"/>
      <c r="BDA31" s="15"/>
      <c r="BDB31" s="15"/>
      <c r="BDC31" s="15"/>
      <c r="BDD31" s="15"/>
      <c r="BDE31" s="15"/>
      <c r="BDF31" s="15"/>
      <c r="BDG31" s="15"/>
      <c r="BDH31" s="15"/>
      <c r="BDI31" s="15"/>
      <c r="BDJ31" s="15"/>
      <c r="BDK31" s="15"/>
      <c r="BDL31" s="15"/>
      <c r="BDM31" s="15"/>
      <c r="BDN31" s="15"/>
      <c r="BDO31" s="15"/>
      <c r="BDP31" s="15"/>
      <c r="BDQ31" s="15"/>
      <c r="BDR31" s="15"/>
      <c r="BDS31" s="15"/>
      <c r="BDT31" s="15"/>
      <c r="BDU31" s="15"/>
      <c r="BDV31" s="15"/>
      <c r="BDW31" s="15"/>
      <c r="BDX31" s="15"/>
      <c r="BDY31" s="15"/>
      <c r="BDZ31" s="15"/>
      <c r="BEA31" s="15"/>
      <c r="BEB31" s="15"/>
      <c r="BEC31" s="15"/>
      <c r="BED31" s="15"/>
      <c r="BEE31" s="15"/>
      <c r="BEF31" s="15"/>
      <c r="BEG31" s="15"/>
      <c r="BEH31" s="15"/>
      <c r="BEI31" s="15"/>
      <c r="BEJ31" s="15"/>
      <c r="BEK31" s="15"/>
      <c r="BEL31" s="15"/>
      <c r="BEM31" s="15"/>
      <c r="BEN31" s="15"/>
      <c r="BEO31" s="15"/>
      <c r="BEP31" s="15"/>
      <c r="BEQ31" s="15"/>
      <c r="BER31" s="15"/>
      <c r="BES31" s="15"/>
      <c r="BET31" s="15"/>
      <c r="BEU31" s="15"/>
      <c r="BEV31" s="15"/>
      <c r="BEW31" s="15"/>
      <c r="BEX31" s="15"/>
      <c r="BEY31" s="15"/>
      <c r="BEZ31" s="15"/>
      <c r="BFA31" s="15"/>
      <c r="BFB31" s="15"/>
      <c r="BFC31" s="15"/>
      <c r="BFD31" s="15"/>
      <c r="BFE31" s="15"/>
      <c r="BFF31" s="15"/>
      <c r="BFG31" s="15"/>
      <c r="BFH31" s="15"/>
      <c r="BFI31" s="15"/>
      <c r="BFJ31" s="15"/>
      <c r="BFK31" s="15"/>
      <c r="BFL31" s="15"/>
      <c r="BFM31" s="15"/>
      <c r="BFN31" s="15"/>
      <c r="BFO31" s="15"/>
      <c r="BFP31" s="15"/>
      <c r="BFQ31" s="15"/>
      <c r="BFR31" s="15"/>
      <c r="BFS31" s="15"/>
      <c r="BFT31" s="15"/>
      <c r="BFU31" s="15"/>
      <c r="BFV31" s="15"/>
      <c r="BFW31" s="15"/>
      <c r="BFX31" s="15"/>
      <c r="BFY31" s="15"/>
      <c r="BFZ31" s="15"/>
      <c r="BGA31" s="15"/>
      <c r="BGB31" s="15"/>
      <c r="BGC31" s="15"/>
      <c r="BGD31" s="15"/>
      <c r="BGE31" s="15"/>
      <c r="BGF31" s="15"/>
      <c r="BGG31" s="15"/>
      <c r="BGH31" s="15"/>
      <c r="BGI31" s="15"/>
      <c r="BGJ31" s="15"/>
      <c r="BGK31" s="15"/>
      <c r="BGL31" s="15"/>
      <c r="BGM31" s="15"/>
      <c r="BGN31" s="15"/>
      <c r="BGO31" s="15"/>
      <c r="BGP31" s="15"/>
      <c r="BGQ31" s="15"/>
      <c r="BGR31" s="15"/>
      <c r="BGS31" s="15"/>
      <c r="BGT31" s="15"/>
      <c r="BGU31" s="15"/>
      <c r="BGV31" s="15"/>
      <c r="BGW31" s="15"/>
      <c r="BGX31" s="15"/>
      <c r="BGY31" s="15"/>
      <c r="BGZ31" s="15"/>
      <c r="BHA31" s="15"/>
      <c r="BHB31" s="15"/>
      <c r="BHC31" s="15"/>
      <c r="BHD31" s="15"/>
      <c r="BHE31" s="15"/>
      <c r="BHF31" s="15"/>
      <c r="BHG31" s="15"/>
      <c r="BHH31" s="15"/>
      <c r="BHI31" s="15"/>
      <c r="BHJ31" s="15"/>
      <c r="BHK31" s="15"/>
      <c r="BHL31" s="15"/>
      <c r="BHM31" s="15"/>
      <c r="BHN31" s="15"/>
      <c r="BHO31" s="15"/>
      <c r="BHP31" s="15"/>
      <c r="BHQ31" s="15"/>
      <c r="BHR31" s="15"/>
      <c r="BHS31" s="15"/>
      <c r="BHT31" s="15"/>
      <c r="BHU31" s="15"/>
      <c r="BHV31" s="15"/>
      <c r="BHW31" s="15"/>
      <c r="BHX31" s="15"/>
      <c r="BHY31" s="15"/>
      <c r="BHZ31" s="15"/>
      <c r="BIA31" s="15"/>
      <c r="BIB31" s="15"/>
      <c r="BIC31" s="15"/>
      <c r="BID31" s="15"/>
      <c r="BIE31" s="15"/>
      <c r="BIF31" s="15"/>
      <c r="BIG31" s="15"/>
      <c r="BIH31" s="15"/>
      <c r="BII31" s="15"/>
      <c r="BIJ31" s="15"/>
      <c r="BIK31" s="15"/>
      <c r="BIL31" s="15"/>
      <c r="BIM31" s="15"/>
      <c r="BIN31" s="15"/>
      <c r="BIO31" s="15"/>
      <c r="BIP31" s="15"/>
      <c r="BIQ31" s="15"/>
      <c r="BIR31" s="15"/>
      <c r="BIS31" s="15"/>
      <c r="BIT31" s="15"/>
      <c r="BIU31" s="15"/>
      <c r="BIV31" s="15"/>
      <c r="BIW31" s="15"/>
      <c r="BIX31" s="15"/>
      <c r="BIY31" s="15"/>
      <c r="BIZ31" s="15"/>
      <c r="BJA31" s="15"/>
      <c r="BJB31" s="15"/>
      <c r="BJC31" s="15"/>
      <c r="BJD31" s="15"/>
      <c r="BJE31" s="15"/>
      <c r="BJF31" s="15"/>
      <c r="BJG31" s="15"/>
      <c r="BJH31" s="15"/>
      <c r="BJI31" s="15"/>
      <c r="BJJ31" s="15"/>
      <c r="BJK31" s="15"/>
      <c r="BJL31" s="15"/>
      <c r="BJM31" s="15"/>
      <c r="BJN31" s="15"/>
      <c r="BJO31" s="15"/>
      <c r="BJP31" s="15"/>
      <c r="BJQ31" s="15"/>
      <c r="BJR31" s="15"/>
      <c r="BJS31" s="15"/>
      <c r="BJT31" s="15"/>
      <c r="BJU31" s="15"/>
      <c r="BJV31" s="15"/>
      <c r="BJW31" s="15"/>
      <c r="BJX31" s="15"/>
      <c r="BJY31" s="15"/>
      <c r="BJZ31" s="15"/>
      <c r="BKA31" s="15"/>
      <c r="BKB31" s="15"/>
      <c r="BKC31" s="15"/>
      <c r="BKD31" s="15"/>
      <c r="BKE31" s="15"/>
      <c r="BKF31" s="15"/>
      <c r="BKG31" s="15"/>
      <c r="BKH31" s="15"/>
      <c r="BKI31" s="15"/>
      <c r="BKJ31" s="15"/>
      <c r="BKK31" s="15"/>
      <c r="BKL31" s="15"/>
      <c r="BKM31" s="15"/>
      <c r="BKN31" s="15"/>
      <c r="BKO31" s="15"/>
      <c r="BKP31" s="15"/>
      <c r="BKQ31" s="15"/>
      <c r="BKR31" s="15"/>
      <c r="BKS31" s="15"/>
      <c r="BKT31" s="15"/>
      <c r="BKU31" s="15"/>
      <c r="BKV31" s="15"/>
      <c r="BKW31" s="15"/>
      <c r="BKX31" s="15"/>
      <c r="BKY31" s="15"/>
      <c r="BKZ31" s="15"/>
      <c r="BLA31" s="15"/>
      <c r="BLB31" s="15"/>
      <c r="BLC31" s="15"/>
      <c r="BLD31" s="15"/>
      <c r="BLE31" s="15"/>
      <c r="BLF31" s="15"/>
      <c r="BLG31" s="15"/>
      <c r="BLH31" s="15"/>
      <c r="BLI31" s="15"/>
      <c r="BLJ31" s="15"/>
      <c r="BLK31" s="15"/>
      <c r="BLL31" s="15"/>
      <c r="BLM31" s="15"/>
      <c r="BLN31" s="15"/>
      <c r="BLO31" s="15"/>
      <c r="BLP31" s="15"/>
      <c r="BLQ31" s="15"/>
      <c r="BLR31" s="15"/>
      <c r="BLS31" s="15"/>
      <c r="BLT31" s="15"/>
      <c r="BLU31" s="15"/>
      <c r="BLV31" s="15"/>
      <c r="BLW31" s="15"/>
      <c r="BLX31" s="15"/>
      <c r="BLY31" s="15"/>
      <c r="BLZ31" s="15"/>
      <c r="BMA31" s="15"/>
      <c r="BMB31" s="15"/>
      <c r="BMC31" s="15"/>
      <c r="BMD31" s="15"/>
      <c r="BME31" s="15"/>
      <c r="BMF31" s="15"/>
      <c r="BMG31" s="15"/>
      <c r="BMH31" s="15"/>
      <c r="BMI31" s="15"/>
      <c r="BMJ31" s="15"/>
      <c r="BMK31" s="15"/>
      <c r="BML31" s="15"/>
      <c r="BMM31" s="15"/>
      <c r="BMN31" s="15"/>
      <c r="BMO31" s="15"/>
      <c r="BMP31" s="15"/>
      <c r="BMQ31" s="15"/>
      <c r="BMR31" s="15"/>
      <c r="BMS31" s="15"/>
      <c r="BMT31" s="15"/>
      <c r="BMU31" s="15"/>
      <c r="BMV31" s="15"/>
      <c r="BMW31" s="15"/>
      <c r="BMX31" s="15"/>
      <c r="BMY31" s="15"/>
      <c r="BMZ31" s="15"/>
      <c r="BNA31" s="15"/>
      <c r="BNB31" s="15"/>
      <c r="BNC31" s="15"/>
      <c r="BND31" s="15"/>
      <c r="BNE31" s="15"/>
      <c r="BNF31" s="15"/>
      <c r="BNG31" s="15"/>
      <c r="BNH31" s="15"/>
      <c r="BNI31" s="15"/>
      <c r="BNJ31" s="15"/>
      <c r="BNK31" s="15"/>
      <c r="BNL31" s="15"/>
      <c r="BNM31" s="15"/>
      <c r="BNN31" s="15"/>
      <c r="BNO31" s="15"/>
      <c r="BNP31" s="15"/>
      <c r="BNQ31" s="15"/>
      <c r="BNR31" s="15"/>
      <c r="BNS31" s="15"/>
      <c r="BNT31" s="15"/>
      <c r="BNU31" s="15"/>
      <c r="BNV31" s="15"/>
      <c r="BNW31" s="15"/>
      <c r="BNX31" s="15"/>
      <c r="BNY31" s="15"/>
      <c r="BNZ31" s="15"/>
      <c r="BOA31" s="15"/>
      <c r="BOB31" s="15"/>
      <c r="BOC31" s="15"/>
      <c r="BOD31" s="15"/>
      <c r="BOE31" s="15"/>
      <c r="BOF31" s="15"/>
      <c r="BOG31" s="15"/>
      <c r="BOH31" s="15"/>
      <c r="BOI31" s="15"/>
      <c r="BOJ31" s="15"/>
      <c r="BOK31" s="15"/>
      <c r="BOL31" s="15"/>
      <c r="BOM31" s="15"/>
      <c r="BON31" s="15"/>
      <c r="BOO31" s="15"/>
      <c r="BOP31" s="15"/>
      <c r="BOQ31" s="15"/>
      <c r="BOR31" s="15"/>
      <c r="BOS31" s="15"/>
      <c r="BOT31" s="15"/>
      <c r="BOU31" s="15"/>
      <c r="BOV31" s="15"/>
      <c r="BOW31" s="15"/>
      <c r="BOX31" s="15"/>
      <c r="BOY31" s="15"/>
      <c r="BOZ31" s="15"/>
      <c r="BPA31" s="15"/>
      <c r="BPB31" s="15"/>
      <c r="BPC31" s="15"/>
      <c r="BPD31" s="15"/>
      <c r="BPE31" s="15"/>
      <c r="BPF31" s="15"/>
      <c r="BPG31" s="15"/>
      <c r="BPH31" s="15"/>
      <c r="BPI31" s="15"/>
      <c r="BPJ31" s="15"/>
      <c r="BPK31" s="15"/>
      <c r="BPL31" s="15"/>
      <c r="BPM31" s="15"/>
      <c r="BPN31" s="15"/>
      <c r="BPO31" s="15"/>
      <c r="BPP31" s="15"/>
      <c r="BPQ31" s="15"/>
      <c r="BPR31" s="15"/>
      <c r="BPS31" s="15"/>
      <c r="BPT31" s="15"/>
      <c r="BPU31" s="15"/>
      <c r="BPV31" s="15"/>
      <c r="BPW31" s="15"/>
      <c r="BPX31" s="15"/>
      <c r="BPY31" s="15"/>
      <c r="BPZ31" s="15"/>
      <c r="BQA31" s="15"/>
      <c r="BQB31" s="15"/>
      <c r="BQC31" s="15"/>
      <c r="BQD31" s="15"/>
      <c r="BQE31" s="15"/>
      <c r="BQF31" s="15"/>
      <c r="BQG31" s="15"/>
      <c r="BQH31" s="15"/>
      <c r="BQI31" s="15"/>
      <c r="BQJ31" s="15"/>
      <c r="BQK31" s="15"/>
      <c r="BQL31" s="15"/>
      <c r="BQM31" s="15"/>
      <c r="BQN31" s="15"/>
      <c r="BQO31" s="15"/>
      <c r="BQP31" s="15"/>
      <c r="BQQ31" s="15"/>
      <c r="BQR31" s="15"/>
      <c r="BQS31" s="15"/>
      <c r="BQT31" s="15"/>
      <c r="BQU31" s="15"/>
      <c r="BQV31" s="15"/>
      <c r="BQW31" s="15"/>
      <c r="BQX31" s="15"/>
      <c r="BQY31" s="15"/>
      <c r="BQZ31" s="15"/>
      <c r="BRA31" s="15"/>
      <c r="BRB31" s="15"/>
      <c r="BRC31" s="15"/>
      <c r="BRD31" s="15"/>
      <c r="BRE31" s="15"/>
      <c r="BRF31" s="15"/>
      <c r="BRG31" s="15"/>
      <c r="BRH31" s="15"/>
      <c r="BRI31" s="15"/>
      <c r="BRJ31" s="15"/>
      <c r="BRK31" s="15"/>
      <c r="BRL31" s="15"/>
      <c r="BRM31" s="15"/>
      <c r="BRN31" s="15"/>
      <c r="BRO31" s="15"/>
      <c r="BRP31" s="15"/>
      <c r="BRQ31" s="15"/>
      <c r="BRR31" s="15"/>
      <c r="BRS31" s="15"/>
      <c r="BRT31" s="15"/>
      <c r="BRU31" s="15"/>
      <c r="BRV31" s="15"/>
      <c r="BRW31" s="15"/>
      <c r="BRX31" s="15"/>
      <c r="BRY31" s="15"/>
      <c r="BRZ31" s="15"/>
      <c r="BSA31" s="15"/>
      <c r="BSB31" s="15"/>
      <c r="BSC31" s="15"/>
      <c r="BSD31" s="15"/>
      <c r="BSE31" s="15"/>
      <c r="BSF31" s="15"/>
      <c r="BSG31" s="15"/>
      <c r="BSH31" s="15"/>
      <c r="BSI31" s="15"/>
      <c r="BSJ31" s="15"/>
      <c r="BSK31" s="15"/>
      <c r="BSL31" s="15"/>
      <c r="BSM31" s="15"/>
      <c r="BSN31" s="15"/>
      <c r="BSO31" s="15"/>
      <c r="BSP31" s="15"/>
      <c r="BSQ31" s="15"/>
      <c r="BSR31" s="15"/>
      <c r="BSS31" s="15"/>
      <c r="BST31" s="15"/>
      <c r="BSU31" s="15"/>
      <c r="BSV31" s="15"/>
      <c r="BSW31" s="15"/>
      <c r="BSX31" s="15"/>
      <c r="BSY31" s="15"/>
      <c r="BSZ31" s="15"/>
      <c r="BTA31" s="15"/>
      <c r="BTB31" s="15"/>
      <c r="BTC31" s="15"/>
      <c r="BTD31" s="15"/>
      <c r="BTE31" s="15"/>
      <c r="BTF31" s="15"/>
      <c r="BTG31" s="15"/>
      <c r="BTH31" s="15"/>
      <c r="BTI31" s="15"/>
      <c r="BTJ31" s="15"/>
      <c r="BTK31" s="15"/>
      <c r="BTL31" s="15"/>
      <c r="BTM31" s="15"/>
      <c r="BTN31" s="15"/>
      <c r="BTO31" s="15"/>
      <c r="BTP31" s="15"/>
      <c r="BTQ31" s="15"/>
      <c r="BTR31" s="15"/>
      <c r="BTS31" s="15"/>
      <c r="BTT31" s="15"/>
      <c r="BTU31" s="15"/>
      <c r="BTV31" s="15"/>
      <c r="BTW31" s="15"/>
      <c r="BTX31" s="15"/>
      <c r="BTY31" s="15"/>
      <c r="BTZ31" s="15"/>
      <c r="BUA31" s="15"/>
      <c r="BUB31" s="15"/>
      <c r="BUC31" s="15"/>
      <c r="BUD31" s="15"/>
      <c r="BUE31" s="15"/>
      <c r="BUF31" s="15"/>
      <c r="BUG31" s="15"/>
      <c r="BUH31" s="15"/>
      <c r="BUI31" s="15"/>
      <c r="BUJ31" s="15"/>
      <c r="BUK31" s="15"/>
      <c r="BUL31" s="15"/>
      <c r="BUM31" s="15"/>
      <c r="BUN31" s="15"/>
      <c r="BUO31" s="15"/>
      <c r="BUP31" s="15"/>
      <c r="BUQ31" s="15"/>
      <c r="BUR31" s="15"/>
      <c r="BUS31" s="15"/>
      <c r="BUT31" s="15"/>
      <c r="BUU31" s="15"/>
      <c r="BUV31" s="15"/>
      <c r="BUW31" s="15"/>
      <c r="BUX31" s="15"/>
      <c r="BUY31" s="15"/>
      <c r="BUZ31" s="15"/>
      <c r="BVA31" s="15"/>
      <c r="BVB31" s="15"/>
      <c r="BVC31" s="15"/>
      <c r="BVD31" s="15"/>
      <c r="BVE31" s="15"/>
      <c r="BVF31" s="15"/>
      <c r="BVG31" s="15"/>
      <c r="BVH31" s="15"/>
      <c r="BVI31" s="15"/>
      <c r="BVJ31" s="15"/>
      <c r="BVK31" s="15"/>
      <c r="BVL31" s="15"/>
      <c r="BVM31" s="15"/>
      <c r="BVN31" s="15"/>
      <c r="BVO31" s="15"/>
      <c r="BVP31" s="15"/>
      <c r="BVQ31" s="15"/>
      <c r="BVR31" s="15"/>
      <c r="BVS31" s="15"/>
      <c r="BVT31" s="15"/>
      <c r="BVU31" s="15"/>
      <c r="BVV31" s="15"/>
      <c r="BVW31" s="15"/>
      <c r="BVX31" s="15"/>
      <c r="BVY31" s="15"/>
      <c r="BVZ31" s="15"/>
      <c r="BWA31" s="15"/>
      <c r="BWB31" s="15"/>
      <c r="BWC31" s="15"/>
      <c r="BWD31" s="15"/>
      <c r="BWE31" s="15"/>
      <c r="BWF31" s="15"/>
      <c r="BWG31" s="15"/>
      <c r="BWH31" s="15"/>
      <c r="BWI31" s="15"/>
      <c r="BWJ31" s="15"/>
      <c r="BWK31" s="15"/>
      <c r="BWL31" s="15"/>
      <c r="BWM31" s="15"/>
      <c r="BWN31" s="15"/>
      <c r="BWO31" s="15"/>
      <c r="BWP31" s="15"/>
      <c r="BWQ31" s="15"/>
      <c r="BWR31" s="15"/>
      <c r="BWS31" s="15"/>
      <c r="BWT31" s="15"/>
      <c r="BWU31" s="15"/>
      <c r="BWV31" s="15"/>
      <c r="BWW31" s="15"/>
      <c r="BWX31" s="15"/>
      <c r="BWY31" s="15"/>
      <c r="BWZ31" s="15"/>
      <c r="BXA31" s="15"/>
      <c r="BXB31" s="15"/>
      <c r="BXC31" s="15"/>
      <c r="BXD31" s="15"/>
      <c r="BXE31" s="15"/>
      <c r="BXF31" s="15"/>
      <c r="BXG31" s="15"/>
      <c r="BXH31" s="15"/>
      <c r="BXI31" s="15"/>
      <c r="BXJ31" s="15"/>
      <c r="BXK31" s="15"/>
      <c r="BXL31" s="15"/>
      <c r="BXM31" s="15"/>
      <c r="BXN31" s="15"/>
      <c r="BXO31" s="15"/>
      <c r="BXP31" s="15"/>
      <c r="BXQ31" s="15"/>
      <c r="BXR31" s="15"/>
      <c r="BXS31" s="15"/>
      <c r="BXT31" s="15"/>
      <c r="BXU31" s="15"/>
      <c r="BXV31" s="15"/>
      <c r="BXW31" s="15"/>
      <c r="BXX31" s="15"/>
      <c r="BXY31" s="15"/>
      <c r="BXZ31" s="15"/>
      <c r="BYA31" s="15"/>
      <c r="BYB31" s="15"/>
      <c r="BYC31" s="15"/>
      <c r="BYD31" s="15"/>
      <c r="BYE31" s="15"/>
      <c r="BYF31" s="15"/>
      <c r="BYG31" s="15"/>
      <c r="BYH31" s="15"/>
      <c r="BYI31" s="15"/>
      <c r="BYJ31" s="15"/>
      <c r="BYK31" s="15"/>
      <c r="BYL31" s="15"/>
      <c r="BYM31" s="15"/>
      <c r="BYN31" s="15"/>
      <c r="BYO31" s="15"/>
      <c r="BYP31" s="15"/>
      <c r="BYQ31" s="15"/>
      <c r="BYR31" s="15"/>
      <c r="BYS31" s="15"/>
      <c r="BYT31" s="15"/>
      <c r="BYU31" s="15"/>
      <c r="BYV31" s="15"/>
      <c r="BYW31" s="15"/>
      <c r="BYX31" s="15"/>
      <c r="BYY31" s="15"/>
      <c r="BYZ31" s="15"/>
      <c r="BZA31" s="15"/>
      <c r="BZB31" s="15"/>
      <c r="BZC31" s="15"/>
      <c r="BZD31" s="15"/>
      <c r="BZE31" s="15"/>
      <c r="BZF31" s="15"/>
      <c r="BZG31" s="15"/>
      <c r="BZH31" s="15"/>
      <c r="BZI31" s="15"/>
      <c r="BZJ31" s="15"/>
      <c r="BZK31" s="15"/>
      <c r="BZL31" s="15"/>
      <c r="BZM31" s="15"/>
      <c r="BZN31" s="15"/>
      <c r="BZO31" s="15"/>
      <c r="BZP31" s="15"/>
      <c r="BZQ31" s="15"/>
      <c r="BZR31" s="15"/>
      <c r="BZS31" s="15"/>
      <c r="BZT31" s="15"/>
      <c r="BZU31" s="15"/>
      <c r="BZV31" s="15"/>
      <c r="BZW31" s="15"/>
      <c r="BZX31" s="15"/>
      <c r="BZY31" s="15"/>
      <c r="BZZ31" s="15"/>
      <c r="CAA31" s="15"/>
      <c r="CAB31" s="15"/>
      <c r="CAC31" s="15"/>
      <c r="CAD31" s="15"/>
      <c r="CAE31" s="15"/>
      <c r="CAF31" s="15"/>
      <c r="CAG31" s="15"/>
      <c r="CAH31" s="15"/>
      <c r="CAI31" s="15"/>
      <c r="CAJ31" s="15"/>
      <c r="CAK31" s="15"/>
      <c r="CAL31" s="15"/>
      <c r="CAM31" s="15"/>
      <c r="CAN31" s="15"/>
      <c r="CAO31" s="15"/>
      <c r="CAP31" s="15"/>
      <c r="CAQ31" s="15"/>
      <c r="CAR31" s="15"/>
      <c r="CAS31" s="15"/>
      <c r="CAT31" s="15"/>
      <c r="CAU31" s="15"/>
      <c r="CAV31" s="15"/>
      <c r="CAW31" s="15"/>
      <c r="CAX31" s="15"/>
      <c r="CAY31" s="15"/>
      <c r="CAZ31" s="15"/>
      <c r="CBA31" s="15"/>
      <c r="CBB31" s="15"/>
      <c r="CBC31" s="15"/>
      <c r="CBD31" s="15"/>
      <c r="CBE31" s="15"/>
      <c r="CBF31" s="15"/>
      <c r="CBG31" s="15"/>
      <c r="CBH31" s="15"/>
      <c r="CBI31" s="15"/>
      <c r="CBJ31" s="15"/>
      <c r="CBK31" s="15"/>
      <c r="CBL31" s="15"/>
      <c r="CBM31" s="15"/>
      <c r="CBN31" s="15"/>
      <c r="CBO31" s="15"/>
      <c r="CBP31" s="15"/>
      <c r="CBQ31" s="15"/>
      <c r="CBR31" s="15"/>
      <c r="CBS31" s="15"/>
      <c r="CBT31" s="15"/>
      <c r="CBU31" s="15"/>
      <c r="CBV31" s="15"/>
      <c r="CBW31" s="15"/>
      <c r="CBX31" s="15"/>
      <c r="CBY31" s="15"/>
      <c r="CBZ31" s="15"/>
      <c r="CCA31" s="15"/>
      <c r="CCB31" s="15"/>
      <c r="CCC31" s="15"/>
      <c r="CCD31" s="15"/>
      <c r="CCE31" s="15"/>
      <c r="CCF31" s="15"/>
      <c r="CCG31" s="15"/>
      <c r="CCH31" s="15"/>
      <c r="CCI31" s="15"/>
      <c r="CCJ31" s="15"/>
      <c r="CCK31" s="15"/>
      <c r="CCL31" s="15"/>
      <c r="CCM31" s="15"/>
      <c r="CCN31" s="15"/>
      <c r="CCO31" s="15"/>
      <c r="CCP31" s="15"/>
      <c r="CCQ31" s="15"/>
      <c r="CCR31" s="15"/>
      <c r="CCS31" s="15"/>
      <c r="CCT31" s="15"/>
      <c r="CCU31" s="15"/>
      <c r="CCV31" s="15"/>
      <c r="CCW31" s="15"/>
      <c r="CCX31" s="15"/>
      <c r="CCY31" s="15"/>
      <c r="CCZ31" s="15"/>
      <c r="CDA31" s="15"/>
      <c r="CDB31" s="15"/>
      <c r="CDC31" s="15"/>
      <c r="CDD31" s="15"/>
      <c r="CDE31" s="15"/>
      <c r="CDF31" s="15"/>
      <c r="CDG31" s="15"/>
      <c r="CDH31" s="15"/>
      <c r="CDI31" s="15"/>
      <c r="CDJ31" s="15"/>
      <c r="CDK31" s="15"/>
      <c r="CDL31" s="15"/>
      <c r="CDM31" s="15"/>
      <c r="CDN31" s="15"/>
      <c r="CDO31" s="15"/>
      <c r="CDP31" s="15"/>
      <c r="CDQ31" s="15"/>
      <c r="CDR31" s="15"/>
      <c r="CDS31" s="15"/>
      <c r="CDT31" s="15"/>
      <c r="CDU31" s="15"/>
      <c r="CDV31" s="15"/>
      <c r="CDW31" s="15"/>
      <c r="CDX31" s="15"/>
      <c r="CDY31" s="15"/>
      <c r="CDZ31" s="15"/>
      <c r="CEA31" s="15"/>
      <c r="CEB31" s="15"/>
      <c r="CEC31" s="15"/>
      <c r="CED31" s="15"/>
      <c r="CEE31" s="15"/>
      <c r="CEF31" s="15"/>
      <c r="CEG31" s="15"/>
      <c r="CEH31" s="15"/>
      <c r="CEI31" s="15"/>
      <c r="CEJ31" s="15"/>
      <c r="CEK31" s="15"/>
      <c r="CEL31" s="15"/>
      <c r="CEM31" s="15"/>
      <c r="CEN31" s="15"/>
      <c r="CEO31" s="15"/>
      <c r="CEP31" s="15"/>
      <c r="CEQ31" s="15"/>
      <c r="CER31" s="15"/>
      <c r="CES31" s="15"/>
      <c r="CET31" s="15"/>
      <c r="CEU31" s="15"/>
      <c r="CEV31" s="15"/>
      <c r="CEW31" s="15"/>
      <c r="CEX31" s="15"/>
      <c r="CEY31" s="15"/>
      <c r="CEZ31" s="15"/>
      <c r="CFA31" s="15"/>
      <c r="CFB31" s="15"/>
      <c r="CFC31" s="15"/>
      <c r="CFD31" s="15"/>
      <c r="CFE31" s="15"/>
      <c r="CFF31" s="15"/>
      <c r="CFG31" s="15"/>
      <c r="CFH31" s="15"/>
      <c r="CFI31" s="15"/>
      <c r="CFJ31" s="15"/>
      <c r="CFK31" s="15"/>
      <c r="CFL31" s="15"/>
      <c r="CFM31" s="15"/>
      <c r="CFN31" s="15"/>
      <c r="CFO31" s="15"/>
      <c r="CFP31" s="15"/>
      <c r="CFQ31" s="15"/>
      <c r="CFR31" s="15"/>
      <c r="CFS31" s="15"/>
      <c r="CFT31" s="15"/>
      <c r="CFU31" s="15"/>
      <c r="CFV31" s="15"/>
      <c r="CFW31" s="15"/>
      <c r="CFX31" s="15"/>
      <c r="CFY31" s="15"/>
      <c r="CFZ31" s="15"/>
      <c r="CGA31" s="15"/>
      <c r="CGB31" s="15"/>
      <c r="CGC31" s="15"/>
      <c r="CGD31" s="15"/>
      <c r="CGE31" s="15"/>
      <c r="CGF31" s="15"/>
      <c r="CGG31" s="15"/>
      <c r="CGH31" s="15"/>
      <c r="CGI31" s="15"/>
      <c r="CGJ31" s="15"/>
      <c r="CGK31" s="15"/>
      <c r="CGL31" s="15"/>
      <c r="CGM31" s="15"/>
      <c r="CGN31" s="15"/>
      <c r="CGO31" s="15"/>
      <c r="CGP31" s="15"/>
      <c r="CGQ31" s="15"/>
      <c r="CGR31" s="15"/>
      <c r="CGS31" s="15"/>
      <c r="CGT31" s="15"/>
      <c r="CGU31" s="15"/>
      <c r="CGV31" s="15"/>
      <c r="CGW31" s="15"/>
      <c r="CGX31" s="15"/>
      <c r="CGY31" s="15"/>
      <c r="CGZ31" s="15"/>
      <c r="CHA31" s="15"/>
      <c r="CHB31" s="15"/>
      <c r="CHC31" s="15"/>
      <c r="CHD31" s="15"/>
      <c r="CHE31" s="15"/>
      <c r="CHF31" s="15"/>
      <c r="CHG31" s="15"/>
      <c r="CHH31" s="15"/>
      <c r="CHI31" s="15"/>
      <c r="CHJ31" s="15"/>
      <c r="CHK31" s="15"/>
      <c r="CHL31" s="15"/>
      <c r="CHM31" s="15"/>
      <c r="CHN31" s="15"/>
      <c r="CHO31" s="15"/>
      <c r="CHP31" s="15"/>
      <c r="CHQ31" s="15"/>
      <c r="CHR31" s="15"/>
      <c r="CHS31" s="15"/>
      <c r="CHT31" s="15"/>
      <c r="CHU31" s="15"/>
      <c r="CHV31" s="15"/>
      <c r="CHW31" s="15"/>
      <c r="CHX31" s="15"/>
      <c r="CHY31" s="15"/>
      <c r="CHZ31" s="15"/>
      <c r="CIA31" s="15"/>
      <c r="CIB31" s="15"/>
      <c r="CIC31" s="15"/>
      <c r="CID31" s="15"/>
      <c r="CIE31" s="15"/>
      <c r="CIF31" s="15"/>
      <c r="CIG31" s="15"/>
      <c r="CIH31" s="15"/>
      <c r="CII31" s="15"/>
      <c r="CIJ31" s="15"/>
      <c r="CIK31" s="15"/>
      <c r="CIL31" s="15"/>
      <c r="CIM31" s="15"/>
      <c r="CIN31" s="15"/>
      <c r="CIO31" s="15"/>
      <c r="CIP31" s="15"/>
      <c r="CIQ31" s="15"/>
      <c r="CIR31" s="15"/>
      <c r="CIS31" s="15"/>
      <c r="CIT31" s="15"/>
      <c r="CIU31" s="15"/>
      <c r="CIV31" s="15"/>
      <c r="CIW31" s="15"/>
      <c r="CIX31" s="15"/>
      <c r="CIY31" s="15"/>
      <c r="CIZ31" s="15"/>
      <c r="CJA31" s="15"/>
      <c r="CJB31" s="15"/>
      <c r="CJC31" s="15"/>
      <c r="CJD31" s="15"/>
      <c r="CJE31" s="15"/>
      <c r="CJF31" s="15"/>
      <c r="CJG31" s="15"/>
      <c r="CJH31" s="15"/>
      <c r="CJI31" s="15"/>
      <c r="CJJ31" s="15"/>
      <c r="CJK31" s="15"/>
      <c r="CJL31" s="15"/>
      <c r="CJM31" s="15"/>
      <c r="CJN31" s="15"/>
      <c r="CJO31" s="15"/>
      <c r="CJP31" s="15"/>
      <c r="CJQ31" s="15"/>
      <c r="CJR31" s="15"/>
      <c r="CJS31" s="15"/>
      <c r="CJT31" s="15"/>
      <c r="CJU31" s="15"/>
      <c r="CJV31" s="15"/>
      <c r="CJW31" s="15"/>
      <c r="CJX31" s="15"/>
      <c r="CJY31" s="15"/>
      <c r="CJZ31" s="15"/>
      <c r="CKA31" s="15"/>
      <c r="CKB31" s="15"/>
      <c r="CKC31" s="15"/>
      <c r="CKD31" s="15"/>
      <c r="CKE31" s="15"/>
      <c r="CKF31" s="15"/>
      <c r="CKG31" s="15"/>
      <c r="CKH31" s="15"/>
      <c r="CKI31" s="15"/>
      <c r="CKJ31" s="15"/>
      <c r="CKK31" s="15"/>
      <c r="CKL31" s="15"/>
      <c r="CKM31" s="15"/>
      <c r="CKN31" s="15"/>
      <c r="CKO31" s="15"/>
      <c r="CKP31" s="15"/>
      <c r="CKQ31" s="15"/>
      <c r="CKR31" s="15"/>
      <c r="CKS31" s="15"/>
      <c r="CKT31" s="15"/>
      <c r="CKU31" s="15"/>
      <c r="CKV31" s="15"/>
      <c r="CKW31" s="15"/>
      <c r="CKX31" s="15"/>
      <c r="CKY31" s="15"/>
      <c r="CKZ31" s="15"/>
      <c r="CLA31" s="15"/>
      <c r="CLB31" s="15"/>
      <c r="CLC31" s="15"/>
      <c r="CLD31" s="15"/>
      <c r="CLE31" s="15"/>
      <c r="CLF31" s="15"/>
      <c r="CLG31" s="15"/>
      <c r="CLH31" s="15"/>
      <c r="CLI31" s="15"/>
      <c r="CLJ31" s="15"/>
      <c r="CLK31" s="15"/>
      <c r="CLL31" s="15"/>
      <c r="CLM31" s="15"/>
      <c r="CLN31" s="15"/>
      <c r="CLO31" s="15"/>
      <c r="CLP31" s="15"/>
      <c r="CLQ31" s="15"/>
      <c r="CLR31" s="15"/>
      <c r="CLS31" s="15"/>
      <c r="CLT31" s="15"/>
      <c r="CLU31" s="15"/>
      <c r="CLV31" s="15"/>
      <c r="CLW31" s="15"/>
      <c r="CLX31" s="15"/>
      <c r="CLY31" s="15"/>
      <c r="CLZ31" s="15"/>
      <c r="CMA31" s="15"/>
      <c r="CMB31" s="15"/>
      <c r="CMC31" s="15"/>
      <c r="CMD31" s="15"/>
      <c r="CME31" s="15"/>
      <c r="CMF31" s="15"/>
      <c r="CMG31" s="15"/>
      <c r="CMH31" s="15"/>
      <c r="CMI31" s="15"/>
      <c r="CMJ31" s="15"/>
      <c r="CMK31" s="15"/>
      <c r="CML31" s="15"/>
      <c r="CMM31" s="15"/>
      <c r="CMN31" s="15"/>
      <c r="CMO31" s="15"/>
      <c r="CMP31" s="15"/>
      <c r="CMQ31" s="15"/>
      <c r="CMR31" s="15"/>
      <c r="CMS31" s="15"/>
      <c r="CMT31" s="15"/>
      <c r="CMU31" s="15"/>
      <c r="CMV31" s="15"/>
      <c r="CMW31" s="15"/>
      <c r="CMX31" s="15"/>
      <c r="CMY31" s="15"/>
      <c r="CMZ31" s="15"/>
      <c r="CNA31" s="15"/>
      <c r="CNB31" s="15"/>
      <c r="CNC31" s="15"/>
      <c r="CND31" s="15"/>
      <c r="CNE31" s="15"/>
      <c r="CNF31" s="15"/>
      <c r="CNG31" s="15"/>
      <c r="CNH31" s="15"/>
      <c r="CNI31" s="15"/>
      <c r="CNJ31" s="15"/>
      <c r="CNK31" s="15"/>
      <c r="CNL31" s="15"/>
      <c r="CNM31" s="15"/>
      <c r="CNN31" s="15"/>
      <c r="CNO31" s="15"/>
      <c r="CNP31" s="15"/>
      <c r="CNQ31" s="15"/>
      <c r="CNR31" s="15"/>
      <c r="CNS31" s="15"/>
      <c r="CNT31" s="15"/>
      <c r="CNU31" s="15"/>
      <c r="CNV31" s="15"/>
      <c r="CNW31" s="15"/>
      <c r="CNX31" s="15"/>
      <c r="CNY31" s="15"/>
      <c r="CNZ31" s="15"/>
      <c r="COA31" s="15"/>
      <c r="COB31" s="15"/>
      <c r="COC31" s="15"/>
      <c r="COD31" s="15"/>
      <c r="COE31" s="15"/>
      <c r="COF31" s="15"/>
      <c r="COG31" s="15"/>
      <c r="COH31" s="15"/>
      <c r="COI31" s="15"/>
      <c r="COJ31" s="15"/>
      <c r="COK31" s="15"/>
      <c r="COL31" s="15"/>
      <c r="COM31" s="15"/>
      <c r="CON31" s="15"/>
      <c r="COO31" s="15"/>
      <c r="COP31" s="15"/>
      <c r="COQ31" s="15"/>
      <c r="COR31" s="15"/>
      <c r="COS31" s="15"/>
      <c r="COT31" s="15"/>
      <c r="COU31" s="15"/>
      <c r="COV31" s="15"/>
      <c r="COW31" s="15"/>
      <c r="COX31" s="15"/>
      <c r="COY31" s="15"/>
      <c r="COZ31" s="15"/>
      <c r="CPA31" s="15"/>
      <c r="CPB31" s="15"/>
      <c r="CPC31" s="15"/>
      <c r="CPD31" s="15"/>
      <c r="CPE31" s="15"/>
      <c r="CPF31" s="15"/>
      <c r="CPG31" s="15"/>
      <c r="CPH31" s="15"/>
      <c r="CPI31" s="15"/>
      <c r="CPJ31" s="15"/>
      <c r="CPK31" s="15"/>
      <c r="CPL31" s="15"/>
      <c r="CPM31" s="15"/>
      <c r="CPN31" s="15"/>
      <c r="CPO31" s="15"/>
      <c r="CPP31" s="15"/>
      <c r="CPQ31" s="15"/>
      <c r="CPR31" s="15"/>
      <c r="CPS31" s="15"/>
      <c r="CPT31" s="15"/>
      <c r="CPU31" s="15"/>
      <c r="CPV31" s="15"/>
      <c r="CPW31" s="15"/>
      <c r="CPX31" s="15"/>
      <c r="CPY31" s="15"/>
      <c r="CPZ31" s="15"/>
      <c r="CQA31" s="15"/>
      <c r="CQB31" s="15"/>
      <c r="CQC31" s="15"/>
      <c r="CQD31" s="15"/>
      <c r="CQE31" s="15"/>
      <c r="CQF31" s="15"/>
      <c r="CQG31" s="15"/>
      <c r="CQH31" s="15"/>
      <c r="CQI31" s="15"/>
      <c r="CQJ31" s="15"/>
      <c r="CQK31" s="15"/>
      <c r="CQL31" s="15"/>
      <c r="CQM31" s="15"/>
      <c r="CQN31" s="15"/>
      <c r="CQO31" s="15"/>
      <c r="CQP31" s="15"/>
      <c r="CQQ31" s="15"/>
      <c r="CQR31" s="15"/>
      <c r="CQS31" s="15"/>
      <c r="CQT31" s="15"/>
      <c r="CQU31" s="15"/>
      <c r="CQV31" s="15"/>
      <c r="CQW31" s="15"/>
      <c r="CQX31" s="15"/>
      <c r="CQY31" s="15"/>
      <c r="CQZ31" s="15"/>
      <c r="CRA31" s="15"/>
      <c r="CRB31" s="15"/>
      <c r="CRC31" s="15"/>
      <c r="CRD31" s="15"/>
      <c r="CRE31" s="15"/>
      <c r="CRF31" s="15"/>
      <c r="CRG31" s="15"/>
      <c r="CRH31" s="15"/>
      <c r="CRI31" s="15"/>
      <c r="CRJ31" s="15"/>
      <c r="CRK31" s="15"/>
      <c r="CRL31" s="15"/>
      <c r="CRM31" s="15"/>
      <c r="CRN31" s="15"/>
      <c r="CRO31" s="15"/>
      <c r="CRP31" s="15"/>
      <c r="CRQ31" s="15"/>
      <c r="CRR31" s="15"/>
      <c r="CRS31" s="15"/>
      <c r="CRT31" s="15"/>
      <c r="CRU31" s="15"/>
      <c r="CRV31" s="15"/>
      <c r="CRW31" s="15"/>
      <c r="CRX31" s="15"/>
      <c r="CRY31" s="15"/>
      <c r="CRZ31" s="15"/>
      <c r="CSA31" s="15"/>
      <c r="CSB31" s="15"/>
      <c r="CSC31" s="15"/>
      <c r="CSD31" s="15"/>
      <c r="CSE31" s="15"/>
      <c r="CSF31" s="15"/>
      <c r="CSG31" s="15"/>
      <c r="CSH31" s="15"/>
      <c r="CSI31" s="15"/>
      <c r="CSJ31" s="15"/>
      <c r="CSK31" s="15"/>
      <c r="CSL31" s="15"/>
      <c r="CSM31" s="15"/>
      <c r="CSN31" s="15"/>
      <c r="CSO31" s="15"/>
      <c r="CSP31" s="15"/>
      <c r="CSQ31" s="15"/>
      <c r="CSR31" s="15"/>
      <c r="CSS31" s="15"/>
      <c r="CST31" s="15"/>
      <c r="CSU31" s="15"/>
      <c r="CSV31" s="15"/>
      <c r="CSW31" s="15"/>
      <c r="CSX31" s="15"/>
      <c r="CSY31" s="15"/>
      <c r="CSZ31" s="15"/>
      <c r="CTA31" s="15"/>
      <c r="CTB31" s="15"/>
      <c r="CTC31" s="15"/>
      <c r="CTD31" s="15"/>
      <c r="CTE31" s="15"/>
      <c r="CTF31" s="15"/>
      <c r="CTG31" s="15"/>
      <c r="CTH31" s="15"/>
      <c r="CTI31" s="15"/>
      <c r="CTJ31" s="15"/>
      <c r="CTK31" s="15"/>
      <c r="CTL31" s="15"/>
      <c r="CTM31" s="15"/>
      <c r="CTN31" s="15"/>
      <c r="CTO31" s="15"/>
      <c r="CTP31" s="15"/>
      <c r="CTQ31" s="15"/>
      <c r="CTR31" s="15"/>
      <c r="CTS31" s="15"/>
      <c r="CTT31" s="15"/>
      <c r="CTU31" s="15"/>
      <c r="CTV31" s="15"/>
      <c r="CTW31" s="15"/>
      <c r="CTX31" s="15"/>
      <c r="CTY31" s="15"/>
      <c r="CTZ31" s="15"/>
      <c r="CUA31" s="15"/>
      <c r="CUB31" s="15"/>
      <c r="CUC31" s="15"/>
      <c r="CUD31" s="15"/>
      <c r="CUE31" s="15"/>
      <c r="CUF31" s="15"/>
      <c r="CUG31" s="15"/>
      <c r="CUH31" s="15"/>
      <c r="CUI31" s="15"/>
      <c r="CUJ31" s="15"/>
      <c r="CUK31" s="15"/>
      <c r="CUL31" s="15"/>
      <c r="CUM31" s="15"/>
      <c r="CUN31" s="15"/>
      <c r="CUO31" s="15"/>
      <c r="CUP31" s="15"/>
      <c r="CUQ31" s="15"/>
      <c r="CUR31" s="15"/>
      <c r="CUS31" s="15"/>
      <c r="CUT31" s="15"/>
    </row>
    <row r="32" spans="1:2594" s="15" customFormat="1" ht="15" customHeight="1" x14ac:dyDescent="0.15">
      <c r="A32" s="976" t="s">
        <v>257</v>
      </c>
      <c r="B32" s="58" t="s">
        <v>427</v>
      </c>
      <c r="C32" s="99" t="s">
        <v>475</v>
      </c>
      <c r="D32" s="44"/>
      <c r="E32" s="44"/>
      <c r="F32" s="44"/>
      <c r="G32" s="46"/>
      <c r="H32" s="44"/>
      <c r="I32" s="44"/>
      <c r="J32" s="44"/>
      <c r="K32" s="977"/>
      <c r="L32" s="172"/>
      <c r="M32" s="173"/>
      <c r="N32" s="852" t="str">
        <f t="shared" si="22"/>
        <v>7.C</v>
      </c>
      <c r="O32" s="35" t="str">
        <f t="shared" si="22"/>
        <v>Хвойные породы</v>
      </c>
      <c r="P32" s="99" t="s">
        <v>475</v>
      </c>
      <c r="Q32" s="156"/>
      <c r="R32" s="156"/>
      <c r="S32" s="156"/>
      <c r="T32" s="156"/>
      <c r="U32" s="156"/>
      <c r="V32" s="156"/>
      <c r="W32" s="156"/>
      <c r="X32" s="181"/>
      <c r="Y32" s="174"/>
      <c r="Z32" s="310" t="str">
        <f t="shared" si="24"/>
        <v>7.C</v>
      </c>
      <c r="AA32" s="35" t="str">
        <f t="shared" si="24"/>
        <v>Хвойные породы</v>
      </c>
      <c r="AB32" s="99" t="s">
        <v>475</v>
      </c>
      <c r="AC32" s="308">
        <f>IF(ISNUMBER('CB1-Производство'!D44+D32-H32),'CB1-Производство'!D44+D32-H32,IF(ISNUMBER(H32-D32),"NT " &amp; H32-D32,"…"))</f>
        <v>0</v>
      </c>
      <c r="AD32" s="214">
        <f>IF(ISNUMBER('CB1-Производство'!E44+F32-J32),'CB1-Производство'!E44+F32-J32,IF(ISNUMBER(J32-F32),"NT " &amp; J32-F32,"…"))</f>
        <v>0</v>
      </c>
    </row>
    <row r="33" spans="1:2594" s="15" customFormat="1" ht="15" customHeight="1" x14ac:dyDescent="0.15">
      <c r="A33" s="976" t="s">
        <v>258</v>
      </c>
      <c r="B33" s="58" t="s">
        <v>428</v>
      </c>
      <c r="C33" s="99" t="s">
        <v>475</v>
      </c>
      <c r="D33" s="44"/>
      <c r="E33" s="44"/>
      <c r="F33" s="44"/>
      <c r="G33" s="46"/>
      <c r="H33" s="44"/>
      <c r="I33" s="44"/>
      <c r="J33" s="44"/>
      <c r="K33" s="977"/>
      <c r="L33" s="172"/>
      <c r="M33" s="173"/>
      <c r="N33" s="852" t="str">
        <f t="shared" si="22"/>
        <v>7.NC</v>
      </c>
      <c r="O33" s="35" t="str">
        <f t="shared" si="22"/>
        <v>Лиственные породы</v>
      </c>
      <c r="P33" s="99" t="s">
        <v>475</v>
      </c>
      <c r="Q33" s="156"/>
      <c r="R33" s="156"/>
      <c r="S33" s="156"/>
      <c r="T33" s="156"/>
      <c r="U33" s="156"/>
      <c r="V33" s="156"/>
      <c r="W33" s="156"/>
      <c r="X33" s="181"/>
      <c r="Y33" s="174"/>
      <c r="Z33" s="310" t="str">
        <f t="shared" si="24"/>
        <v>7.NC</v>
      </c>
      <c r="AA33" s="35" t="str">
        <f t="shared" si="24"/>
        <v>Лиственные породы</v>
      </c>
      <c r="AB33" s="99" t="s">
        <v>475</v>
      </c>
      <c r="AC33" s="209">
        <f>IF(ISNUMBER('CB1-Производство'!D45+D33-H33),'CB1-Производство'!D45+D33-H33,IF(ISNUMBER(H33-D33),"NT " &amp; H33-D33,"…"))</f>
        <v>0</v>
      </c>
      <c r="AD33" s="214">
        <f>IF(ISNUMBER('CB1-Производство'!E45+F33-J33),'CB1-Производство'!E45+F33-J33,IF(ISNUMBER(J33-F33),"NT " &amp; J33-F33,"…"))</f>
        <v>0</v>
      </c>
    </row>
    <row r="34" spans="1:2594" s="15" customFormat="1" ht="11.25" customHeight="1" x14ac:dyDescent="0.15">
      <c r="A34" s="981" t="s">
        <v>259</v>
      </c>
      <c r="B34" s="600" t="s">
        <v>429</v>
      </c>
      <c r="C34" s="99" t="s">
        <v>475</v>
      </c>
      <c r="D34" s="44"/>
      <c r="E34" s="44"/>
      <c r="F34" s="44"/>
      <c r="G34" s="46"/>
      <c r="H34" s="44"/>
      <c r="I34" s="44"/>
      <c r="J34" s="44"/>
      <c r="K34" s="977"/>
      <c r="L34" s="172"/>
      <c r="M34" s="173"/>
      <c r="N34" s="858" t="str">
        <f t="shared" si="22"/>
        <v>7.NC.T</v>
      </c>
      <c r="O34" s="36" t="str">
        <f t="shared" si="22"/>
        <v>в том числе тропические породы</v>
      </c>
      <c r="P34" s="99" t="s">
        <v>475</v>
      </c>
      <c r="Q34" s="161" t="str">
        <f t="shared" ref="Q34:X34" si="25">IF(AND(ISNUMBER(D34/D33),D34&gt;D33),"&gt; 6.1.NC !!","")</f>
        <v/>
      </c>
      <c r="R34" s="161" t="str">
        <f t="shared" si="25"/>
        <v/>
      </c>
      <c r="S34" s="161" t="str">
        <f t="shared" si="25"/>
        <v/>
      </c>
      <c r="T34" s="161" t="str">
        <f t="shared" si="25"/>
        <v/>
      </c>
      <c r="U34" s="161" t="str">
        <f t="shared" si="25"/>
        <v/>
      </c>
      <c r="V34" s="161" t="str">
        <f t="shared" si="25"/>
        <v/>
      </c>
      <c r="W34" s="161" t="str">
        <f t="shared" si="25"/>
        <v/>
      </c>
      <c r="X34" s="161" t="str">
        <f t="shared" si="25"/>
        <v/>
      </c>
      <c r="Y34" s="174"/>
      <c r="Z34" s="309" t="str">
        <f t="shared" si="24"/>
        <v>7.NC.T</v>
      </c>
      <c r="AA34" s="36" t="str">
        <f t="shared" si="24"/>
        <v>в том числе тропические породы</v>
      </c>
      <c r="AB34" s="99" t="s">
        <v>475</v>
      </c>
      <c r="AC34" s="209">
        <f>IF(ISNUMBER('CB1-Производство'!D46+D34-H34),'CB1-Производство'!D46+D34-H34,IF(ISNUMBER(H34-D34),"NT " &amp; H34-D34,"…"))</f>
        <v>0</v>
      </c>
      <c r="AD34" s="214">
        <f>IF(ISNUMBER('CB1-Производство'!E46+F34-J34),'CB1-Производство'!E46+F34-J34,IF(ISNUMBER(J34-F34),"NT " &amp; J34-F34,"…"))</f>
        <v>0</v>
      </c>
    </row>
    <row r="35" spans="1:2594" s="105" customFormat="1" ht="15" customHeight="1" x14ac:dyDescent="0.15">
      <c r="A35" s="477" t="s">
        <v>260</v>
      </c>
      <c r="B35" s="470" t="s">
        <v>444</v>
      </c>
      <c r="C35" s="473" t="s">
        <v>475</v>
      </c>
      <c r="D35" s="104"/>
      <c r="E35" s="104"/>
      <c r="F35" s="104"/>
      <c r="G35" s="109"/>
      <c r="H35" s="104"/>
      <c r="I35" s="104"/>
      <c r="J35" s="104"/>
      <c r="K35" s="982"/>
      <c r="L35" s="172"/>
      <c r="M35" s="173"/>
      <c r="N35" s="850" t="str">
        <f t="shared" si="11"/>
        <v>8</v>
      </c>
      <c r="O35" s="103" t="str">
        <f t="shared" si="12"/>
        <v>ЛИСТОВЫЕ ДРЕВЕСНЫЕ МАТЕРИАЛЫ</v>
      </c>
      <c r="P35" s="473" t="s">
        <v>475</v>
      </c>
      <c r="Q35" s="375">
        <f>D35-(D36+D40+D42)</f>
        <v>0</v>
      </c>
      <c r="R35" s="160">
        <f t="shared" ref="R35:X35" si="26">E35-(E36+E40+E42)</f>
        <v>0</v>
      </c>
      <c r="S35" s="160">
        <f t="shared" si="26"/>
        <v>0</v>
      </c>
      <c r="T35" s="160">
        <f t="shared" si="26"/>
        <v>0</v>
      </c>
      <c r="U35" s="160">
        <f t="shared" si="26"/>
        <v>0</v>
      </c>
      <c r="V35" s="160">
        <f t="shared" si="26"/>
        <v>0</v>
      </c>
      <c r="W35" s="160">
        <f t="shared" si="26"/>
        <v>0</v>
      </c>
      <c r="X35" s="857">
        <f t="shared" si="26"/>
        <v>0</v>
      </c>
      <c r="Y35" s="193"/>
      <c r="Z35" s="201" t="str">
        <f t="shared" si="4"/>
        <v>8</v>
      </c>
      <c r="AA35" s="103" t="str">
        <f t="shared" si="19"/>
        <v>ЛИСТОВЫЕ ДРЕВЕСНЫЕ МАТЕРИАЛЫ</v>
      </c>
      <c r="AB35" s="473" t="s">
        <v>475</v>
      </c>
      <c r="AC35" s="205">
        <f>IF(ISNUMBER('CB1-Производство'!D47+D35-H35),'CB1-Производство'!D47+D35-H35,IF(ISNUMBER(H35-D35),"NT " &amp; H35-D35,"…"))</f>
        <v>0</v>
      </c>
      <c r="AD35" s="206">
        <f>IF(ISNUMBER('CB1-Производство'!E47+F35-J35),'CB1-Производство'!E47+F35-J35,IF(ISNUMBER(J35-F35),"NT " &amp; J35-F35,"…"))</f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  <c r="AMN35" s="15"/>
      <c r="AMO35" s="15"/>
      <c r="AMP35" s="15"/>
      <c r="AMQ35" s="15"/>
      <c r="AMR35" s="15"/>
      <c r="AMS35" s="15"/>
      <c r="AMT35" s="15"/>
      <c r="AMU35" s="15"/>
      <c r="AMV35" s="15"/>
      <c r="AMW35" s="15"/>
      <c r="AMX35" s="15"/>
      <c r="AMY35" s="15"/>
      <c r="AMZ35" s="15"/>
      <c r="ANA35" s="15"/>
      <c r="ANB35" s="15"/>
      <c r="ANC35" s="15"/>
      <c r="AND35" s="15"/>
      <c r="ANE35" s="15"/>
      <c r="ANF35" s="15"/>
      <c r="ANG35" s="15"/>
      <c r="ANH35" s="15"/>
      <c r="ANI35" s="15"/>
      <c r="ANJ35" s="15"/>
      <c r="ANK35" s="15"/>
      <c r="ANL35" s="15"/>
      <c r="ANM35" s="15"/>
      <c r="ANN35" s="15"/>
      <c r="ANO35" s="15"/>
      <c r="ANP35" s="15"/>
      <c r="ANQ35" s="15"/>
      <c r="ANR35" s="15"/>
      <c r="ANS35" s="15"/>
      <c r="ANT35" s="15"/>
      <c r="ANU35" s="15"/>
      <c r="ANV35" s="15"/>
      <c r="ANW35" s="15"/>
      <c r="ANX35" s="15"/>
      <c r="ANY35" s="15"/>
      <c r="ANZ35" s="15"/>
      <c r="AOA35" s="15"/>
      <c r="AOB35" s="15"/>
      <c r="AOC35" s="15"/>
      <c r="AOD35" s="15"/>
      <c r="AOE35" s="15"/>
      <c r="AOF35" s="15"/>
      <c r="AOG35" s="15"/>
      <c r="AOH35" s="15"/>
      <c r="AOI35" s="15"/>
      <c r="AOJ35" s="15"/>
      <c r="AOK35" s="15"/>
      <c r="AOL35" s="15"/>
      <c r="AOM35" s="15"/>
      <c r="AON35" s="15"/>
      <c r="AOO35" s="15"/>
      <c r="AOP35" s="15"/>
      <c r="AOQ35" s="15"/>
      <c r="AOR35" s="15"/>
      <c r="AOS35" s="15"/>
      <c r="AOT35" s="15"/>
      <c r="AOU35" s="15"/>
      <c r="AOV35" s="15"/>
      <c r="AOW35" s="15"/>
      <c r="AOX35" s="15"/>
      <c r="AOY35" s="15"/>
      <c r="AOZ35" s="15"/>
      <c r="APA35" s="15"/>
      <c r="APB35" s="15"/>
      <c r="APC35" s="15"/>
      <c r="APD35" s="15"/>
      <c r="APE35" s="15"/>
      <c r="APF35" s="15"/>
      <c r="APG35" s="15"/>
      <c r="APH35" s="15"/>
      <c r="API35" s="15"/>
      <c r="APJ35" s="15"/>
      <c r="APK35" s="15"/>
      <c r="APL35" s="15"/>
      <c r="APM35" s="15"/>
      <c r="APN35" s="15"/>
      <c r="APO35" s="15"/>
      <c r="APP35" s="15"/>
      <c r="APQ35" s="15"/>
      <c r="APR35" s="15"/>
      <c r="APS35" s="15"/>
      <c r="APT35" s="15"/>
      <c r="APU35" s="15"/>
      <c r="APV35" s="15"/>
      <c r="APW35" s="15"/>
      <c r="APX35" s="15"/>
      <c r="APY35" s="15"/>
      <c r="APZ35" s="15"/>
      <c r="AQA35" s="15"/>
      <c r="AQB35" s="15"/>
      <c r="AQC35" s="15"/>
      <c r="AQD35" s="15"/>
      <c r="AQE35" s="15"/>
      <c r="AQF35" s="15"/>
      <c r="AQG35" s="15"/>
      <c r="AQH35" s="15"/>
      <c r="AQI35" s="15"/>
      <c r="AQJ35" s="15"/>
      <c r="AQK35" s="15"/>
      <c r="AQL35" s="15"/>
      <c r="AQM35" s="15"/>
      <c r="AQN35" s="15"/>
      <c r="AQO35" s="15"/>
      <c r="AQP35" s="15"/>
      <c r="AQQ35" s="15"/>
      <c r="AQR35" s="15"/>
      <c r="AQS35" s="15"/>
      <c r="AQT35" s="15"/>
      <c r="AQU35" s="15"/>
      <c r="AQV35" s="15"/>
      <c r="AQW35" s="15"/>
      <c r="AQX35" s="15"/>
      <c r="AQY35" s="15"/>
      <c r="AQZ35" s="15"/>
      <c r="ARA35" s="15"/>
      <c r="ARB35" s="15"/>
      <c r="ARC35" s="15"/>
      <c r="ARD35" s="15"/>
      <c r="ARE35" s="15"/>
      <c r="ARF35" s="15"/>
      <c r="ARG35" s="15"/>
      <c r="ARH35" s="15"/>
      <c r="ARI35" s="15"/>
      <c r="ARJ35" s="15"/>
      <c r="ARK35" s="15"/>
      <c r="ARL35" s="15"/>
      <c r="ARM35" s="15"/>
      <c r="ARN35" s="15"/>
      <c r="ARO35" s="15"/>
      <c r="ARP35" s="15"/>
      <c r="ARQ35" s="15"/>
      <c r="ARR35" s="15"/>
      <c r="ARS35" s="15"/>
      <c r="ART35" s="15"/>
      <c r="ARU35" s="15"/>
      <c r="ARV35" s="15"/>
      <c r="ARW35" s="15"/>
      <c r="ARX35" s="15"/>
      <c r="ARY35" s="15"/>
      <c r="ARZ35" s="15"/>
      <c r="ASA35" s="15"/>
      <c r="ASB35" s="15"/>
      <c r="ASC35" s="15"/>
      <c r="ASD35" s="15"/>
      <c r="ASE35" s="15"/>
      <c r="ASF35" s="15"/>
      <c r="ASG35" s="15"/>
      <c r="ASH35" s="15"/>
      <c r="ASI35" s="15"/>
      <c r="ASJ35" s="15"/>
      <c r="ASK35" s="15"/>
      <c r="ASL35" s="15"/>
      <c r="ASM35" s="15"/>
      <c r="ASN35" s="15"/>
      <c r="ASO35" s="15"/>
      <c r="ASP35" s="15"/>
      <c r="ASQ35" s="15"/>
      <c r="ASR35" s="15"/>
      <c r="ASS35" s="15"/>
      <c r="AST35" s="15"/>
      <c r="ASU35" s="15"/>
      <c r="ASV35" s="15"/>
      <c r="ASW35" s="15"/>
      <c r="ASX35" s="15"/>
      <c r="ASY35" s="15"/>
      <c r="ASZ35" s="15"/>
      <c r="ATA35" s="15"/>
      <c r="ATB35" s="15"/>
      <c r="ATC35" s="15"/>
      <c r="ATD35" s="15"/>
      <c r="ATE35" s="15"/>
      <c r="ATF35" s="15"/>
      <c r="ATG35" s="15"/>
      <c r="ATH35" s="15"/>
      <c r="ATI35" s="15"/>
      <c r="ATJ35" s="15"/>
      <c r="ATK35" s="15"/>
      <c r="ATL35" s="15"/>
      <c r="ATM35" s="15"/>
      <c r="ATN35" s="15"/>
      <c r="ATO35" s="15"/>
      <c r="ATP35" s="15"/>
      <c r="ATQ35" s="15"/>
      <c r="ATR35" s="15"/>
      <c r="ATS35" s="15"/>
      <c r="ATT35" s="15"/>
      <c r="ATU35" s="15"/>
      <c r="ATV35" s="15"/>
      <c r="ATW35" s="15"/>
      <c r="ATX35" s="15"/>
      <c r="ATY35" s="15"/>
      <c r="ATZ35" s="15"/>
      <c r="AUA35" s="15"/>
      <c r="AUB35" s="15"/>
      <c r="AUC35" s="15"/>
      <c r="AUD35" s="15"/>
      <c r="AUE35" s="15"/>
      <c r="AUF35" s="15"/>
      <c r="AUG35" s="15"/>
      <c r="AUH35" s="15"/>
      <c r="AUI35" s="15"/>
      <c r="AUJ35" s="15"/>
      <c r="AUK35" s="15"/>
      <c r="AUL35" s="15"/>
      <c r="AUM35" s="15"/>
      <c r="AUN35" s="15"/>
      <c r="AUO35" s="15"/>
      <c r="AUP35" s="15"/>
      <c r="AUQ35" s="15"/>
      <c r="AUR35" s="15"/>
      <c r="AUS35" s="15"/>
      <c r="AUT35" s="15"/>
      <c r="AUU35" s="15"/>
      <c r="AUV35" s="15"/>
      <c r="AUW35" s="15"/>
      <c r="AUX35" s="15"/>
      <c r="AUY35" s="15"/>
      <c r="AUZ35" s="15"/>
      <c r="AVA35" s="15"/>
      <c r="AVB35" s="15"/>
      <c r="AVC35" s="15"/>
      <c r="AVD35" s="15"/>
      <c r="AVE35" s="15"/>
      <c r="AVF35" s="15"/>
      <c r="AVG35" s="15"/>
      <c r="AVH35" s="15"/>
      <c r="AVI35" s="15"/>
      <c r="AVJ35" s="15"/>
      <c r="AVK35" s="15"/>
      <c r="AVL35" s="15"/>
      <c r="AVM35" s="15"/>
      <c r="AVN35" s="15"/>
      <c r="AVO35" s="15"/>
      <c r="AVP35" s="15"/>
      <c r="AVQ35" s="15"/>
      <c r="AVR35" s="15"/>
      <c r="AVS35" s="15"/>
      <c r="AVT35" s="15"/>
      <c r="AVU35" s="15"/>
      <c r="AVV35" s="15"/>
      <c r="AVW35" s="15"/>
      <c r="AVX35" s="15"/>
      <c r="AVY35" s="15"/>
      <c r="AVZ35" s="15"/>
      <c r="AWA35" s="15"/>
      <c r="AWB35" s="15"/>
      <c r="AWC35" s="15"/>
      <c r="AWD35" s="15"/>
      <c r="AWE35" s="15"/>
      <c r="AWF35" s="15"/>
      <c r="AWG35" s="15"/>
      <c r="AWH35" s="15"/>
      <c r="AWI35" s="15"/>
      <c r="AWJ35" s="15"/>
      <c r="AWK35" s="15"/>
      <c r="AWL35" s="15"/>
      <c r="AWM35" s="15"/>
      <c r="AWN35" s="15"/>
      <c r="AWO35" s="15"/>
      <c r="AWP35" s="15"/>
      <c r="AWQ35" s="15"/>
      <c r="AWR35" s="15"/>
      <c r="AWS35" s="15"/>
      <c r="AWT35" s="15"/>
      <c r="AWU35" s="15"/>
      <c r="AWV35" s="15"/>
      <c r="AWW35" s="15"/>
      <c r="AWX35" s="15"/>
      <c r="AWY35" s="15"/>
      <c r="AWZ35" s="15"/>
      <c r="AXA35" s="15"/>
      <c r="AXB35" s="15"/>
      <c r="AXC35" s="15"/>
      <c r="AXD35" s="15"/>
      <c r="AXE35" s="15"/>
      <c r="AXF35" s="15"/>
      <c r="AXG35" s="15"/>
      <c r="AXH35" s="15"/>
      <c r="AXI35" s="15"/>
      <c r="AXJ35" s="15"/>
      <c r="AXK35" s="15"/>
      <c r="AXL35" s="15"/>
      <c r="AXM35" s="15"/>
      <c r="AXN35" s="15"/>
      <c r="AXO35" s="15"/>
      <c r="AXP35" s="15"/>
      <c r="AXQ35" s="15"/>
      <c r="AXR35" s="15"/>
      <c r="AXS35" s="15"/>
      <c r="AXT35" s="15"/>
      <c r="AXU35" s="15"/>
      <c r="AXV35" s="15"/>
      <c r="AXW35" s="15"/>
      <c r="AXX35" s="15"/>
      <c r="AXY35" s="15"/>
      <c r="AXZ35" s="15"/>
      <c r="AYA35" s="15"/>
      <c r="AYB35" s="15"/>
      <c r="AYC35" s="15"/>
      <c r="AYD35" s="15"/>
      <c r="AYE35" s="15"/>
      <c r="AYF35" s="15"/>
      <c r="AYG35" s="15"/>
      <c r="AYH35" s="15"/>
      <c r="AYI35" s="15"/>
      <c r="AYJ35" s="15"/>
      <c r="AYK35" s="15"/>
      <c r="AYL35" s="15"/>
      <c r="AYM35" s="15"/>
      <c r="AYN35" s="15"/>
      <c r="AYO35" s="15"/>
      <c r="AYP35" s="15"/>
      <c r="AYQ35" s="15"/>
      <c r="AYR35" s="15"/>
      <c r="AYS35" s="15"/>
      <c r="AYT35" s="15"/>
      <c r="AYU35" s="15"/>
      <c r="AYV35" s="15"/>
      <c r="AYW35" s="15"/>
      <c r="AYX35" s="15"/>
      <c r="AYY35" s="15"/>
      <c r="AYZ35" s="15"/>
      <c r="AZA35" s="15"/>
      <c r="AZB35" s="15"/>
      <c r="AZC35" s="15"/>
      <c r="AZD35" s="15"/>
      <c r="AZE35" s="15"/>
      <c r="AZF35" s="15"/>
      <c r="AZG35" s="15"/>
      <c r="AZH35" s="15"/>
      <c r="AZI35" s="15"/>
      <c r="AZJ35" s="15"/>
      <c r="AZK35" s="15"/>
      <c r="AZL35" s="15"/>
      <c r="AZM35" s="15"/>
      <c r="AZN35" s="15"/>
      <c r="AZO35" s="15"/>
      <c r="AZP35" s="15"/>
      <c r="AZQ35" s="15"/>
      <c r="AZR35" s="15"/>
      <c r="AZS35" s="15"/>
      <c r="AZT35" s="15"/>
      <c r="AZU35" s="15"/>
      <c r="AZV35" s="15"/>
      <c r="AZW35" s="15"/>
      <c r="AZX35" s="15"/>
      <c r="AZY35" s="15"/>
      <c r="AZZ35" s="15"/>
      <c r="BAA35" s="15"/>
      <c r="BAB35" s="15"/>
      <c r="BAC35" s="15"/>
      <c r="BAD35" s="15"/>
      <c r="BAE35" s="15"/>
      <c r="BAF35" s="15"/>
      <c r="BAG35" s="15"/>
      <c r="BAH35" s="15"/>
      <c r="BAI35" s="15"/>
      <c r="BAJ35" s="15"/>
      <c r="BAK35" s="15"/>
      <c r="BAL35" s="15"/>
      <c r="BAM35" s="15"/>
      <c r="BAN35" s="15"/>
      <c r="BAO35" s="15"/>
      <c r="BAP35" s="15"/>
      <c r="BAQ35" s="15"/>
      <c r="BAR35" s="15"/>
      <c r="BAS35" s="15"/>
      <c r="BAT35" s="15"/>
      <c r="BAU35" s="15"/>
      <c r="BAV35" s="15"/>
      <c r="BAW35" s="15"/>
      <c r="BAX35" s="15"/>
      <c r="BAY35" s="15"/>
      <c r="BAZ35" s="15"/>
      <c r="BBA35" s="15"/>
      <c r="BBB35" s="15"/>
      <c r="BBC35" s="15"/>
      <c r="BBD35" s="15"/>
      <c r="BBE35" s="15"/>
      <c r="BBF35" s="15"/>
      <c r="BBG35" s="15"/>
      <c r="BBH35" s="15"/>
      <c r="BBI35" s="15"/>
      <c r="BBJ35" s="15"/>
      <c r="BBK35" s="15"/>
      <c r="BBL35" s="15"/>
      <c r="BBM35" s="15"/>
      <c r="BBN35" s="15"/>
      <c r="BBO35" s="15"/>
      <c r="BBP35" s="15"/>
      <c r="BBQ35" s="15"/>
      <c r="BBR35" s="15"/>
      <c r="BBS35" s="15"/>
      <c r="BBT35" s="15"/>
      <c r="BBU35" s="15"/>
      <c r="BBV35" s="15"/>
      <c r="BBW35" s="15"/>
      <c r="BBX35" s="15"/>
      <c r="BBY35" s="15"/>
      <c r="BBZ35" s="15"/>
      <c r="BCA35" s="15"/>
      <c r="BCB35" s="15"/>
      <c r="BCC35" s="15"/>
      <c r="BCD35" s="15"/>
      <c r="BCE35" s="15"/>
      <c r="BCF35" s="15"/>
      <c r="BCG35" s="15"/>
      <c r="BCH35" s="15"/>
      <c r="BCI35" s="15"/>
      <c r="BCJ35" s="15"/>
      <c r="BCK35" s="15"/>
      <c r="BCL35" s="15"/>
      <c r="BCM35" s="15"/>
      <c r="BCN35" s="15"/>
      <c r="BCO35" s="15"/>
      <c r="BCP35" s="15"/>
      <c r="BCQ35" s="15"/>
      <c r="BCR35" s="15"/>
      <c r="BCS35" s="15"/>
      <c r="BCT35" s="15"/>
      <c r="BCU35" s="15"/>
      <c r="BCV35" s="15"/>
      <c r="BCW35" s="15"/>
      <c r="BCX35" s="15"/>
      <c r="BCY35" s="15"/>
      <c r="BCZ35" s="15"/>
      <c r="BDA35" s="15"/>
      <c r="BDB35" s="15"/>
      <c r="BDC35" s="15"/>
      <c r="BDD35" s="15"/>
      <c r="BDE35" s="15"/>
      <c r="BDF35" s="15"/>
      <c r="BDG35" s="15"/>
      <c r="BDH35" s="15"/>
      <c r="BDI35" s="15"/>
      <c r="BDJ35" s="15"/>
      <c r="BDK35" s="15"/>
      <c r="BDL35" s="15"/>
      <c r="BDM35" s="15"/>
      <c r="BDN35" s="15"/>
      <c r="BDO35" s="15"/>
      <c r="BDP35" s="15"/>
      <c r="BDQ35" s="15"/>
      <c r="BDR35" s="15"/>
      <c r="BDS35" s="15"/>
      <c r="BDT35" s="15"/>
      <c r="BDU35" s="15"/>
      <c r="BDV35" s="15"/>
      <c r="BDW35" s="15"/>
      <c r="BDX35" s="15"/>
      <c r="BDY35" s="15"/>
      <c r="BDZ35" s="15"/>
      <c r="BEA35" s="15"/>
      <c r="BEB35" s="15"/>
      <c r="BEC35" s="15"/>
      <c r="BED35" s="15"/>
      <c r="BEE35" s="15"/>
      <c r="BEF35" s="15"/>
      <c r="BEG35" s="15"/>
      <c r="BEH35" s="15"/>
      <c r="BEI35" s="15"/>
      <c r="BEJ35" s="15"/>
      <c r="BEK35" s="15"/>
      <c r="BEL35" s="15"/>
      <c r="BEM35" s="15"/>
      <c r="BEN35" s="15"/>
      <c r="BEO35" s="15"/>
      <c r="BEP35" s="15"/>
      <c r="BEQ35" s="15"/>
      <c r="BER35" s="15"/>
      <c r="BES35" s="15"/>
      <c r="BET35" s="15"/>
      <c r="BEU35" s="15"/>
      <c r="BEV35" s="15"/>
      <c r="BEW35" s="15"/>
      <c r="BEX35" s="15"/>
      <c r="BEY35" s="15"/>
      <c r="BEZ35" s="15"/>
      <c r="BFA35" s="15"/>
      <c r="BFB35" s="15"/>
      <c r="BFC35" s="15"/>
      <c r="BFD35" s="15"/>
      <c r="BFE35" s="15"/>
      <c r="BFF35" s="15"/>
      <c r="BFG35" s="15"/>
      <c r="BFH35" s="15"/>
      <c r="BFI35" s="15"/>
      <c r="BFJ35" s="15"/>
      <c r="BFK35" s="15"/>
      <c r="BFL35" s="15"/>
      <c r="BFM35" s="15"/>
      <c r="BFN35" s="15"/>
      <c r="BFO35" s="15"/>
      <c r="BFP35" s="15"/>
      <c r="BFQ35" s="15"/>
      <c r="BFR35" s="15"/>
      <c r="BFS35" s="15"/>
      <c r="BFT35" s="15"/>
      <c r="BFU35" s="15"/>
      <c r="BFV35" s="15"/>
      <c r="BFW35" s="15"/>
      <c r="BFX35" s="15"/>
      <c r="BFY35" s="15"/>
      <c r="BFZ35" s="15"/>
      <c r="BGA35" s="15"/>
      <c r="BGB35" s="15"/>
      <c r="BGC35" s="15"/>
      <c r="BGD35" s="15"/>
      <c r="BGE35" s="15"/>
      <c r="BGF35" s="15"/>
      <c r="BGG35" s="15"/>
      <c r="BGH35" s="15"/>
      <c r="BGI35" s="15"/>
      <c r="BGJ35" s="15"/>
      <c r="BGK35" s="15"/>
      <c r="BGL35" s="15"/>
      <c r="BGM35" s="15"/>
      <c r="BGN35" s="15"/>
      <c r="BGO35" s="15"/>
      <c r="BGP35" s="15"/>
      <c r="BGQ35" s="15"/>
      <c r="BGR35" s="15"/>
      <c r="BGS35" s="15"/>
      <c r="BGT35" s="15"/>
      <c r="BGU35" s="15"/>
      <c r="BGV35" s="15"/>
      <c r="BGW35" s="15"/>
      <c r="BGX35" s="15"/>
      <c r="BGY35" s="15"/>
      <c r="BGZ35" s="15"/>
      <c r="BHA35" s="15"/>
      <c r="BHB35" s="15"/>
      <c r="BHC35" s="15"/>
      <c r="BHD35" s="15"/>
      <c r="BHE35" s="15"/>
      <c r="BHF35" s="15"/>
      <c r="BHG35" s="15"/>
      <c r="BHH35" s="15"/>
      <c r="BHI35" s="15"/>
      <c r="BHJ35" s="15"/>
      <c r="BHK35" s="15"/>
      <c r="BHL35" s="15"/>
      <c r="BHM35" s="15"/>
      <c r="BHN35" s="15"/>
      <c r="BHO35" s="15"/>
      <c r="BHP35" s="15"/>
      <c r="BHQ35" s="15"/>
      <c r="BHR35" s="15"/>
      <c r="BHS35" s="15"/>
      <c r="BHT35" s="15"/>
      <c r="BHU35" s="15"/>
      <c r="BHV35" s="15"/>
      <c r="BHW35" s="15"/>
      <c r="BHX35" s="15"/>
      <c r="BHY35" s="15"/>
      <c r="BHZ35" s="15"/>
      <c r="BIA35" s="15"/>
      <c r="BIB35" s="15"/>
      <c r="BIC35" s="15"/>
      <c r="BID35" s="15"/>
      <c r="BIE35" s="15"/>
      <c r="BIF35" s="15"/>
      <c r="BIG35" s="15"/>
      <c r="BIH35" s="15"/>
      <c r="BII35" s="15"/>
      <c r="BIJ35" s="15"/>
      <c r="BIK35" s="15"/>
      <c r="BIL35" s="15"/>
      <c r="BIM35" s="15"/>
      <c r="BIN35" s="15"/>
      <c r="BIO35" s="15"/>
      <c r="BIP35" s="15"/>
      <c r="BIQ35" s="15"/>
      <c r="BIR35" s="15"/>
      <c r="BIS35" s="15"/>
      <c r="BIT35" s="15"/>
      <c r="BIU35" s="15"/>
      <c r="BIV35" s="15"/>
      <c r="BIW35" s="15"/>
      <c r="BIX35" s="15"/>
      <c r="BIY35" s="15"/>
      <c r="BIZ35" s="15"/>
      <c r="BJA35" s="15"/>
      <c r="BJB35" s="15"/>
      <c r="BJC35" s="15"/>
      <c r="BJD35" s="15"/>
      <c r="BJE35" s="15"/>
      <c r="BJF35" s="15"/>
      <c r="BJG35" s="15"/>
      <c r="BJH35" s="15"/>
      <c r="BJI35" s="15"/>
      <c r="BJJ35" s="15"/>
      <c r="BJK35" s="15"/>
      <c r="BJL35" s="15"/>
      <c r="BJM35" s="15"/>
      <c r="BJN35" s="15"/>
      <c r="BJO35" s="15"/>
      <c r="BJP35" s="15"/>
      <c r="BJQ35" s="15"/>
      <c r="BJR35" s="15"/>
      <c r="BJS35" s="15"/>
      <c r="BJT35" s="15"/>
      <c r="BJU35" s="15"/>
      <c r="BJV35" s="15"/>
      <c r="BJW35" s="15"/>
      <c r="BJX35" s="15"/>
      <c r="BJY35" s="15"/>
      <c r="BJZ35" s="15"/>
      <c r="BKA35" s="15"/>
      <c r="BKB35" s="15"/>
      <c r="BKC35" s="15"/>
      <c r="BKD35" s="15"/>
      <c r="BKE35" s="15"/>
      <c r="BKF35" s="15"/>
      <c r="BKG35" s="15"/>
      <c r="BKH35" s="15"/>
      <c r="BKI35" s="15"/>
      <c r="BKJ35" s="15"/>
      <c r="BKK35" s="15"/>
      <c r="BKL35" s="15"/>
      <c r="BKM35" s="15"/>
      <c r="BKN35" s="15"/>
      <c r="BKO35" s="15"/>
      <c r="BKP35" s="15"/>
      <c r="BKQ35" s="15"/>
      <c r="BKR35" s="15"/>
      <c r="BKS35" s="15"/>
      <c r="BKT35" s="15"/>
      <c r="BKU35" s="15"/>
      <c r="BKV35" s="15"/>
      <c r="BKW35" s="15"/>
      <c r="BKX35" s="15"/>
      <c r="BKY35" s="15"/>
      <c r="BKZ35" s="15"/>
      <c r="BLA35" s="15"/>
      <c r="BLB35" s="15"/>
      <c r="BLC35" s="15"/>
      <c r="BLD35" s="15"/>
      <c r="BLE35" s="15"/>
      <c r="BLF35" s="15"/>
      <c r="BLG35" s="15"/>
      <c r="BLH35" s="15"/>
      <c r="BLI35" s="15"/>
      <c r="BLJ35" s="15"/>
      <c r="BLK35" s="15"/>
      <c r="BLL35" s="15"/>
      <c r="BLM35" s="15"/>
      <c r="BLN35" s="15"/>
      <c r="BLO35" s="15"/>
      <c r="BLP35" s="15"/>
      <c r="BLQ35" s="15"/>
      <c r="BLR35" s="15"/>
      <c r="BLS35" s="15"/>
      <c r="BLT35" s="15"/>
      <c r="BLU35" s="15"/>
      <c r="BLV35" s="15"/>
      <c r="BLW35" s="15"/>
      <c r="BLX35" s="15"/>
      <c r="BLY35" s="15"/>
      <c r="BLZ35" s="15"/>
      <c r="BMA35" s="15"/>
      <c r="BMB35" s="15"/>
      <c r="BMC35" s="15"/>
      <c r="BMD35" s="15"/>
      <c r="BME35" s="15"/>
      <c r="BMF35" s="15"/>
      <c r="BMG35" s="15"/>
      <c r="BMH35" s="15"/>
      <c r="BMI35" s="15"/>
      <c r="BMJ35" s="15"/>
      <c r="BMK35" s="15"/>
      <c r="BML35" s="15"/>
      <c r="BMM35" s="15"/>
      <c r="BMN35" s="15"/>
      <c r="BMO35" s="15"/>
      <c r="BMP35" s="15"/>
      <c r="BMQ35" s="15"/>
      <c r="BMR35" s="15"/>
      <c r="BMS35" s="15"/>
      <c r="BMT35" s="15"/>
      <c r="BMU35" s="15"/>
      <c r="BMV35" s="15"/>
      <c r="BMW35" s="15"/>
      <c r="BMX35" s="15"/>
      <c r="BMY35" s="15"/>
      <c r="BMZ35" s="15"/>
      <c r="BNA35" s="15"/>
      <c r="BNB35" s="15"/>
      <c r="BNC35" s="15"/>
      <c r="BND35" s="15"/>
      <c r="BNE35" s="15"/>
      <c r="BNF35" s="15"/>
      <c r="BNG35" s="15"/>
      <c r="BNH35" s="15"/>
      <c r="BNI35" s="15"/>
      <c r="BNJ35" s="15"/>
      <c r="BNK35" s="15"/>
      <c r="BNL35" s="15"/>
      <c r="BNM35" s="15"/>
      <c r="BNN35" s="15"/>
      <c r="BNO35" s="15"/>
      <c r="BNP35" s="15"/>
      <c r="BNQ35" s="15"/>
      <c r="BNR35" s="15"/>
      <c r="BNS35" s="15"/>
      <c r="BNT35" s="15"/>
      <c r="BNU35" s="15"/>
      <c r="BNV35" s="15"/>
      <c r="BNW35" s="15"/>
      <c r="BNX35" s="15"/>
      <c r="BNY35" s="15"/>
      <c r="BNZ35" s="15"/>
      <c r="BOA35" s="15"/>
      <c r="BOB35" s="15"/>
      <c r="BOC35" s="15"/>
      <c r="BOD35" s="15"/>
      <c r="BOE35" s="15"/>
      <c r="BOF35" s="15"/>
      <c r="BOG35" s="15"/>
      <c r="BOH35" s="15"/>
      <c r="BOI35" s="15"/>
      <c r="BOJ35" s="15"/>
      <c r="BOK35" s="15"/>
      <c r="BOL35" s="15"/>
      <c r="BOM35" s="15"/>
      <c r="BON35" s="15"/>
      <c r="BOO35" s="15"/>
      <c r="BOP35" s="15"/>
      <c r="BOQ35" s="15"/>
      <c r="BOR35" s="15"/>
      <c r="BOS35" s="15"/>
      <c r="BOT35" s="15"/>
      <c r="BOU35" s="15"/>
      <c r="BOV35" s="15"/>
      <c r="BOW35" s="15"/>
      <c r="BOX35" s="15"/>
      <c r="BOY35" s="15"/>
      <c r="BOZ35" s="15"/>
      <c r="BPA35" s="15"/>
      <c r="BPB35" s="15"/>
      <c r="BPC35" s="15"/>
      <c r="BPD35" s="15"/>
      <c r="BPE35" s="15"/>
      <c r="BPF35" s="15"/>
      <c r="BPG35" s="15"/>
      <c r="BPH35" s="15"/>
      <c r="BPI35" s="15"/>
      <c r="BPJ35" s="15"/>
      <c r="BPK35" s="15"/>
      <c r="BPL35" s="15"/>
      <c r="BPM35" s="15"/>
      <c r="BPN35" s="15"/>
      <c r="BPO35" s="15"/>
      <c r="BPP35" s="15"/>
      <c r="BPQ35" s="15"/>
      <c r="BPR35" s="15"/>
      <c r="BPS35" s="15"/>
      <c r="BPT35" s="15"/>
      <c r="BPU35" s="15"/>
      <c r="BPV35" s="15"/>
      <c r="BPW35" s="15"/>
      <c r="BPX35" s="15"/>
      <c r="BPY35" s="15"/>
      <c r="BPZ35" s="15"/>
      <c r="BQA35" s="15"/>
      <c r="BQB35" s="15"/>
      <c r="BQC35" s="15"/>
      <c r="BQD35" s="15"/>
      <c r="BQE35" s="15"/>
      <c r="BQF35" s="15"/>
      <c r="BQG35" s="15"/>
      <c r="BQH35" s="15"/>
      <c r="BQI35" s="15"/>
      <c r="BQJ35" s="15"/>
      <c r="BQK35" s="15"/>
      <c r="BQL35" s="15"/>
      <c r="BQM35" s="15"/>
      <c r="BQN35" s="15"/>
      <c r="BQO35" s="15"/>
      <c r="BQP35" s="15"/>
      <c r="BQQ35" s="15"/>
      <c r="BQR35" s="15"/>
      <c r="BQS35" s="15"/>
      <c r="BQT35" s="15"/>
      <c r="BQU35" s="15"/>
      <c r="BQV35" s="15"/>
      <c r="BQW35" s="15"/>
      <c r="BQX35" s="15"/>
      <c r="BQY35" s="15"/>
      <c r="BQZ35" s="15"/>
      <c r="BRA35" s="15"/>
      <c r="BRB35" s="15"/>
      <c r="BRC35" s="15"/>
      <c r="BRD35" s="15"/>
      <c r="BRE35" s="15"/>
      <c r="BRF35" s="15"/>
      <c r="BRG35" s="15"/>
      <c r="BRH35" s="15"/>
      <c r="BRI35" s="15"/>
      <c r="BRJ35" s="15"/>
      <c r="BRK35" s="15"/>
      <c r="BRL35" s="15"/>
      <c r="BRM35" s="15"/>
      <c r="BRN35" s="15"/>
      <c r="BRO35" s="15"/>
      <c r="BRP35" s="15"/>
      <c r="BRQ35" s="15"/>
      <c r="BRR35" s="15"/>
      <c r="BRS35" s="15"/>
      <c r="BRT35" s="15"/>
      <c r="BRU35" s="15"/>
      <c r="BRV35" s="15"/>
      <c r="BRW35" s="15"/>
      <c r="BRX35" s="15"/>
      <c r="BRY35" s="15"/>
      <c r="BRZ35" s="15"/>
      <c r="BSA35" s="15"/>
      <c r="BSB35" s="15"/>
      <c r="BSC35" s="15"/>
      <c r="BSD35" s="15"/>
      <c r="BSE35" s="15"/>
      <c r="BSF35" s="15"/>
      <c r="BSG35" s="15"/>
      <c r="BSH35" s="15"/>
      <c r="BSI35" s="15"/>
      <c r="BSJ35" s="15"/>
      <c r="BSK35" s="15"/>
      <c r="BSL35" s="15"/>
      <c r="BSM35" s="15"/>
      <c r="BSN35" s="15"/>
      <c r="BSO35" s="15"/>
      <c r="BSP35" s="15"/>
      <c r="BSQ35" s="15"/>
      <c r="BSR35" s="15"/>
      <c r="BSS35" s="15"/>
      <c r="BST35" s="15"/>
      <c r="BSU35" s="15"/>
      <c r="BSV35" s="15"/>
      <c r="BSW35" s="15"/>
      <c r="BSX35" s="15"/>
      <c r="BSY35" s="15"/>
      <c r="BSZ35" s="15"/>
      <c r="BTA35" s="15"/>
      <c r="BTB35" s="15"/>
      <c r="BTC35" s="15"/>
      <c r="BTD35" s="15"/>
      <c r="BTE35" s="15"/>
      <c r="BTF35" s="15"/>
      <c r="BTG35" s="15"/>
      <c r="BTH35" s="15"/>
      <c r="BTI35" s="15"/>
      <c r="BTJ35" s="15"/>
      <c r="BTK35" s="15"/>
      <c r="BTL35" s="15"/>
      <c r="BTM35" s="15"/>
      <c r="BTN35" s="15"/>
      <c r="BTO35" s="15"/>
      <c r="BTP35" s="15"/>
      <c r="BTQ35" s="15"/>
      <c r="BTR35" s="15"/>
      <c r="BTS35" s="15"/>
      <c r="BTT35" s="15"/>
      <c r="BTU35" s="15"/>
      <c r="BTV35" s="15"/>
      <c r="BTW35" s="15"/>
      <c r="BTX35" s="15"/>
      <c r="BTY35" s="15"/>
      <c r="BTZ35" s="15"/>
      <c r="BUA35" s="15"/>
      <c r="BUB35" s="15"/>
      <c r="BUC35" s="15"/>
      <c r="BUD35" s="15"/>
      <c r="BUE35" s="15"/>
      <c r="BUF35" s="15"/>
      <c r="BUG35" s="15"/>
      <c r="BUH35" s="15"/>
      <c r="BUI35" s="15"/>
      <c r="BUJ35" s="15"/>
      <c r="BUK35" s="15"/>
      <c r="BUL35" s="15"/>
      <c r="BUM35" s="15"/>
      <c r="BUN35" s="15"/>
      <c r="BUO35" s="15"/>
      <c r="BUP35" s="15"/>
      <c r="BUQ35" s="15"/>
      <c r="BUR35" s="15"/>
      <c r="BUS35" s="15"/>
      <c r="BUT35" s="15"/>
      <c r="BUU35" s="15"/>
      <c r="BUV35" s="15"/>
      <c r="BUW35" s="15"/>
      <c r="BUX35" s="15"/>
      <c r="BUY35" s="15"/>
      <c r="BUZ35" s="15"/>
      <c r="BVA35" s="15"/>
      <c r="BVB35" s="15"/>
      <c r="BVC35" s="15"/>
      <c r="BVD35" s="15"/>
      <c r="BVE35" s="15"/>
      <c r="BVF35" s="15"/>
      <c r="BVG35" s="15"/>
      <c r="BVH35" s="15"/>
      <c r="BVI35" s="15"/>
      <c r="BVJ35" s="15"/>
      <c r="BVK35" s="15"/>
      <c r="BVL35" s="15"/>
      <c r="BVM35" s="15"/>
      <c r="BVN35" s="15"/>
      <c r="BVO35" s="15"/>
      <c r="BVP35" s="15"/>
      <c r="BVQ35" s="15"/>
      <c r="BVR35" s="15"/>
      <c r="BVS35" s="15"/>
      <c r="BVT35" s="15"/>
      <c r="BVU35" s="15"/>
      <c r="BVV35" s="15"/>
      <c r="BVW35" s="15"/>
      <c r="BVX35" s="15"/>
      <c r="BVY35" s="15"/>
      <c r="BVZ35" s="15"/>
      <c r="BWA35" s="15"/>
      <c r="BWB35" s="15"/>
      <c r="BWC35" s="15"/>
      <c r="BWD35" s="15"/>
      <c r="BWE35" s="15"/>
      <c r="BWF35" s="15"/>
      <c r="BWG35" s="15"/>
      <c r="BWH35" s="15"/>
      <c r="BWI35" s="15"/>
      <c r="BWJ35" s="15"/>
      <c r="BWK35" s="15"/>
      <c r="BWL35" s="15"/>
      <c r="BWM35" s="15"/>
      <c r="BWN35" s="15"/>
      <c r="BWO35" s="15"/>
      <c r="BWP35" s="15"/>
      <c r="BWQ35" s="15"/>
      <c r="BWR35" s="15"/>
      <c r="BWS35" s="15"/>
      <c r="BWT35" s="15"/>
      <c r="BWU35" s="15"/>
      <c r="BWV35" s="15"/>
      <c r="BWW35" s="15"/>
      <c r="BWX35" s="15"/>
      <c r="BWY35" s="15"/>
      <c r="BWZ35" s="15"/>
      <c r="BXA35" s="15"/>
      <c r="BXB35" s="15"/>
      <c r="BXC35" s="15"/>
      <c r="BXD35" s="15"/>
      <c r="BXE35" s="15"/>
      <c r="BXF35" s="15"/>
      <c r="BXG35" s="15"/>
      <c r="BXH35" s="15"/>
      <c r="BXI35" s="15"/>
      <c r="BXJ35" s="15"/>
      <c r="BXK35" s="15"/>
      <c r="BXL35" s="15"/>
      <c r="BXM35" s="15"/>
      <c r="BXN35" s="15"/>
      <c r="BXO35" s="15"/>
      <c r="BXP35" s="15"/>
      <c r="BXQ35" s="15"/>
      <c r="BXR35" s="15"/>
      <c r="BXS35" s="15"/>
      <c r="BXT35" s="15"/>
      <c r="BXU35" s="15"/>
      <c r="BXV35" s="15"/>
      <c r="BXW35" s="15"/>
      <c r="BXX35" s="15"/>
      <c r="BXY35" s="15"/>
      <c r="BXZ35" s="15"/>
      <c r="BYA35" s="15"/>
      <c r="BYB35" s="15"/>
      <c r="BYC35" s="15"/>
      <c r="BYD35" s="15"/>
      <c r="BYE35" s="15"/>
      <c r="BYF35" s="15"/>
      <c r="BYG35" s="15"/>
      <c r="BYH35" s="15"/>
      <c r="BYI35" s="15"/>
      <c r="BYJ35" s="15"/>
      <c r="BYK35" s="15"/>
      <c r="BYL35" s="15"/>
      <c r="BYM35" s="15"/>
      <c r="BYN35" s="15"/>
      <c r="BYO35" s="15"/>
      <c r="BYP35" s="15"/>
      <c r="BYQ35" s="15"/>
      <c r="BYR35" s="15"/>
      <c r="BYS35" s="15"/>
      <c r="BYT35" s="15"/>
      <c r="BYU35" s="15"/>
      <c r="BYV35" s="15"/>
      <c r="BYW35" s="15"/>
      <c r="BYX35" s="15"/>
      <c r="BYY35" s="15"/>
      <c r="BYZ35" s="15"/>
      <c r="BZA35" s="15"/>
      <c r="BZB35" s="15"/>
      <c r="BZC35" s="15"/>
      <c r="BZD35" s="15"/>
      <c r="BZE35" s="15"/>
      <c r="BZF35" s="15"/>
      <c r="BZG35" s="15"/>
      <c r="BZH35" s="15"/>
      <c r="BZI35" s="15"/>
      <c r="BZJ35" s="15"/>
      <c r="BZK35" s="15"/>
      <c r="BZL35" s="15"/>
      <c r="BZM35" s="15"/>
      <c r="BZN35" s="15"/>
      <c r="BZO35" s="15"/>
      <c r="BZP35" s="15"/>
      <c r="BZQ35" s="15"/>
      <c r="BZR35" s="15"/>
      <c r="BZS35" s="15"/>
      <c r="BZT35" s="15"/>
      <c r="BZU35" s="15"/>
      <c r="BZV35" s="15"/>
      <c r="BZW35" s="15"/>
      <c r="BZX35" s="15"/>
      <c r="BZY35" s="15"/>
      <c r="BZZ35" s="15"/>
      <c r="CAA35" s="15"/>
      <c r="CAB35" s="15"/>
      <c r="CAC35" s="15"/>
      <c r="CAD35" s="15"/>
      <c r="CAE35" s="15"/>
      <c r="CAF35" s="15"/>
      <c r="CAG35" s="15"/>
      <c r="CAH35" s="15"/>
      <c r="CAI35" s="15"/>
      <c r="CAJ35" s="15"/>
      <c r="CAK35" s="15"/>
      <c r="CAL35" s="15"/>
      <c r="CAM35" s="15"/>
      <c r="CAN35" s="15"/>
      <c r="CAO35" s="15"/>
      <c r="CAP35" s="15"/>
      <c r="CAQ35" s="15"/>
      <c r="CAR35" s="15"/>
      <c r="CAS35" s="15"/>
      <c r="CAT35" s="15"/>
      <c r="CAU35" s="15"/>
      <c r="CAV35" s="15"/>
      <c r="CAW35" s="15"/>
      <c r="CAX35" s="15"/>
      <c r="CAY35" s="15"/>
      <c r="CAZ35" s="15"/>
      <c r="CBA35" s="15"/>
      <c r="CBB35" s="15"/>
      <c r="CBC35" s="15"/>
      <c r="CBD35" s="15"/>
      <c r="CBE35" s="15"/>
      <c r="CBF35" s="15"/>
      <c r="CBG35" s="15"/>
      <c r="CBH35" s="15"/>
      <c r="CBI35" s="15"/>
      <c r="CBJ35" s="15"/>
      <c r="CBK35" s="15"/>
      <c r="CBL35" s="15"/>
      <c r="CBM35" s="15"/>
      <c r="CBN35" s="15"/>
      <c r="CBO35" s="15"/>
      <c r="CBP35" s="15"/>
      <c r="CBQ35" s="15"/>
      <c r="CBR35" s="15"/>
      <c r="CBS35" s="15"/>
      <c r="CBT35" s="15"/>
      <c r="CBU35" s="15"/>
      <c r="CBV35" s="15"/>
      <c r="CBW35" s="15"/>
      <c r="CBX35" s="15"/>
      <c r="CBY35" s="15"/>
      <c r="CBZ35" s="15"/>
      <c r="CCA35" s="15"/>
      <c r="CCB35" s="15"/>
      <c r="CCC35" s="15"/>
      <c r="CCD35" s="15"/>
      <c r="CCE35" s="15"/>
      <c r="CCF35" s="15"/>
      <c r="CCG35" s="15"/>
      <c r="CCH35" s="15"/>
      <c r="CCI35" s="15"/>
      <c r="CCJ35" s="15"/>
      <c r="CCK35" s="15"/>
      <c r="CCL35" s="15"/>
      <c r="CCM35" s="15"/>
      <c r="CCN35" s="15"/>
      <c r="CCO35" s="15"/>
      <c r="CCP35" s="15"/>
      <c r="CCQ35" s="15"/>
      <c r="CCR35" s="15"/>
      <c r="CCS35" s="15"/>
      <c r="CCT35" s="15"/>
      <c r="CCU35" s="15"/>
      <c r="CCV35" s="15"/>
      <c r="CCW35" s="15"/>
      <c r="CCX35" s="15"/>
      <c r="CCY35" s="15"/>
      <c r="CCZ35" s="15"/>
      <c r="CDA35" s="15"/>
      <c r="CDB35" s="15"/>
      <c r="CDC35" s="15"/>
      <c r="CDD35" s="15"/>
      <c r="CDE35" s="15"/>
      <c r="CDF35" s="15"/>
      <c r="CDG35" s="15"/>
      <c r="CDH35" s="15"/>
      <c r="CDI35" s="15"/>
      <c r="CDJ35" s="15"/>
      <c r="CDK35" s="15"/>
      <c r="CDL35" s="15"/>
      <c r="CDM35" s="15"/>
      <c r="CDN35" s="15"/>
      <c r="CDO35" s="15"/>
      <c r="CDP35" s="15"/>
      <c r="CDQ35" s="15"/>
      <c r="CDR35" s="15"/>
      <c r="CDS35" s="15"/>
      <c r="CDT35" s="15"/>
      <c r="CDU35" s="15"/>
      <c r="CDV35" s="15"/>
      <c r="CDW35" s="15"/>
      <c r="CDX35" s="15"/>
      <c r="CDY35" s="15"/>
      <c r="CDZ35" s="15"/>
      <c r="CEA35" s="15"/>
      <c r="CEB35" s="15"/>
      <c r="CEC35" s="15"/>
      <c r="CED35" s="15"/>
      <c r="CEE35" s="15"/>
      <c r="CEF35" s="15"/>
      <c r="CEG35" s="15"/>
      <c r="CEH35" s="15"/>
      <c r="CEI35" s="15"/>
      <c r="CEJ35" s="15"/>
      <c r="CEK35" s="15"/>
      <c r="CEL35" s="15"/>
      <c r="CEM35" s="15"/>
      <c r="CEN35" s="15"/>
      <c r="CEO35" s="15"/>
      <c r="CEP35" s="15"/>
      <c r="CEQ35" s="15"/>
      <c r="CER35" s="15"/>
      <c r="CES35" s="15"/>
      <c r="CET35" s="15"/>
      <c r="CEU35" s="15"/>
      <c r="CEV35" s="15"/>
      <c r="CEW35" s="15"/>
      <c r="CEX35" s="15"/>
      <c r="CEY35" s="15"/>
      <c r="CEZ35" s="15"/>
      <c r="CFA35" s="15"/>
      <c r="CFB35" s="15"/>
      <c r="CFC35" s="15"/>
      <c r="CFD35" s="15"/>
      <c r="CFE35" s="15"/>
      <c r="CFF35" s="15"/>
      <c r="CFG35" s="15"/>
      <c r="CFH35" s="15"/>
      <c r="CFI35" s="15"/>
      <c r="CFJ35" s="15"/>
      <c r="CFK35" s="15"/>
      <c r="CFL35" s="15"/>
      <c r="CFM35" s="15"/>
      <c r="CFN35" s="15"/>
      <c r="CFO35" s="15"/>
      <c r="CFP35" s="15"/>
      <c r="CFQ35" s="15"/>
      <c r="CFR35" s="15"/>
      <c r="CFS35" s="15"/>
      <c r="CFT35" s="15"/>
      <c r="CFU35" s="15"/>
      <c r="CFV35" s="15"/>
      <c r="CFW35" s="15"/>
      <c r="CFX35" s="15"/>
      <c r="CFY35" s="15"/>
      <c r="CFZ35" s="15"/>
      <c r="CGA35" s="15"/>
      <c r="CGB35" s="15"/>
      <c r="CGC35" s="15"/>
      <c r="CGD35" s="15"/>
      <c r="CGE35" s="15"/>
      <c r="CGF35" s="15"/>
      <c r="CGG35" s="15"/>
      <c r="CGH35" s="15"/>
      <c r="CGI35" s="15"/>
      <c r="CGJ35" s="15"/>
      <c r="CGK35" s="15"/>
      <c r="CGL35" s="15"/>
      <c r="CGM35" s="15"/>
      <c r="CGN35" s="15"/>
      <c r="CGO35" s="15"/>
      <c r="CGP35" s="15"/>
      <c r="CGQ35" s="15"/>
      <c r="CGR35" s="15"/>
      <c r="CGS35" s="15"/>
      <c r="CGT35" s="15"/>
      <c r="CGU35" s="15"/>
      <c r="CGV35" s="15"/>
      <c r="CGW35" s="15"/>
      <c r="CGX35" s="15"/>
      <c r="CGY35" s="15"/>
      <c r="CGZ35" s="15"/>
      <c r="CHA35" s="15"/>
      <c r="CHB35" s="15"/>
      <c r="CHC35" s="15"/>
      <c r="CHD35" s="15"/>
      <c r="CHE35" s="15"/>
      <c r="CHF35" s="15"/>
      <c r="CHG35" s="15"/>
      <c r="CHH35" s="15"/>
      <c r="CHI35" s="15"/>
      <c r="CHJ35" s="15"/>
      <c r="CHK35" s="15"/>
      <c r="CHL35" s="15"/>
      <c r="CHM35" s="15"/>
      <c r="CHN35" s="15"/>
      <c r="CHO35" s="15"/>
      <c r="CHP35" s="15"/>
      <c r="CHQ35" s="15"/>
      <c r="CHR35" s="15"/>
      <c r="CHS35" s="15"/>
      <c r="CHT35" s="15"/>
      <c r="CHU35" s="15"/>
      <c r="CHV35" s="15"/>
      <c r="CHW35" s="15"/>
      <c r="CHX35" s="15"/>
      <c r="CHY35" s="15"/>
      <c r="CHZ35" s="15"/>
      <c r="CIA35" s="15"/>
      <c r="CIB35" s="15"/>
      <c r="CIC35" s="15"/>
      <c r="CID35" s="15"/>
      <c r="CIE35" s="15"/>
      <c r="CIF35" s="15"/>
      <c r="CIG35" s="15"/>
      <c r="CIH35" s="15"/>
      <c r="CII35" s="15"/>
      <c r="CIJ35" s="15"/>
      <c r="CIK35" s="15"/>
      <c r="CIL35" s="15"/>
      <c r="CIM35" s="15"/>
      <c r="CIN35" s="15"/>
      <c r="CIO35" s="15"/>
      <c r="CIP35" s="15"/>
      <c r="CIQ35" s="15"/>
      <c r="CIR35" s="15"/>
      <c r="CIS35" s="15"/>
      <c r="CIT35" s="15"/>
      <c r="CIU35" s="15"/>
      <c r="CIV35" s="15"/>
      <c r="CIW35" s="15"/>
      <c r="CIX35" s="15"/>
      <c r="CIY35" s="15"/>
      <c r="CIZ35" s="15"/>
      <c r="CJA35" s="15"/>
      <c r="CJB35" s="15"/>
      <c r="CJC35" s="15"/>
      <c r="CJD35" s="15"/>
      <c r="CJE35" s="15"/>
      <c r="CJF35" s="15"/>
      <c r="CJG35" s="15"/>
      <c r="CJH35" s="15"/>
      <c r="CJI35" s="15"/>
      <c r="CJJ35" s="15"/>
      <c r="CJK35" s="15"/>
      <c r="CJL35" s="15"/>
      <c r="CJM35" s="15"/>
      <c r="CJN35" s="15"/>
      <c r="CJO35" s="15"/>
      <c r="CJP35" s="15"/>
      <c r="CJQ35" s="15"/>
      <c r="CJR35" s="15"/>
      <c r="CJS35" s="15"/>
      <c r="CJT35" s="15"/>
      <c r="CJU35" s="15"/>
      <c r="CJV35" s="15"/>
      <c r="CJW35" s="15"/>
      <c r="CJX35" s="15"/>
      <c r="CJY35" s="15"/>
      <c r="CJZ35" s="15"/>
      <c r="CKA35" s="15"/>
      <c r="CKB35" s="15"/>
      <c r="CKC35" s="15"/>
      <c r="CKD35" s="15"/>
      <c r="CKE35" s="15"/>
      <c r="CKF35" s="15"/>
      <c r="CKG35" s="15"/>
      <c r="CKH35" s="15"/>
      <c r="CKI35" s="15"/>
      <c r="CKJ35" s="15"/>
      <c r="CKK35" s="15"/>
      <c r="CKL35" s="15"/>
      <c r="CKM35" s="15"/>
      <c r="CKN35" s="15"/>
      <c r="CKO35" s="15"/>
      <c r="CKP35" s="15"/>
      <c r="CKQ35" s="15"/>
      <c r="CKR35" s="15"/>
      <c r="CKS35" s="15"/>
      <c r="CKT35" s="15"/>
      <c r="CKU35" s="15"/>
      <c r="CKV35" s="15"/>
      <c r="CKW35" s="15"/>
      <c r="CKX35" s="15"/>
      <c r="CKY35" s="15"/>
      <c r="CKZ35" s="15"/>
      <c r="CLA35" s="15"/>
      <c r="CLB35" s="15"/>
      <c r="CLC35" s="15"/>
      <c r="CLD35" s="15"/>
      <c r="CLE35" s="15"/>
      <c r="CLF35" s="15"/>
      <c r="CLG35" s="15"/>
      <c r="CLH35" s="15"/>
      <c r="CLI35" s="15"/>
      <c r="CLJ35" s="15"/>
      <c r="CLK35" s="15"/>
      <c r="CLL35" s="15"/>
      <c r="CLM35" s="15"/>
      <c r="CLN35" s="15"/>
      <c r="CLO35" s="15"/>
      <c r="CLP35" s="15"/>
      <c r="CLQ35" s="15"/>
      <c r="CLR35" s="15"/>
      <c r="CLS35" s="15"/>
      <c r="CLT35" s="15"/>
      <c r="CLU35" s="15"/>
      <c r="CLV35" s="15"/>
      <c r="CLW35" s="15"/>
      <c r="CLX35" s="15"/>
      <c r="CLY35" s="15"/>
      <c r="CLZ35" s="15"/>
      <c r="CMA35" s="15"/>
      <c r="CMB35" s="15"/>
      <c r="CMC35" s="15"/>
      <c r="CMD35" s="15"/>
      <c r="CME35" s="15"/>
      <c r="CMF35" s="15"/>
      <c r="CMG35" s="15"/>
      <c r="CMH35" s="15"/>
      <c r="CMI35" s="15"/>
      <c r="CMJ35" s="15"/>
      <c r="CMK35" s="15"/>
      <c r="CML35" s="15"/>
      <c r="CMM35" s="15"/>
      <c r="CMN35" s="15"/>
      <c r="CMO35" s="15"/>
      <c r="CMP35" s="15"/>
      <c r="CMQ35" s="15"/>
      <c r="CMR35" s="15"/>
      <c r="CMS35" s="15"/>
      <c r="CMT35" s="15"/>
      <c r="CMU35" s="15"/>
      <c r="CMV35" s="15"/>
      <c r="CMW35" s="15"/>
      <c r="CMX35" s="15"/>
      <c r="CMY35" s="15"/>
      <c r="CMZ35" s="15"/>
      <c r="CNA35" s="15"/>
      <c r="CNB35" s="15"/>
      <c r="CNC35" s="15"/>
      <c r="CND35" s="15"/>
      <c r="CNE35" s="15"/>
      <c r="CNF35" s="15"/>
      <c r="CNG35" s="15"/>
      <c r="CNH35" s="15"/>
      <c r="CNI35" s="15"/>
      <c r="CNJ35" s="15"/>
      <c r="CNK35" s="15"/>
      <c r="CNL35" s="15"/>
      <c r="CNM35" s="15"/>
      <c r="CNN35" s="15"/>
      <c r="CNO35" s="15"/>
      <c r="CNP35" s="15"/>
      <c r="CNQ35" s="15"/>
      <c r="CNR35" s="15"/>
      <c r="CNS35" s="15"/>
      <c r="CNT35" s="15"/>
      <c r="CNU35" s="15"/>
      <c r="CNV35" s="15"/>
      <c r="CNW35" s="15"/>
      <c r="CNX35" s="15"/>
      <c r="CNY35" s="15"/>
      <c r="CNZ35" s="15"/>
      <c r="COA35" s="15"/>
      <c r="COB35" s="15"/>
      <c r="COC35" s="15"/>
      <c r="COD35" s="15"/>
      <c r="COE35" s="15"/>
      <c r="COF35" s="15"/>
      <c r="COG35" s="15"/>
      <c r="COH35" s="15"/>
      <c r="COI35" s="15"/>
      <c r="COJ35" s="15"/>
      <c r="COK35" s="15"/>
      <c r="COL35" s="15"/>
      <c r="COM35" s="15"/>
      <c r="CON35" s="15"/>
      <c r="COO35" s="15"/>
      <c r="COP35" s="15"/>
      <c r="COQ35" s="15"/>
      <c r="COR35" s="15"/>
      <c r="COS35" s="15"/>
      <c r="COT35" s="15"/>
      <c r="COU35" s="15"/>
      <c r="COV35" s="15"/>
      <c r="COW35" s="15"/>
      <c r="COX35" s="15"/>
      <c r="COY35" s="15"/>
      <c r="COZ35" s="15"/>
      <c r="CPA35" s="15"/>
      <c r="CPB35" s="15"/>
      <c r="CPC35" s="15"/>
      <c r="CPD35" s="15"/>
      <c r="CPE35" s="15"/>
      <c r="CPF35" s="15"/>
      <c r="CPG35" s="15"/>
      <c r="CPH35" s="15"/>
      <c r="CPI35" s="15"/>
      <c r="CPJ35" s="15"/>
      <c r="CPK35" s="15"/>
      <c r="CPL35" s="15"/>
      <c r="CPM35" s="15"/>
      <c r="CPN35" s="15"/>
      <c r="CPO35" s="15"/>
      <c r="CPP35" s="15"/>
      <c r="CPQ35" s="15"/>
      <c r="CPR35" s="15"/>
      <c r="CPS35" s="15"/>
      <c r="CPT35" s="15"/>
      <c r="CPU35" s="15"/>
      <c r="CPV35" s="15"/>
      <c r="CPW35" s="15"/>
      <c r="CPX35" s="15"/>
      <c r="CPY35" s="15"/>
      <c r="CPZ35" s="15"/>
      <c r="CQA35" s="15"/>
      <c r="CQB35" s="15"/>
      <c r="CQC35" s="15"/>
      <c r="CQD35" s="15"/>
      <c r="CQE35" s="15"/>
      <c r="CQF35" s="15"/>
      <c r="CQG35" s="15"/>
      <c r="CQH35" s="15"/>
      <c r="CQI35" s="15"/>
      <c r="CQJ35" s="15"/>
      <c r="CQK35" s="15"/>
      <c r="CQL35" s="15"/>
      <c r="CQM35" s="15"/>
      <c r="CQN35" s="15"/>
      <c r="CQO35" s="15"/>
      <c r="CQP35" s="15"/>
      <c r="CQQ35" s="15"/>
      <c r="CQR35" s="15"/>
      <c r="CQS35" s="15"/>
      <c r="CQT35" s="15"/>
      <c r="CQU35" s="15"/>
      <c r="CQV35" s="15"/>
      <c r="CQW35" s="15"/>
      <c r="CQX35" s="15"/>
      <c r="CQY35" s="15"/>
      <c r="CQZ35" s="15"/>
      <c r="CRA35" s="15"/>
      <c r="CRB35" s="15"/>
      <c r="CRC35" s="15"/>
      <c r="CRD35" s="15"/>
      <c r="CRE35" s="15"/>
      <c r="CRF35" s="15"/>
      <c r="CRG35" s="15"/>
      <c r="CRH35" s="15"/>
      <c r="CRI35" s="15"/>
      <c r="CRJ35" s="15"/>
      <c r="CRK35" s="15"/>
      <c r="CRL35" s="15"/>
      <c r="CRM35" s="15"/>
      <c r="CRN35" s="15"/>
      <c r="CRO35" s="15"/>
      <c r="CRP35" s="15"/>
      <c r="CRQ35" s="15"/>
      <c r="CRR35" s="15"/>
      <c r="CRS35" s="15"/>
      <c r="CRT35" s="15"/>
      <c r="CRU35" s="15"/>
      <c r="CRV35" s="15"/>
      <c r="CRW35" s="15"/>
      <c r="CRX35" s="15"/>
      <c r="CRY35" s="15"/>
      <c r="CRZ35" s="15"/>
      <c r="CSA35" s="15"/>
      <c r="CSB35" s="15"/>
      <c r="CSC35" s="15"/>
      <c r="CSD35" s="15"/>
      <c r="CSE35" s="15"/>
      <c r="CSF35" s="15"/>
      <c r="CSG35" s="15"/>
      <c r="CSH35" s="15"/>
      <c r="CSI35" s="15"/>
      <c r="CSJ35" s="15"/>
      <c r="CSK35" s="15"/>
      <c r="CSL35" s="15"/>
      <c r="CSM35" s="15"/>
      <c r="CSN35" s="15"/>
      <c r="CSO35" s="15"/>
      <c r="CSP35" s="15"/>
      <c r="CSQ35" s="15"/>
      <c r="CSR35" s="15"/>
      <c r="CSS35" s="15"/>
      <c r="CST35" s="15"/>
      <c r="CSU35" s="15"/>
      <c r="CSV35" s="15"/>
      <c r="CSW35" s="15"/>
      <c r="CSX35" s="15"/>
      <c r="CSY35" s="15"/>
      <c r="CSZ35" s="15"/>
      <c r="CTA35" s="15"/>
      <c r="CTB35" s="15"/>
      <c r="CTC35" s="15"/>
      <c r="CTD35" s="15"/>
      <c r="CTE35" s="15"/>
      <c r="CTF35" s="15"/>
      <c r="CTG35" s="15"/>
      <c r="CTH35" s="15"/>
      <c r="CTI35" s="15"/>
      <c r="CTJ35" s="15"/>
      <c r="CTK35" s="15"/>
      <c r="CTL35" s="15"/>
      <c r="CTM35" s="15"/>
      <c r="CTN35" s="15"/>
      <c r="CTO35" s="15"/>
      <c r="CTP35" s="15"/>
      <c r="CTQ35" s="15"/>
      <c r="CTR35" s="15"/>
      <c r="CTS35" s="15"/>
      <c r="CTT35" s="15"/>
      <c r="CTU35" s="15"/>
      <c r="CTV35" s="15"/>
      <c r="CTW35" s="15"/>
      <c r="CTX35" s="15"/>
      <c r="CTY35" s="15"/>
      <c r="CTZ35" s="15"/>
      <c r="CUA35" s="15"/>
      <c r="CUB35" s="15"/>
      <c r="CUC35" s="15"/>
      <c r="CUD35" s="15"/>
      <c r="CUE35" s="15"/>
      <c r="CUF35" s="15"/>
      <c r="CUG35" s="15"/>
      <c r="CUH35" s="15"/>
      <c r="CUI35" s="15"/>
      <c r="CUJ35" s="15"/>
      <c r="CUK35" s="15"/>
      <c r="CUL35" s="15"/>
      <c r="CUM35" s="15"/>
      <c r="CUN35" s="15"/>
      <c r="CUO35" s="15"/>
      <c r="CUP35" s="15"/>
      <c r="CUQ35" s="15"/>
      <c r="CUR35" s="15"/>
      <c r="CUS35" s="15"/>
      <c r="CUT35" s="15"/>
    </row>
    <row r="36" spans="1:2594" s="15" customFormat="1" ht="15" customHeight="1" x14ac:dyDescent="0.15">
      <c r="A36" s="976" t="s">
        <v>157</v>
      </c>
      <c r="B36" s="58" t="s">
        <v>445</v>
      </c>
      <c r="C36" s="99" t="s">
        <v>475</v>
      </c>
      <c r="D36" s="43"/>
      <c r="E36" s="43"/>
      <c r="F36" s="43"/>
      <c r="G36" s="48"/>
      <c r="H36" s="43"/>
      <c r="I36" s="43"/>
      <c r="J36" s="43"/>
      <c r="K36" s="975"/>
      <c r="L36" s="172"/>
      <c r="M36" s="173"/>
      <c r="N36" s="852" t="str">
        <f t="shared" si="11"/>
        <v>8.1</v>
      </c>
      <c r="O36" s="35" t="str">
        <f t="shared" si="12"/>
        <v xml:space="preserve">ФАНЕРА  </v>
      </c>
      <c r="P36" s="99" t="s">
        <v>475</v>
      </c>
      <c r="Q36" s="585">
        <f>D36-(D37+D38)</f>
        <v>0</v>
      </c>
      <c r="R36" s="158">
        <f t="shared" ref="R36:X36" si="27">E36-(E37+E38)</f>
        <v>0</v>
      </c>
      <c r="S36" s="158">
        <f t="shared" si="27"/>
        <v>0</v>
      </c>
      <c r="T36" s="158">
        <f t="shared" si="27"/>
        <v>0</v>
      </c>
      <c r="U36" s="158">
        <f t="shared" si="27"/>
        <v>0</v>
      </c>
      <c r="V36" s="158">
        <f t="shared" si="27"/>
        <v>0</v>
      </c>
      <c r="W36" s="158">
        <f t="shared" si="27"/>
        <v>0</v>
      </c>
      <c r="X36" s="853">
        <f t="shared" si="27"/>
        <v>0</v>
      </c>
      <c r="Y36" s="193"/>
      <c r="Z36" s="310" t="str">
        <f t="shared" si="4"/>
        <v>8.1</v>
      </c>
      <c r="AA36" s="35" t="str">
        <f t="shared" si="4"/>
        <v xml:space="preserve">ФАНЕРА  </v>
      </c>
      <c r="AB36" s="99" t="s">
        <v>475</v>
      </c>
      <c r="AC36" s="308">
        <f>IF(ISNUMBER('CB1-Производство'!D48+D36-H36),'CB1-Производство'!D48+D36-H36,IF(ISNUMBER(H36-D36),"NT " &amp; H36-D36,"…"))</f>
        <v>0</v>
      </c>
      <c r="AD36" s="214">
        <f>IF(ISNUMBER('CB1-Производство'!E48+F36-J36),'CB1-Производство'!E48+F36-J36,IF(ISNUMBER(J36-F36),"NT " &amp; J36-F36,"…"))</f>
        <v>0</v>
      </c>
    </row>
    <row r="37" spans="1:2594" s="15" customFormat="1" ht="15" customHeight="1" x14ac:dyDescent="0.15">
      <c r="A37" s="976" t="s">
        <v>261</v>
      </c>
      <c r="B37" s="60" t="s">
        <v>427</v>
      </c>
      <c r="C37" s="99" t="s">
        <v>475</v>
      </c>
      <c r="D37" s="44"/>
      <c r="E37" s="44"/>
      <c r="F37" s="44"/>
      <c r="G37" s="46"/>
      <c r="H37" s="44"/>
      <c r="I37" s="44"/>
      <c r="J37" s="44"/>
      <c r="K37" s="977"/>
      <c r="L37" s="172"/>
      <c r="M37" s="173"/>
      <c r="N37" s="852" t="str">
        <f t="shared" si="11"/>
        <v>8.1.C</v>
      </c>
      <c r="O37" s="33" t="str">
        <f t="shared" si="12"/>
        <v>Хвойные породы</v>
      </c>
      <c r="P37" s="99" t="s">
        <v>475</v>
      </c>
      <c r="Q37" s="156"/>
      <c r="R37" s="156"/>
      <c r="S37" s="156"/>
      <c r="T37" s="156"/>
      <c r="U37" s="156"/>
      <c r="V37" s="156"/>
      <c r="W37" s="156"/>
      <c r="X37" s="181"/>
      <c r="Y37" s="174"/>
      <c r="Z37" s="310" t="str">
        <f t="shared" si="4"/>
        <v>8.1.C</v>
      </c>
      <c r="AA37" s="33" t="str">
        <f t="shared" si="4"/>
        <v>Хвойные породы</v>
      </c>
      <c r="AB37" s="99" t="s">
        <v>475</v>
      </c>
      <c r="AC37" s="308">
        <f>IF(ISNUMBER('CB1-Производство'!D49+D37-H37),'CB1-Производство'!D49+D37-H37,IF(ISNUMBER(H37-D37),"NT " &amp; H37-D37,"…"))</f>
        <v>0</v>
      </c>
      <c r="AD37" s="214">
        <f>IF(ISNUMBER('CB1-Производство'!E49+F37-J37),'CB1-Производство'!E49+F37-J37,IF(ISNUMBER(J37-F37),"NT " &amp; J37-F37,"…"))</f>
        <v>0</v>
      </c>
    </row>
    <row r="38" spans="1:2594" s="15" customFormat="1" ht="15" customHeight="1" x14ac:dyDescent="0.15">
      <c r="A38" s="976" t="s">
        <v>262</v>
      </c>
      <c r="B38" s="60" t="s">
        <v>428</v>
      </c>
      <c r="C38" s="99" t="s">
        <v>475</v>
      </c>
      <c r="D38" s="44"/>
      <c r="E38" s="44"/>
      <c r="F38" s="44"/>
      <c r="G38" s="44"/>
      <c r="H38" s="44"/>
      <c r="I38" s="44"/>
      <c r="J38" s="44"/>
      <c r="K38" s="977"/>
      <c r="L38" s="172"/>
      <c r="M38" s="173"/>
      <c r="N38" s="852" t="str">
        <f t="shared" si="11"/>
        <v>8.1.NC</v>
      </c>
      <c r="O38" s="33" t="str">
        <f t="shared" si="12"/>
        <v>Лиственные породы</v>
      </c>
      <c r="P38" s="99" t="s">
        <v>475</v>
      </c>
      <c r="Q38" s="156"/>
      <c r="R38" s="156"/>
      <c r="S38" s="156"/>
      <c r="T38" s="156"/>
      <c r="U38" s="156"/>
      <c r="V38" s="156"/>
      <c r="W38" s="156"/>
      <c r="X38" s="181"/>
      <c r="Y38" s="174"/>
      <c r="Z38" s="310" t="str">
        <f t="shared" si="4"/>
        <v>8.1.NC</v>
      </c>
      <c r="AA38" s="33" t="str">
        <f t="shared" si="4"/>
        <v>Лиственные породы</v>
      </c>
      <c r="AB38" s="99" t="s">
        <v>475</v>
      </c>
      <c r="AC38" s="308">
        <f>IF(ISNUMBER('CB1-Производство'!D50+D38-H38),'CB1-Производство'!D50+D38-H38,IF(ISNUMBER(H38-D38),"NT " &amp; H38-D38,"…"))</f>
        <v>0</v>
      </c>
      <c r="AD38" s="214">
        <f>IF(ISNUMBER('CB1-Производство'!E50+F38-J38),'CB1-Производство'!E50+F38-J38,IF(ISNUMBER(J38-F38),"NT " &amp; J38-F38,"…"))</f>
        <v>0</v>
      </c>
    </row>
    <row r="39" spans="1:2594" s="15" customFormat="1" ht="11.25" customHeight="1" x14ac:dyDescent="0.15">
      <c r="A39" s="976" t="s">
        <v>263</v>
      </c>
      <c r="B39" s="62" t="s">
        <v>429</v>
      </c>
      <c r="C39" s="99" t="s">
        <v>475</v>
      </c>
      <c r="D39" s="44"/>
      <c r="E39" s="44"/>
      <c r="F39" s="44"/>
      <c r="G39" s="44"/>
      <c r="H39" s="44"/>
      <c r="I39" s="44"/>
      <c r="J39" s="44"/>
      <c r="K39" s="977"/>
      <c r="L39" s="172"/>
      <c r="M39" s="173"/>
      <c r="N39" s="852" t="str">
        <f t="shared" si="11"/>
        <v>8.1.NC.T</v>
      </c>
      <c r="O39" s="34" t="str">
        <f t="shared" si="12"/>
        <v>в том числе тропические породы</v>
      </c>
      <c r="P39" s="99" t="s">
        <v>475</v>
      </c>
      <c r="Q39" s="156" t="str">
        <f t="shared" ref="Q39:X39" si="28">IF(AND(ISNUMBER(D39/D38),D39&gt;D38),"&gt; 6.2.NC !!","")</f>
        <v/>
      </c>
      <c r="R39" s="156" t="str">
        <f t="shared" si="28"/>
        <v/>
      </c>
      <c r="S39" s="156" t="str">
        <f t="shared" si="28"/>
        <v/>
      </c>
      <c r="T39" s="156" t="str">
        <f t="shared" si="28"/>
        <v/>
      </c>
      <c r="U39" s="156" t="str">
        <f t="shared" si="28"/>
        <v/>
      </c>
      <c r="V39" s="156" t="str">
        <f t="shared" si="28"/>
        <v/>
      </c>
      <c r="W39" s="156" t="str">
        <f t="shared" si="28"/>
        <v/>
      </c>
      <c r="X39" s="181" t="str">
        <f t="shared" si="28"/>
        <v/>
      </c>
      <c r="Y39" s="174" t="s">
        <v>0</v>
      </c>
      <c r="Z39" s="310" t="str">
        <f t="shared" si="4"/>
        <v>8.1.NC.T</v>
      </c>
      <c r="AA39" s="34" t="str">
        <f t="shared" si="4"/>
        <v>в том числе тропические породы</v>
      </c>
      <c r="AB39" s="99" t="s">
        <v>475</v>
      </c>
      <c r="AC39" s="308">
        <f>IF(ISNUMBER('CB1-Производство'!D51+D39-H39),'CB1-Производство'!D51+D39-H39,IF(ISNUMBER(H39-D39),"NT " &amp; H39-D39,"…"))</f>
        <v>0</v>
      </c>
      <c r="AD39" s="214">
        <f>IF(ISNUMBER('CB1-Производство'!E51+F39-J39),'CB1-Производство'!E51+F39-J39,IF(ISNUMBER(J39-F39),"NT " &amp; J39-F39,"…"))</f>
        <v>0</v>
      </c>
    </row>
    <row r="40" spans="1:2594" s="15" customFormat="1" ht="28.5" customHeight="1" x14ac:dyDescent="0.15">
      <c r="A40" s="983" t="s">
        <v>158</v>
      </c>
      <c r="B40" s="909" t="s">
        <v>446</v>
      </c>
      <c r="C40" s="99" t="s">
        <v>475</v>
      </c>
      <c r="D40" s="43"/>
      <c r="E40" s="43"/>
      <c r="F40" s="43"/>
      <c r="G40" s="43"/>
      <c r="H40" s="43"/>
      <c r="I40" s="43"/>
      <c r="J40" s="43"/>
      <c r="K40" s="975"/>
      <c r="L40" s="172"/>
      <c r="M40" s="173"/>
      <c r="N40" s="957" t="str">
        <f t="shared" si="11"/>
        <v>8.2</v>
      </c>
      <c r="O40" s="923" t="str">
        <f t="shared" si="12"/>
        <v>СТРУЖЕЧНЫЕ ПЛИТЫ, ПЛИТЫ С ОРИЕНТИРОВАННОЙ СТРУЖКОЙ (OSB) И ПРОЧИЕ ПЛИТЫ ЭТОЙ КАТЕГОРИИ</v>
      </c>
      <c r="P40" s="99" t="s">
        <v>475</v>
      </c>
      <c r="Q40" s="156"/>
      <c r="R40" s="156"/>
      <c r="S40" s="156"/>
      <c r="T40" s="156"/>
      <c r="U40" s="156"/>
      <c r="V40" s="156"/>
      <c r="W40" s="156"/>
      <c r="X40" s="181"/>
      <c r="Y40" s="174"/>
      <c r="Z40" s="310" t="str">
        <f t="shared" si="4"/>
        <v>8.2</v>
      </c>
      <c r="AA40" s="923" t="str">
        <f t="shared" si="4"/>
        <v>СТРУЖЕЧНЫЕ ПЛИТЫ, ПЛИТЫ С ОРИЕНТИРОВАННОЙ СТРУЖКОЙ (OSB) И ПРОЧИЕ ПЛИТЫ ЭТОЙ КАТЕГОРИИ</v>
      </c>
      <c r="AB40" s="99" t="s">
        <v>15</v>
      </c>
      <c r="AC40" s="308">
        <f>IF(ISNUMBER('CB1-Производство'!D52+D40-H40),'CB1-Производство'!D52+D40-H40,IF(ISNUMBER(H40-D40),"NT " &amp; H40-D40,"…"))</f>
        <v>0</v>
      </c>
      <c r="AD40" s="214">
        <f>IF(ISNUMBER('CB1-Производство'!E52+F40-J40),'CB1-Производство'!E52+F40-J40,IF(ISNUMBER(J40-F40),"NT " &amp; J40-F40,"…"))</f>
        <v>0</v>
      </c>
    </row>
    <row r="41" spans="1:2594" s="15" customFormat="1" ht="12" customHeight="1" x14ac:dyDescent="0.15">
      <c r="A41" s="976" t="s">
        <v>264</v>
      </c>
      <c r="B41" s="64" t="s">
        <v>447</v>
      </c>
      <c r="C41" s="99" t="s">
        <v>475</v>
      </c>
      <c r="D41" s="44"/>
      <c r="E41" s="44"/>
      <c r="F41" s="44"/>
      <c r="G41" s="44"/>
      <c r="H41" s="44"/>
      <c r="I41" s="44"/>
      <c r="J41" s="44"/>
      <c r="K41" s="977"/>
      <c r="L41" s="172"/>
      <c r="M41" s="173"/>
      <c r="N41" s="860" t="str">
        <f t="shared" si="11"/>
        <v>8.2.1</v>
      </c>
      <c r="O41" s="37" t="str">
        <f t="shared" si="12"/>
        <v>в том числе ПЛИТЫ С ОРИЕНТИРОВАННОЙ СТРУЖКОЙ (OSB)</v>
      </c>
      <c r="P41" s="99" t="s">
        <v>475</v>
      </c>
      <c r="Q41" s="156" t="str">
        <f t="shared" ref="Q41:X41" si="29">IF(AND(ISNUMBER(D41/D40),D41&gt;D40),"&gt; 6.3 !!","")</f>
        <v/>
      </c>
      <c r="R41" s="156" t="str">
        <f t="shared" si="29"/>
        <v/>
      </c>
      <c r="S41" s="156" t="str">
        <f t="shared" si="29"/>
        <v/>
      </c>
      <c r="T41" s="156" t="str">
        <f t="shared" si="29"/>
        <v/>
      </c>
      <c r="U41" s="156" t="str">
        <f t="shared" si="29"/>
        <v/>
      </c>
      <c r="V41" s="156" t="str">
        <f t="shared" si="29"/>
        <v/>
      </c>
      <c r="W41" s="156" t="str">
        <f t="shared" si="29"/>
        <v/>
      </c>
      <c r="X41" s="181" t="str">
        <f t="shared" si="29"/>
        <v/>
      </c>
      <c r="Y41" s="174"/>
      <c r="Z41" s="310" t="str">
        <f t="shared" si="4"/>
        <v>8.2.1</v>
      </c>
      <c r="AA41" s="37" t="str">
        <f t="shared" si="4"/>
        <v>в том числе ПЛИТЫ С ОРИЕНТИРОВАННОЙ СТРУЖКОЙ (OSB)</v>
      </c>
      <c r="AB41" s="99" t="s">
        <v>15</v>
      </c>
      <c r="AC41" s="308">
        <f>IF(ISNUMBER('CB1-Производство'!D53+D41-H41),'CB1-Производство'!D53+D41-H41,IF(ISNUMBER(H41-D41),"NT " &amp; H41-D41,"…"))</f>
        <v>0</v>
      </c>
      <c r="AD41" s="214">
        <f>IF(ISNUMBER('CB1-Производство'!E53+F41-J41),'CB1-Производство'!E53+F41-J41,IF(ISNUMBER(J41-F41),"NT " &amp; J41-F41,"…"))</f>
        <v>0</v>
      </c>
    </row>
    <row r="42" spans="1:2594" s="15" customFormat="1" ht="15" customHeight="1" x14ac:dyDescent="0.15">
      <c r="A42" s="976" t="s">
        <v>265</v>
      </c>
      <c r="B42" s="58" t="s">
        <v>448</v>
      </c>
      <c r="C42" s="99" t="s">
        <v>475</v>
      </c>
      <c r="D42" s="43"/>
      <c r="E42" s="43"/>
      <c r="F42" s="43"/>
      <c r="G42" s="43"/>
      <c r="H42" s="43"/>
      <c r="I42" s="43"/>
      <c r="J42" s="43"/>
      <c r="K42" s="975"/>
      <c r="L42" s="172"/>
      <c r="M42" s="173"/>
      <c r="N42" s="852" t="str">
        <f t="shared" si="11"/>
        <v>8.3</v>
      </c>
      <c r="O42" s="35" t="str">
        <f t="shared" si="12"/>
        <v>ДРЕВЕСНОВОЛОКНИСТЫЕ ПЛИТЫ</v>
      </c>
      <c r="P42" s="99" t="s">
        <v>475</v>
      </c>
      <c r="Q42" s="164">
        <f>D42-(D43+D44+D45)</f>
        <v>0</v>
      </c>
      <c r="R42" s="164">
        <f t="shared" ref="R42:X42" si="30">E42-(E43+E44+E45)</f>
        <v>0</v>
      </c>
      <c r="S42" s="164">
        <f t="shared" si="30"/>
        <v>0</v>
      </c>
      <c r="T42" s="164">
        <f t="shared" si="30"/>
        <v>0</v>
      </c>
      <c r="U42" s="164">
        <f t="shared" si="30"/>
        <v>0</v>
      </c>
      <c r="V42" s="164">
        <f t="shared" si="30"/>
        <v>0</v>
      </c>
      <c r="W42" s="164">
        <f t="shared" si="30"/>
        <v>0</v>
      </c>
      <c r="X42" s="861">
        <f t="shared" si="30"/>
        <v>0</v>
      </c>
      <c r="Y42" s="305"/>
      <c r="Z42" s="310" t="str">
        <f t="shared" si="4"/>
        <v>8.3</v>
      </c>
      <c r="AA42" s="35" t="str">
        <f t="shared" si="4"/>
        <v>ДРЕВЕСНОВОЛОКНИСТЫЕ ПЛИТЫ</v>
      </c>
      <c r="AB42" s="99" t="s">
        <v>15</v>
      </c>
      <c r="AC42" s="308">
        <f>IF(ISNUMBER('CB1-Производство'!D54+D42-H42),'CB1-Производство'!D54+D42-H42,IF(ISNUMBER(H42-D42),"NT " &amp; H42-D42,"…"))</f>
        <v>0</v>
      </c>
      <c r="AD42" s="214">
        <f>IF(ISNUMBER('CB1-Производство'!E54+F42-J42),'CB1-Производство'!E54+F42-J42,IF(ISNUMBER(J42-F42),"NT " &amp; J42-F42,"…"))</f>
        <v>0</v>
      </c>
    </row>
    <row r="43" spans="1:2594" s="15" customFormat="1" ht="15" customHeight="1" x14ac:dyDescent="0.15">
      <c r="A43" s="976" t="s">
        <v>266</v>
      </c>
      <c r="B43" s="60" t="s">
        <v>449</v>
      </c>
      <c r="C43" s="99" t="s">
        <v>475</v>
      </c>
      <c r="D43" s="44"/>
      <c r="E43" s="44"/>
      <c r="F43" s="44"/>
      <c r="G43" s="44"/>
      <c r="H43" s="44"/>
      <c r="I43" s="44"/>
      <c r="J43" s="44"/>
      <c r="K43" s="977"/>
      <c r="L43" s="172"/>
      <c r="M43" s="173"/>
      <c r="N43" s="852" t="str">
        <f t="shared" si="11"/>
        <v>8.3.1</v>
      </c>
      <c r="O43" s="33" t="str">
        <f t="shared" si="12"/>
        <v xml:space="preserve">ТВЕРДЫЕ ПЛИТЫ </v>
      </c>
      <c r="P43" s="99" t="s">
        <v>475</v>
      </c>
      <c r="Q43" s="156"/>
      <c r="R43" s="156"/>
      <c r="S43" s="156"/>
      <c r="T43" s="156"/>
      <c r="U43" s="156"/>
      <c r="V43" s="156"/>
      <c r="W43" s="156"/>
      <c r="X43" s="181"/>
      <c r="Y43" s="174"/>
      <c r="Z43" s="310" t="str">
        <f t="shared" si="4"/>
        <v>8.3.1</v>
      </c>
      <c r="AA43" s="33" t="str">
        <f t="shared" si="4"/>
        <v xml:space="preserve">ТВЕРДЫЕ ПЛИТЫ </v>
      </c>
      <c r="AB43" s="99" t="s">
        <v>15</v>
      </c>
      <c r="AC43" s="308">
        <f>IF(ISNUMBER('CB1-Производство'!D55+D43-H43),'CB1-Производство'!D55+D43-H43,IF(ISNUMBER(H43-D43),"NT " &amp; H43-D43,"…"))</f>
        <v>0</v>
      </c>
      <c r="AD43" s="214">
        <f>IF(ISNUMBER('CB1-Производство'!E55+F43-J43),'CB1-Производство'!E55+F43-J43,IF(ISNUMBER(J43-F43),"NT " &amp; J43-F43,"…"))</f>
        <v>0</v>
      </c>
    </row>
    <row r="44" spans="1:2594" s="15" customFormat="1" ht="15" customHeight="1" x14ac:dyDescent="0.15">
      <c r="A44" s="976" t="s">
        <v>267</v>
      </c>
      <c r="B44" s="68" t="s">
        <v>450</v>
      </c>
      <c r="C44" s="99" t="s">
        <v>475</v>
      </c>
      <c r="D44" s="44"/>
      <c r="E44" s="44"/>
      <c r="F44" s="44"/>
      <c r="G44" s="44"/>
      <c r="H44" s="44"/>
      <c r="I44" s="44"/>
      <c r="J44" s="44"/>
      <c r="K44" s="977"/>
      <c r="L44" s="172"/>
      <c r="M44" s="173"/>
      <c r="N44" s="852" t="str">
        <f t="shared" si="11"/>
        <v>8.3.2</v>
      </c>
      <c r="O44" s="33" t="str">
        <f t="shared" si="12"/>
        <v>ДРЕВЕСНОВОЛОКНИСТЫЕ ПЛИТЫ СРЕДНЕЙ/ВЫСОКОЙ ПЛОТНОСТИ (MDF/HDF)</v>
      </c>
      <c r="P44" s="99" t="s">
        <v>475</v>
      </c>
      <c r="Q44" s="156"/>
      <c r="R44" s="156"/>
      <c r="S44" s="156"/>
      <c r="T44" s="156"/>
      <c r="U44" s="156"/>
      <c r="V44" s="156"/>
      <c r="W44" s="156"/>
      <c r="X44" s="181"/>
      <c r="Y44" s="174"/>
      <c r="Z44" s="310" t="str">
        <f t="shared" si="4"/>
        <v>8.3.2</v>
      </c>
      <c r="AA44" s="33" t="str">
        <f t="shared" si="4"/>
        <v>ДРЕВЕСНОВОЛОКНИСТЫЕ ПЛИТЫ СРЕДНЕЙ/ВЫСОКОЙ ПЛОТНОСТИ (MDF/HDF)</v>
      </c>
      <c r="AB44" s="99" t="s">
        <v>15</v>
      </c>
      <c r="AC44" s="209">
        <f>IF(ISNUMBER('CB1-Производство'!D56+D44-H44),'CB1-Производство'!D56+D44-H44,IF(ISNUMBER(H44-D44),"NT " &amp; H44-D44,"…"))</f>
        <v>0</v>
      </c>
      <c r="AD44" s="214">
        <f>IF(ISNUMBER('CB1-Производство'!E56+F44-J44),'CB1-Производство'!E56+F44-J44,IF(ISNUMBER(J44-F44),"NT " &amp; J44-F44,"…"))</f>
        <v>0</v>
      </c>
    </row>
    <row r="45" spans="1:2594" s="15" customFormat="1" ht="15" customHeight="1" x14ac:dyDescent="0.15">
      <c r="A45" s="981" t="s">
        <v>268</v>
      </c>
      <c r="B45" s="69" t="s">
        <v>451</v>
      </c>
      <c r="C45" s="99" t="s">
        <v>475</v>
      </c>
      <c r="D45" s="44"/>
      <c r="E45" s="44"/>
      <c r="F45" s="44"/>
      <c r="G45" s="44"/>
      <c r="H45" s="44"/>
      <c r="I45" s="44"/>
      <c r="J45" s="44"/>
      <c r="K45" s="977"/>
      <c r="L45" s="172"/>
      <c r="M45" s="173"/>
      <c r="N45" s="858" t="str">
        <f t="shared" si="11"/>
        <v>8.3.3</v>
      </c>
      <c r="O45" s="36" t="str">
        <f t="shared" si="12"/>
        <v>ПРОЧИЕ ДРЕВЕСНОВОЛОКНИСТЫЕ ПЛИТЫ</v>
      </c>
      <c r="P45" s="99" t="s">
        <v>475</v>
      </c>
      <c r="Q45" s="161"/>
      <c r="R45" s="161"/>
      <c r="S45" s="161"/>
      <c r="T45" s="161"/>
      <c r="U45" s="161"/>
      <c r="V45" s="161"/>
      <c r="W45" s="161"/>
      <c r="X45" s="379"/>
      <c r="Y45" s="174"/>
      <c r="Z45" s="309" t="str">
        <f t="shared" si="4"/>
        <v>8.3.3</v>
      </c>
      <c r="AA45" s="36" t="str">
        <f t="shared" si="4"/>
        <v>ПРОЧИЕ ДРЕВЕСНОВОЛОКНИСТЫЕ ПЛИТЫ</v>
      </c>
      <c r="AB45" s="99" t="s">
        <v>15</v>
      </c>
      <c r="AC45" s="209">
        <f>IF(ISNUMBER('CB1-Производство'!D57+D45-H45),'CB1-Производство'!D57+D45-H45,IF(ISNUMBER(H45-D45),"NT " &amp; H45-D45,"…"))</f>
        <v>0</v>
      </c>
      <c r="AD45" s="214">
        <f>IF(ISNUMBER('CB1-Производство'!E57+F45-J45),'CB1-Производство'!E57+F45-J45,IF(ISNUMBER(J45-F45),"NT " &amp; J45-F45,"…"))</f>
        <v>0</v>
      </c>
    </row>
    <row r="46" spans="1:2594" s="105" customFormat="1" ht="15" customHeight="1" x14ac:dyDescent="0.15">
      <c r="A46" s="601" t="s">
        <v>159</v>
      </c>
      <c r="B46" s="472" t="s">
        <v>452</v>
      </c>
      <c r="C46" s="916" t="s">
        <v>607</v>
      </c>
      <c r="D46" s="104"/>
      <c r="E46" s="104"/>
      <c r="F46" s="104"/>
      <c r="G46" s="104"/>
      <c r="H46" s="104"/>
      <c r="I46" s="104"/>
      <c r="J46" s="104"/>
      <c r="K46" s="982"/>
      <c r="L46" s="172"/>
      <c r="M46" s="173"/>
      <c r="N46" s="862" t="str">
        <f t="shared" si="11"/>
        <v>9</v>
      </c>
      <c r="O46" s="103" t="str">
        <f t="shared" si="12"/>
        <v>ДРЕВЕСНАЯ МАССА</v>
      </c>
      <c r="P46" s="916" t="s">
        <v>607</v>
      </c>
      <c r="Q46" s="375">
        <f>D46-(D47+D48+D52)</f>
        <v>0</v>
      </c>
      <c r="R46" s="160">
        <f t="shared" ref="R46:X46" si="31">E46-(E47+E48+E52)</f>
        <v>0</v>
      </c>
      <c r="S46" s="160">
        <f t="shared" si="31"/>
        <v>0</v>
      </c>
      <c r="T46" s="160">
        <f t="shared" si="31"/>
        <v>0</v>
      </c>
      <c r="U46" s="160">
        <f t="shared" si="31"/>
        <v>0</v>
      </c>
      <c r="V46" s="160">
        <f t="shared" si="31"/>
        <v>0</v>
      </c>
      <c r="W46" s="160">
        <f t="shared" si="31"/>
        <v>0</v>
      </c>
      <c r="X46" s="857">
        <f t="shared" si="31"/>
        <v>0</v>
      </c>
      <c r="Y46" s="193"/>
      <c r="Z46" s="201" t="str">
        <f t="shared" si="4"/>
        <v>9</v>
      </c>
      <c r="AA46" s="103" t="str">
        <f t="shared" si="4"/>
        <v>ДРЕВЕСНАЯ МАССА</v>
      </c>
      <c r="AB46" s="916" t="s">
        <v>474</v>
      </c>
      <c r="AC46" s="207">
        <f>IF(ISNUMBER('CB1-Производство'!D58+D46-H46),'CB1-Производство'!D58+D46-H46,IF(ISNUMBER(H46-D46),"NT " &amp; H46-D46,"…"))</f>
        <v>0</v>
      </c>
      <c r="AD46" s="206">
        <f>IF(ISNUMBER('CB1-Производство'!E58+F46-J46),'CB1-Производство'!E58+F46-J46,IF(ISNUMBER(J46-F46),"NT " &amp; J46-F46,"…"))</f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5"/>
      <c r="AMN46" s="15"/>
      <c r="AMO46" s="15"/>
      <c r="AMP46" s="15"/>
      <c r="AMQ46" s="15"/>
      <c r="AMR46" s="15"/>
      <c r="AMS46" s="15"/>
      <c r="AMT46" s="15"/>
      <c r="AMU46" s="15"/>
      <c r="AMV46" s="15"/>
      <c r="AMW46" s="15"/>
      <c r="AMX46" s="15"/>
      <c r="AMY46" s="15"/>
      <c r="AMZ46" s="15"/>
      <c r="ANA46" s="15"/>
      <c r="ANB46" s="15"/>
      <c r="ANC46" s="15"/>
      <c r="AND46" s="15"/>
      <c r="ANE46" s="15"/>
      <c r="ANF46" s="15"/>
      <c r="ANG46" s="15"/>
      <c r="ANH46" s="15"/>
      <c r="ANI46" s="15"/>
      <c r="ANJ46" s="15"/>
      <c r="ANK46" s="15"/>
      <c r="ANL46" s="15"/>
      <c r="ANM46" s="15"/>
      <c r="ANN46" s="15"/>
      <c r="ANO46" s="15"/>
      <c r="ANP46" s="15"/>
      <c r="ANQ46" s="15"/>
      <c r="ANR46" s="15"/>
      <c r="ANS46" s="15"/>
      <c r="ANT46" s="15"/>
      <c r="ANU46" s="15"/>
      <c r="ANV46" s="15"/>
      <c r="ANW46" s="15"/>
      <c r="ANX46" s="15"/>
      <c r="ANY46" s="15"/>
      <c r="ANZ46" s="15"/>
      <c r="AOA46" s="15"/>
      <c r="AOB46" s="15"/>
      <c r="AOC46" s="15"/>
      <c r="AOD46" s="15"/>
      <c r="AOE46" s="15"/>
      <c r="AOF46" s="15"/>
      <c r="AOG46" s="15"/>
      <c r="AOH46" s="15"/>
      <c r="AOI46" s="15"/>
      <c r="AOJ46" s="15"/>
      <c r="AOK46" s="15"/>
      <c r="AOL46" s="15"/>
      <c r="AOM46" s="15"/>
      <c r="AON46" s="15"/>
      <c r="AOO46" s="15"/>
      <c r="AOP46" s="15"/>
      <c r="AOQ46" s="15"/>
      <c r="AOR46" s="15"/>
      <c r="AOS46" s="15"/>
      <c r="AOT46" s="15"/>
      <c r="AOU46" s="15"/>
      <c r="AOV46" s="15"/>
      <c r="AOW46" s="15"/>
      <c r="AOX46" s="15"/>
      <c r="AOY46" s="15"/>
      <c r="AOZ46" s="15"/>
      <c r="APA46" s="15"/>
      <c r="APB46" s="15"/>
      <c r="APC46" s="15"/>
      <c r="APD46" s="15"/>
      <c r="APE46" s="15"/>
      <c r="APF46" s="15"/>
      <c r="APG46" s="15"/>
      <c r="APH46" s="15"/>
      <c r="API46" s="15"/>
      <c r="APJ46" s="15"/>
      <c r="APK46" s="15"/>
      <c r="APL46" s="15"/>
      <c r="APM46" s="15"/>
      <c r="APN46" s="15"/>
      <c r="APO46" s="15"/>
      <c r="APP46" s="15"/>
      <c r="APQ46" s="15"/>
      <c r="APR46" s="15"/>
      <c r="APS46" s="15"/>
      <c r="APT46" s="15"/>
      <c r="APU46" s="15"/>
      <c r="APV46" s="15"/>
      <c r="APW46" s="15"/>
      <c r="APX46" s="15"/>
      <c r="APY46" s="15"/>
      <c r="APZ46" s="15"/>
      <c r="AQA46" s="15"/>
      <c r="AQB46" s="15"/>
      <c r="AQC46" s="15"/>
      <c r="AQD46" s="15"/>
      <c r="AQE46" s="15"/>
      <c r="AQF46" s="15"/>
      <c r="AQG46" s="15"/>
      <c r="AQH46" s="15"/>
      <c r="AQI46" s="15"/>
      <c r="AQJ46" s="15"/>
      <c r="AQK46" s="15"/>
      <c r="AQL46" s="15"/>
      <c r="AQM46" s="15"/>
      <c r="AQN46" s="15"/>
      <c r="AQO46" s="15"/>
      <c r="AQP46" s="15"/>
      <c r="AQQ46" s="15"/>
      <c r="AQR46" s="15"/>
      <c r="AQS46" s="15"/>
      <c r="AQT46" s="15"/>
      <c r="AQU46" s="15"/>
      <c r="AQV46" s="15"/>
      <c r="AQW46" s="15"/>
      <c r="AQX46" s="15"/>
      <c r="AQY46" s="15"/>
      <c r="AQZ46" s="15"/>
      <c r="ARA46" s="15"/>
      <c r="ARB46" s="15"/>
      <c r="ARC46" s="15"/>
      <c r="ARD46" s="15"/>
      <c r="ARE46" s="15"/>
      <c r="ARF46" s="15"/>
      <c r="ARG46" s="15"/>
      <c r="ARH46" s="15"/>
      <c r="ARI46" s="15"/>
      <c r="ARJ46" s="15"/>
      <c r="ARK46" s="15"/>
      <c r="ARL46" s="15"/>
      <c r="ARM46" s="15"/>
      <c r="ARN46" s="15"/>
      <c r="ARO46" s="15"/>
      <c r="ARP46" s="15"/>
      <c r="ARQ46" s="15"/>
      <c r="ARR46" s="15"/>
      <c r="ARS46" s="15"/>
      <c r="ART46" s="15"/>
      <c r="ARU46" s="15"/>
      <c r="ARV46" s="15"/>
      <c r="ARW46" s="15"/>
      <c r="ARX46" s="15"/>
      <c r="ARY46" s="15"/>
      <c r="ARZ46" s="15"/>
      <c r="ASA46" s="15"/>
      <c r="ASB46" s="15"/>
      <c r="ASC46" s="15"/>
      <c r="ASD46" s="15"/>
      <c r="ASE46" s="15"/>
      <c r="ASF46" s="15"/>
      <c r="ASG46" s="15"/>
      <c r="ASH46" s="15"/>
      <c r="ASI46" s="15"/>
      <c r="ASJ46" s="15"/>
      <c r="ASK46" s="15"/>
      <c r="ASL46" s="15"/>
      <c r="ASM46" s="15"/>
      <c r="ASN46" s="15"/>
      <c r="ASO46" s="15"/>
      <c r="ASP46" s="15"/>
      <c r="ASQ46" s="15"/>
      <c r="ASR46" s="15"/>
      <c r="ASS46" s="15"/>
      <c r="AST46" s="15"/>
      <c r="ASU46" s="15"/>
      <c r="ASV46" s="15"/>
      <c r="ASW46" s="15"/>
      <c r="ASX46" s="15"/>
      <c r="ASY46" s="15"/>
      <c r="ASZ46" s="15"/>
      <c r="ATA46" s="15"/>
      <c r="ATB46" s="15"/>
      <c r="ATC46" s="15"/>
      <c r="ATD46" s="15"/>
      <c r="ATE46" s="15"/>
      <c r="ATF46" s="15"/>
      <c r="ATG46" s="15"/>
      <c r="ATH46" s="15"/>
      <c r="ATI46" s="15"/>
      <c r="ATJ46" s="15"/>
      <c r="ATK46" s="15"/>
      <c r="ATL46" s="15"/>
      <c r="ATM46" s="15"/>
      <c r="ATN46" s="15"/>
      <c r="ATO46" s="15"/>
      <c r="ATP46" s="15"/>
      <c r="ATQ46" s="15"/>
      <c r="ATR46" s="15"/>
      <c r="ATS46" s="15"/>
      <c r="ATT46" s="15"/>
      <c r="ATU46" s="15"/>
      <c r="ATV46" s="15"/>
      <c r="ATW46" s="15"/>
      <c r="ATX46" s="15"/>
      <c r="ATY46" s="15"/>
      <c r="ATZ46" s="15"/>
      <c r="AUA46" s="15"/>
      <c r="AUB46" s="15"/>
      <c r="AUC46" s="15"/>
      <c r="AUD46" s="15"/>
      <c r="AUE46" s="15"/>
      <c r="AUF46" s="15"/>
      <c r="AUG46" s="15"/>
      <c r="AUH46" s="15"/>
      <c r="AUI46" s="15"/>
      <c r="AUJ46" s="15"/>
      <c r="AUK46" s="15"/>
      <c r="AUL46" s="15"/>
      <c r="AUM46" s="15"/>
      <c r="AUN46" s="15"/>
      <c r="AUO46" s="15"/>
      <c r="AUP46" s="15"/>
      <c r="AUQ46" s="15"/>
      <c r="AUR46" s="15"/>
      <c r="AUS46" s="15"/>
      <c r="AUT46" s="15"/>
      <c r="AUU46" s="15"/>
      <c r="AUV46" s="15"/>
      <c r="AUW46" s="15"/>
      <c r="AUX46" s="15"/>
      <c r="AUY46" s="15"/>
      <c r="AUZ46" s="15"/>
      <c r="AVA46" s="15"/>
      <c r="AVB46" s="15"/>
      <c r="AVC46" s="15"/>
      <c r="AVD46" s="15"/>
      <c r="AVE46" s="15"/>
      <c r="AVF46" s="15"/>
      <c r="AVG46" s="15"/>
      <c r="AVH46" s="15"/>
      <c r="AVI46" s="15"/>
      <c r="AVJ46" s="15"/>
      <c r="AVK46" s="15"/>
      <c r="AVL46" s="15"/>
      <c r="AVM46" s="15"/>
      <c r="AVN46" s="15"/>
      <c r="AVO46" s="15"/>
      <c r="AVP46" s="15"/>
      <c r="AVQ46" s="15"/>
      <c r="AVR46" s="15"/>
      <c r="AVS46" s="15"/>
      <c r="AVT46" s="15"/>
      <c r="AVU46" s="15"/>
      <c r="AVV46" s="15"/>
      <c r="AVW46" s="15"/>
      <c r="AVX46" s="15"/>
      <c r="AVY46" s="15"/>
      <c r="AVZ46" s="15"/>
      <c r="AWA46" s="15"/>
      <c r="AWB46" s="15"/>
      <c r="AWC46" s="15"/>
      <c r="AWD46" s="15"/>
      <c r="AWE46" s="15"/>
      <c r="AWF46" s="15"/>
      <c r="AWG46" s="15"/>
      <c r="AWH46" s="15"/>
      <c r="AWI46" s="15"/>
      <c r="AWJ46" s="15"/>
      <c r="AWK46" s="15"/>
      <c r="AWL46" s="15"/>
      <c r="AWM46" s="15"/>
      <c r="AWN46" s="15"/>
      <c r="AWO46" s="15"/>
      <c r="AWP46" s="15"/>
      <c r="AWQ46" s="15"/>
      <c r="AWR46" s="15"/>
      <c r="AWS46" s="15"/>
      <c r="AWT46" s="15"/>
      <c r="AWU46" s="15"/>
      <c r="AWV46" s="15"/>
      <c r="AWW46" s="15"/>
      <c r="AWX46" s="15"/>
      <c r="AWY46" s="15"/>
      <c r="AWZ46" s="15"/>
      <c r="AXA46" s="15"/>
      <c r="AXB46" s="15"/>
      <c r="AXC46" s="15"/>
      <c r="AXD46" s="15"/>
      <c r="AXE46" s="15"/>
      <c r="AXF46" s="15"/>
      <c r="AXG46" s="15"/>
      <c r="AXH46" s="15"/>
      <c r="AXI46" s="15"/>
      <c r="AXJ46" s="15"/>
      <c r="AXK46" s="15"/>
      <c r="AXL46" s="15"/>
      <c r="AXM46" s="15"/>
      <c r="AXN46" s="15"/>
      <c r="AXO46" s="15"/>
      <c r="AXP46" s="15"/>
      <c r="AXQ46" s="15"/>
      <c r="AXR46" s="15"/>
      <c r="AXS46" s="15"/>
      <c r="AXT46" s="15"/>
      <c r="AXU46" s="15"/>
      <c r="AXV46" s="15"/>
      <c r="AXW46" s="15"/>
      <c r="AXX46" s="15"/>
      <c r="AXY46" s="15"/>
      <c r="AXZ46" s="15"/>
      <c r="AYA46" s="15"/>
      <c r="AYB46" s="15"/>
      <c r="AYC46" s="15"/>
      <c r="AYD46" s="15"/>
      <c r="AYE46" s="15"/>
      <c r="AYF46" s="15"/>
      <c r="AYG46" s="15"/>
      <c r="AYH46" s="15"/>
      <c r="AYI46" s="15"/>
      <c r="AYJ46" s="15"/>
      <c r="AYK46" s="15"/>
      <c r="AYL46" s="15"/>
      <c r="AYM46" s="15"/>
      <c r="AYN46" s="15"/>
      <c r="AYO46" s="15"/>
      <c r="AYP46" s="15"/>
      <c r="AYQ46" s="15"/>
      <c r="AYR46" s="15"/>
      <c r="AYS46" s="15"/>
      <c r="AYT46" s="15"/>
      <c r="AYU46" s="15"/>
      <c r="AYV46" s="15"/>
      <c r="AYW46" s="15"/>
      <c r="AYX46" s="15"/>
      <c r="AYY46" s="15"/>
      <c r="AYZ46" s="15"/>
      <c r="AZA46" s="15"/>
      <c r="AZB46" s="15"/>
      <c r="AZC46" s="15"/>
      <c r="AZD46" s="15"/>
      <c r="AZE46" s="15"/>
      <c r="AZF46" s="15"/>
      <c r="AZG46" s="15"/>
      <c r="AZH46" s="15"/>
      <c r="AZI46" s="15"/>
      <c r="AZJ46" s="15"/>
      <c r="AZK46" s="15"/>
      <c r="AZL46" s="15"/>
      <c r="AZM46" s="15"/>
      <c r="AZN46" s="15"/>
      <c r="AZO46" s="15"/>
      <c r="AZP46" s="15"/>
      <c r="AZQ46" s="15"/>
      <c r="AZR46" s="15"/>
      <c r="AZS46" s="15"/>
      <c r="AZT46" s="15"/>
      <c r="AZU46" s="15"/>
      <c r="AZV46" s="15"/>
      <c r="AZW46" s="15"/>
      <c r="AZX46" s="15"/>
      <c r="AZY46" s="15"/>
      <c r="AZZ46" s="15"/>
      <c r="BAA46" s="15"/>
      <c r="BAB46" s="15"/>
      <c r="BAC46" s="15"/>
      <c r="BAD46" s="15"/>
      <c r="BAE46" s="15"/>
      <c r="BAF46" s="15"/>
      <c r="BAG46" s="15"/>
      <c r="BAH46" s="15"/>
      <c r="BAI46" s="15"/>
      <c r="BAJ46" s="15"/>
      <c r="BAK46" s="15"/>
      <c r="BAL46" s="15"/>
      <c r="BAM46" s="15"/>
      <c r="BAN46" s="15"/>
      <c r="BAO46" s="15"/>
      <c r="BAP46" s="15"/>
      <c r="BAQ46" s="15"/>
      <c r="BAR46" s="15"/>
      <c r="BAS46" s="15"/>
      <c r="BAT46" s="15"/>
      <c r="BAU46" s="15"/>
      <c r="BAV46" s="15"/>
      <c r="BAW46" s="15"/>
      <c r="BAX46" s="15"/>
      <c r="BAY46" s="15"/>
      <c r="BAZ46" s="15"/>
      <c r="BBA46" s="15"/>
      <c r="BBB46" s="15"/>
      <c r="BBC46" s="15"/>
      <c r="BBD46" s="15"/>
      <c r="BBE46" s="15"/>
      <c r="BBF46" s="15"/>
      <c r="BBG46" s="15"/>
      <c r="BBH46" s="15"/>
      <c r="BBI46" s="15"/>
      <c r="BBJ46" s="15"/>
      <c r="BBK46" s="15"/>
      <c r="BBL46" s="15"/>
      <c r="BBM46" s="15"/>
      <c r="BBN46" s="15"/>
      <c r="BBO46" s="15"/>
      <c r="BBP46" s="15"/>
      <c r="BBQ46" s="15"/>
      <c r="BBR46" s="15"/>
      <c r="BBS46" s="15"/>
      <c r="BBT46" s="15"/>
      <c r="BBU46" s="15"/>
      <c r="BBV46" s="15"/>
      <c r="BBW46" s="15"/>
      <c r="BBX46" s="15"/>
      <c r="BBY46" s="15"/>
      <c r="BBZ46" s="15"/>
      <c r="BCA46" s="15"/>
      <c r="BCB46" s="15"/>
      <c r="BCC46" s="15"/>
      <c r="BCD46" s="15"/>
      <c r="BCE46" s="15"/>
      <c r="BCF46" s="15"/>
      <c r="BCG46" s="15"/>
      <c r="BCH46" s="15"/>
      <c r="BCI46" s="15"/>
      <c r="BCJ46" s="15"/>
      <c r="BCK46" s="15"/>
      <c r="BCL46" s="15"/>
      <c r="BCM46" s="15"/>
      <c r="BCN46" s="15"/>
      <c r="BCO46" s="15"/>
      <c r="BCP46" s="15"/>
      <c r="BCQ46" s="15"/>
      <c r="BCR46" s="15"/>
      <c r="BCS46" s="15"/>
      <c r="BCT46" s="15"/>
      <c r="BCU46" s="15"/>
      <c r="BCV46" s="15"/>
      <c r="BCW46" s="15"/>
      <c r="BCX46" s="15"/>
      <c r="BCY46" s="15"/>
      <c r="BCZ46" s="15"/>
      <c r="BDA46" s="15"/>
      <c r="BDB46" s="15"/>
      <c r="BDC46" s="15"/>
      <c r="BDD46" s="15"/>
      <c r="BDE46" s="15"/>
      <c r="BDF46" s="15"/>
      <c r="BDG46" s="15"/>
      <c r="BDH46" s="15"/>
      <c r="BDI46" s="15"/>
      <c r="BDJ46" s="15"/>
      <c r="BDK46" s="15"/>
      <c r="BDL46" s="15"/>
      <c r="BDM46" s="15"/>
      <c r="BDN46" s="15"/>
      <c r="BDO46" s="15"/>
      <c r="BDP46" s="15"/>
      <c r="BDQ46" s="15"/>
      <c r="BDR46" s="15"/>
      <c r="BDS46" s="15"/>
      <c r="BDT46" s="15"/>
      <c r="BDU46" s="15"/>
      <c r="BDV46" s="15"/>
      <c r="BDW46" s="15"/>
      <c r="BDX46" s="15"/>
      <c r="BDY46" s="15"/>
      <c r="BDZ46" s="15"/>
      <c r="BEA46" s="15"/>
      <c r="BEB46" s="15"/>
      <c r="BEC46" s="15"/>
      <c r="BED46" s="15"/>
      <c r="BEE46" s="15"/>
      <c r="BEF46" s="15"/>
      <c r="BEG46" s="15"/>
      <c r="BEH46" s="15"/>
      <c r="BEI46" s="15"/>
      <c r="BEJ46" s="15"/>
      <c r="BEK46" s="15"/>
      <c r="BEL46" s="15"/>
      <c r="BEM46" s="15"/>
      <c r="BEN46" s="15"/>
      <c r="BEO46" s="15"/>
      <c r="BEP46" s="15"/>
      <c r="BEQ46" s="15"/>
      <c r="BER46" s="15"/>
      <c r="BES46" s="15"/>
      <c r="BET46" s="15"/>
      <c r="BEU46" s="15"/>
      <c r="BEV46" s="15"/>
      <c r="BEW46" s="15"/>
      <c r="BEX46" s="15"/>
      <c r="BEY46" s="15"/>
      <c r="BEZ46" s="15"/>
      <c r="BFA46" s="15"/>
      <c r="BFB46" s="15"/>
      <c r="BFC46" s="15"/>
      <c r="BFD46" s="15"/>
      <c r="BFE46" s="15"/>
      <c r="BFF46" s="15"/>
      <c r="BFG46" s="15"/>
      <c r="BFH46" s="15"/>
      <c r="BFI46" s="15"/>
      <c r="BFJ46" s="15"/>
      <c r="BFK46" s="15"/>
      <c r="BFL46" s="15"/>
      <c r="BFM46" s="15"/>
      <c r="BFN46" s="15"/>
      <c r="BFO46" s="15"/>
      <c r="BFP46" s="15"/>
      <c r="BFQ46" s="15"/>
      <c r="BFR46" s="15"/>
      <c r="BFS46" s="15"/>
      <c r="BFT46" s="15"/>
      <c r="BFU46" s="15"/>
      <c r="BFV46" s="15"/>
      <c r="BFW46" s="15"/>
      <c r="BFX46" s="15"/>
      <c r="BFY46" s="15"/>
      <c r="BFZ46" s="15"/>
      <c r="BGA46" s="15"/>
      <c r="BGB46" s="15"/>
      <c r="BGC46" s="15"/>
      <c r="BGD46" s="15"/>
      <c r="BGE46" s="15"/>
      <c r="BGF46" s="15"/>
      <c r="BGG46" s="15"/>
      <c r="BGH46" s="15"/>
      <c r="BGI46" s="15"/>
      <c r="BGJ46" s="15"/>
      <c r="BGK46" s="15"/>
      <c r="BGL46" s="15"/>
      <c r="BGM46" s="15"/>
      <c r="BGN46" s="15"/>
      <c r="BGO46" s="15"/>
      <c r="BGP46" s="15"/>
      <c r="BGQ46" s="15"/>
      <c r="BGR46" s="15"/>
      <c r="BGS46" s="15"/>
      <c r="BGT46" s="15"/>
      <c r="BGU46" s="15"/>
      <c r="BGV46" s="15"/>
      <c r="BGW46" s="15"/>
      <c r="BGX46" s="15"/>
      <c r="BGY46" s="15"/>
      <c r="BGZ46" s="15"/>
      <c r="BHA46" s="15"/>
      <c r="BHB46" s="15"/>
      <c r="BHC46" s="15"/>
      <c r="BHD46" s="15"/>
      <c r="BHE46" s="15"/>
      <c r="BHF46" s="15"/>
      <c r="BHG46" s="15"/>
      <c r="BHH46" s="15"/>
      <c r="BHI46" s="15"/>
      <c r="BHJ46" s="15"/>
      <c r="BHK46" s="15"/>
      <c r="BHL46" s="15"/>
      <c r="BHM46" s="15"/>
      <c r="BHN46" s="15"/>
      <c r="BHO46" s="15"/>
      <c r="BHP46" s="15"/>
      <c r="BHQ46" s="15"/>
      <c r="BHR46" s="15"/>
      <c r="BHS46" s="15"/>
      <c r="BHT46" s="15"/>
      <c r="BHU46" s="15"/>
      <c r="BHV46" s="15"/>
      <c r="BHW46" s="15"/>
      <c r="BHX46" s="15"/>
      <c r="BHY46" s="15"/>
      <c r="BHZ46" s="15"/>
      <c r="BIA46" s="15"/>
      <c r="BIB46" s="15"/>
      <c r="BIC46" s="15"/>
      <c r="BID46" s="15"/>
      <c r="BIE46" s="15"/>
      <c r="BIF46" s="15"/>
      <c r="BIG46" s="15"/>
      <c r="BIH46" s="15"/>
      <c r="BII46" s="15"/>
      <c r="BIJ46" s="15"/>
      <c r="BIK46" s="15"/>
      <c r="BIL46" s="15"/>
      <c r="BIM46" s="15"/>
      <c r="BIN46" s="15"/>
      <c r="BIO46" s="15"/>
      <c r="BIP46" s="15"/>
      <c r="BIQ46" s="15"/>
      <c r="BIR46" s="15"/>
      <c r="BIS46" s="15"/>
      <c r="BIT46" s="15"/>
      <c r="BIU46" s="15"/>
      <c r="BIV46" s="15"/>
      <c r="BIW46" s="15"/>
      <c r="BIX46" s="15"/>
      <c r="BIY46" s="15"/>
      <c r="BIZ46" s="15"/>
      <c r="BJA46" s="15"/>
      <c r="BJB46" s="15"/>
      <c r="BJC46" s="15"/>
      <c r="BJD46" s="15"/>
      <c r="BJE46" s="15"/>
      <c r="BJF46" s="15"/>
      <c r="BJG46" s="15"/>
      <c r="BJH46" s="15"/>
      <c r="BJI46" s="15"/>
      <c r="BJJ46" s="15"/>
      <c r="BJK46" s="15"/>
      <c r="BJL46" s="15"/>
      <c r="BJM46" s="15"/>
      <c r="BJN46" s="15"/>
      <c r="BJO46" s="15"/>
      <c r="BJP46" s="15"/>
      <c r="BJQ46" s="15"/>
      <c r="BJR46" s="15"/>
      <c r="BJS46" s="15"/>
      <c r="BJT46" s="15"/>
      <c r="BJU46" s="15"/>
      <c r="BJV46" s="15"/>
      <c r="BJW46" s="15"/>
      <c r="BJX46" s="15"/>
      <c r="BJY46" s="15"/>
      <c r="BJZ46" s="15"/>
      <c r="BKA46" s="15"/>
      <c r="BKB46" s="15"/>
      <c r="BKC46" s="15"/>
      <c r="BKD46" s="15"/>
      <c r="BKE46" s="15"/>
      <c r="BKF46" s="15"/>
      <c r="BKG46" s="15"/>
      <c r="BKH46" s="15"/>
      <c r="BKI46" s="15"/>
      <c r="BKJ46" s="15"/>
      <c r="BKK46" s="15"/>
      <c r="BKL46" s="15"/>
      <c r="BKM46" s="15"/>
      <c r="BKN46" s="15"/>
      <c r="BKO46" s="15"/>
      <c r="BKP46" s="15"/>
      <c r="BKQ46" s="15"/>
      <c r="BKR46" s="15"/>
      <c r="BKS46" s="15"/>
      <c r="BKT46" s="15"/>
      <c r="BKU46" s="15"/>
      <c r="BKV46" s="15"/>
      <c r="BKW46" s="15"/>
      <c r="BKX46" s="15"/>
      <c r="BKY46" s="15"/>
      <c r="BKZ46" s="15"/>
      <c r="BLA46" s="15"/>
      <c r="BLB46" s="15"/>
      <c r="BLC46" s="15"/>
      <c r="BLD46" s="15"/>
      <c r="BLE46" s="15"/>
      <c r="BLF46" s="15"/>
      <c r="BLG46" s="15"/>
      <c r="BLH46" s="15"/>
      <c r="BLI46" s="15"/>
      <c r="BLJ46" s="15"/>
      <c r="BLK46" s="15"/>
      <c r="BLL46" s="15"/>
      <c r="BLM46" s="15"/>
      <c r="BLN46" s="15"/>
      <c r="BLO46" s="15"/>
      <c r="BLP46" s="15"/>
      <c r="BLQ46" s="15"/>
      <c r="BLR46" s="15"/>
      <c r="BLS46" s="15"/>
      <c r="BLT46" s="15"/>
      <c r="BLU46" s="15"/>
      <c r="BLV46" s="15"/>
      <c r="BLW46" s="15"/>
      <c r="BLX46" s="15"/>
      <c r="BLY46" s="15"/>
      <c r="BLZ46" s="15"/>
      <c r="BMA46" s="15"/>
      <c r="BMB46" s="15"/>
      <c r="BMC46" s="15"/>
      <c r="BMD46" s="15"/>
      <c r="BME46" s="15"/>
      <c r="BMF46" s="15"/>
      <c r="BMG46" s="15"/>
      <c r="BMH46" s="15"/>
      <c r="BMI46" s="15"/>
      <c r="BMJ46" s="15"/>
      <c r="BMK46" s="15"/>
      <c r="BML46" s="15"/>
      <c r="BMM46" s="15"/>
      <c r="BMN46" s="15"/>
      <c r="BMO46" s="15"/>
      <c r="BMP46" s="15"/>
      <c r="BMQ46" s="15"/>
      <c r="BMR46" s="15"/>
      <c r="BMS46" s="15"/>
      <c r="BMT46" s="15"/>
      <c r="BMU46" s="15"/>
      <c r="BMV46" s="15"/>
      <c r="BMW46" s="15"/>
      <c r="BMX46" s="15"/>
      <c r="BMY46" s="15"/>
      <c r="BMZ46" s="15"/>
      <c r="BNA46" s="15"/>
      <c r="BNB46" s="15"/>
      <c r="BNC46" s="15"/>
      <c r="BND46" s="15"/>
      <c r="BNE46" s="15"/>
      <c r="BNF46" s="15"/>
      <c r="BNG46" s="15"/>
      <c r="BNH46" s="15"/>
      <c r="BNI46" s="15"/>
      <c r="BNJ46" s="15"/>
      <c r="BNK46" s="15"/>
      <c r="BNL46" s="15"/>
      <c r="BNM46" s="15"/>
      <c r="BNN46" s="15"/>
      <c r="BNO46" s="15"/>
      <c r="BNP46" s="15"/>
      <c r="BNQ46" s="15"/>
      <c r="BNR46" s="15"/>
      <c r="BNS46" s="15"/>
      <c r="BNT46" s="15"/>
      <c r="BNU46" s="15"/>
      <c r="BNV46" s="15"/>
      <c r="BNW46" s="15"/>
      <c r="BNX46" s="15"/>
      <c r="BNY46" s="15"/>
      <c r="BNZ46" s="15"/>
      <c r="BOA46" s="15"/>
      <c r="BOB46" s="15"/>
      <c r="BOC46" s="15"/>
      <c r="BOD46" s="15"/>
      <c r="BOE46" s="15"/>
      <c r="BOF46" s="15"/>
      <c r="BOG46" s="15"/>
      <c r="BOH46" s="15"/>
      <c r="BOI46" s="15"/>
      <c r="BOJ46" s="15"/>
      <c r="BOK46" s="15"/>
      <c r="BOL46" s="15"/>
      <c r="BOM46" s="15"/>
      <c r="BON46" s="15"/>
      <c r="BOO46" s="15"/>
      <c r="BOP46" s="15"/>
      <c r="BOQ46" s="15"/>
      <c r="BOR46" s="15"/>
      <c r="BOS46" s="15"/>
      <c r="BOT46" s="15"/>
      <c r="BOU46" s="15"/>
      <c r="BOV46" s="15"/>
      <c r="BOW46" s="15"/>
      <c r="BOX46" s="15"/>
      <c r="BOY46" s="15"/>
      <c r="BOZ46" s="15"/>
      <c r="BPA46" s="15"/>
      <c r="BPB46" s="15"/>
      <c r="BPC46" s="15"/>
      <c r="BPD46" s="15"/>
      <c r="BPE46" s="15"/>
      <c r="BPF46" s="15"/>
      <c r="BPG46" s="15"/>
      <c r="BPH46" s="15"/>
      <c r="BPI46" s="15"/>
      <c r="BPJ46" s="15"/>
      <c r="BPK46" s="15"/>
      <c r="BPL46" s="15"/>
      <c r="BPM46" s="15"/>
      <c r="BPN46" s="15"/>
      <c r="BPO46" s="15"/>
      <c r="BPP46" s="15"/>
      <c r="BPQ46" s="15"/>
      <c r="BPR46" s="15"/>
      <c r="BPS46" s="15"/>
      <c r="BPT46" s="15"/>
      <c r="BPU46" s="15"/>
      <c r="BPV46" s="15"/>
      <c r="BPW46" s="15"/>
      <c r="BPX46" s="15"/>
      <c r="BPY46" s="15"/>
      <c r="BPZ46" s="15"/>
      <c r="BQA46" s="15"/>
      <c r="BQB46" s="15"/>
      <c r="BQC46" s="15"/>
      <c r="BQD46" s="15"/>
      <c r="BQE46" s="15"/>
      <c r="BQF46" s="15"/>
      <c r="BQG46" s="15"/>
      <c r="BQH46" s="15"/>
      <c r="BQI46" s="15"/>
      <c r="BQJ46" s="15"/>
      <c r="BQK46" s="15"/>
      <c r="BQL46" s="15"/>
      <c r="BQM46" s="15"/>
      <c r="BQN46" s="15"/>
      <c r="BQO46" s="15"/>
      <c r="BQP46" s="15"/>
      <c r="BQQ46" s="15"/>
      <c r="BQR46" s="15"/>
      <c r="BQS46" s="15"/>
      <c r="BQT46" s="15"/>
      <c r="BQU46" s="15"/>
      <c r="BQV46" s="15"/>
      <c r="BQW46" s="15"/>
      <c r="BQX46" s="15"/>
      <c r="BQY46" s="15"/>
      <c r="BQZ46" s="15"/>
      <c r="BRA46" s="15"/>
      <c r="BRB46" s="15"/>
      <c r="BRC46" s="15"/>
      <c r="BRD46" s="15"/>
      <c r="BRE46" s="15"/>
      <c r="BRF46" s="15"/>
      <c r="BRG46" s="15"/>
      <c r="BRH46" s="15"/>
      <c r="BRI46" s="15"/>
      <c r="BRJ46" s="15"/>
      <c r="BRK46" s="15"/>
      <c r="BRL46" s="15"/>
      <c r="BRM46" s="15"/>
      <c r="BRN46" s="15"/>
      <c r="BRO46" s="15"/>
      <c r="BRP46" s="15"/>
      <c r="BRQ46" s="15"/>
      <c r="BRR46" s="15"/>
      <c r="BRS46" s="15"/>
      <c r="BRT46" s="15"/>
      <c r="BRU46" s="15"/>
      <c r="BRV46" s="15"/>
      <c r="BRW46" s="15"/>
      <c r="BRX46" s="15"/>
      <c r="BRY46" s="15"/>
      <c r="BRZ46" s="15"/>
      <c r="BSA46" s="15"/>
      <c r="BSB46" s="15"/>
      <c r="BSC46" s="15"/>
      <c r="BSD46" s="15"/>
      <c r="BSE46" s="15"/>
      <c r="BSF46" s="15"/>
      <c r="BSG46" s="15"/>
      <c r="BSH46" s="15"/>
      <c r="BSI46" s="15"/>
      <c r="BSJ46" s="15"/>
      <c r="BSK46" s="15"/>
      <c r="BSL46" s="15"/>
      <c r="BSM46" s="15"/>
      <c r="BSN46" s="15"/>
      <c r="BSO46" s="15"/>
      <c r="BSP46" s="15"/>
      <c r="BSQ46" s="15"/>
      <c r="BSR46" s="15"/>
      <c r="BSS46" s="15"/>
      <c r="BST46" s="15"/>
      <c r="BSU46" s="15"/>
      <c r="BSV46" s="15"/>
      <c r="BSW46" s="15"/>
      <c r="BSX46" s="15"/>
      <c r="BSY46" s="15"/>
      <c r="BSZ46" s="15"/>
      <c r="BTA46" s="15"/>
      <c r="BTB46" s="15"/>
      <c r="BTC46" s="15"/>
      <c r="BTD46" s="15"/>
      <c r="BTE46" s="15"/>
      <c r="BTF46" s="15"/>
      <c r="BTG46" s="15"/>
      <c r="BTH46" s="15"/>
      <c r="BTI46" s="15"/>
      <c r="BTJ46" s="15"/>
      <c r="BTK46" s="15"/>
      <c r="BTL46" s="15"/>
      <c r="BTM46" s="15"/>
      <c r="BTN46" s="15"/>
      <c r="BTO46" s="15"/>
      <c r="BTP46" s="15"/>
      <c r="BTQ46" s="15"/>
      <c r="BTR46" s="15"/>
      <c r="BTS46" s="15"/>
      <c r="BTT46" s="15"/>
      <c r="BTU46" s="15"/>
      <c r="BTV46" s="15"/>
      <c r="BTW46" s="15"/>
      <c r="BTX46" s="15"/>
      <c r="BTY46" s="15"/>
      <c r="BTZ46" s="15"/>
      <c r="BUA46" s="15"/>
      <c r="BUB46" s="15"/>
      <c r="BUC46" s="15"/>
      <c r="BUD46" s="15"/>
      <c r="BUE46" s="15"/>
      <c r="BUF46" s="15"/>
      <c r="BUG46" s="15"/>
      <c r="BUH46" s="15"/>
      <c r="BUI46" s="15"/>
      <c r="BUJ46" s="15"/>
      <c r="BUK46" s="15"/>
      <c r="BUL46" s="15"/>
      <c r="BUM46" s="15"/>
      <c r="BUN46" s="15"/>
      <c r="BUO46" s="15"/>
      <c r="BUP46" s="15"/>
      <c r="BUQ46" s="15"/>
      <c r="BUR46" s="15"/>
      <c r="BUS46" s="15"/>
      <c r="BUT46" s="15"/>
      <c r="BUU46" s="15"/>
      <c r="BUV46" s="15"/>
      <c r="BUW46" s="15"/>
      <c r="BUX46" s="15"/>
      <c r="BUY46" s="15"/>
      <c r="BUZ46" s="15"/>
      <c r="BVA46" s="15"/>
      <c r="BVB46" s="15"/>
      <c r="BVC46" s="15"/>
      <c r="BVD46" s="15"/>
      <c r="BVE46" s="15"/>
      <c r="BVF46" s="15"/>
      <c r="BVG46" s="15"/>
      <c r="BVH46" s="15"/>
      <c r="BVI46" s="15"/>
      <c r="BVJ46" s="15"/>
      <c r="BVK46" s="15"/>
      <c r="BVL46" s="15"/>
      <c r="BVM46" s="15"/>
      <c r="BVN46" s="15"/>
      <c r="BVO46" s="15"/>
      <c r="BVP46" s="15"/>
      <c r="BVQ46" s="15"/>
      <c r="BVR46" s="15"/>
      <c r="BVS46" s="15"/>
      <c r="BVT46" s="15"/>
      <c r="BVU46" s="15"/>
      <c r="BVV46" s="15"/>
      <c r="BVW46" s="15"/>
      <c r="BVX46" s="15"/>
      <c r="BVY46" s="15"/>
      <c r="BVZ46" s="15"/>
      <c r="BWA46" s="15"/>
      <c r="BWB46" s="15"/>
      <c r="BWC46" s="15"/>
      <c r="BWD46" s="15"/>
      <c r="BWE46" s="15"/>
      <c r="BWF46" s="15"/>
      <c r="BWG46" s="15"/>
      <c r="BWH46" s="15"/>
      <c r="BWI46" s="15"/>
      <c r="BWJ46" s="15"/>
      <c r="BWK46" s="15"/>
      <c r="BWL46" s="15"/>
      <c r="BWM46" s="15"/>
      <c r="BWN46" s="15"/>
      <c r="BWO46" s="15"/>
      <c r="BWP46" s="15"/>
      <c r="BWQ46" s="15"/>
      <c r="BWR46" s="15"/>
      <c r="BWS46" s="15"/>
      <c r="BWT46" s="15"/>
      <c r="BWU46" s="15"/>
      <c r="BWV46" s="15"/>
      <c r="BWW46" s="15"/>
      <c r="BWX46" s="15"/>
      <c r="BWY46" s="15"/>
      <c r="BWZ46" s="15"/>
      <c r="BXA46" s="15"/>
      <c r="BXB46" s="15"/>
      <c r="BXC46" s="15"/>
      <c r="BXD46" s="15"/>
      <c r="BXE46" s="15"/>
      <c r="BXF46" s="15"/>
      <c r="BXG46" s="15"/>
      <c r="BXH46" s="15"/>
      <c r="BXI46" s="15"/>
      <c r="BXJ46" s="15"/>
      <c r="BXK46" s="15"/>
      <c r="BXL46" s="15"/>
      <c r="BXM46" s="15"/>
      <c r="BXN46" s="15"/>
      <c r="BXO46" s="15"/>
      <c r="BXP46" s="15"/>
      <c r="BXQ46" s="15"/>
      <c r="BXR46" s="15"/>
      <c r="BXS46" s="15"/>
      <c r="BXT46" s="15"/>
      <c r="BXU46" s="15"/>
      <c r="BXV46" s="15"/>
      <c r="BXW46" s="15"/>
      <c r="BXX46" s="15"/>
      <c r="BXY46" s="15"/>
      <c r="BXZ46" s="15"/>
      <c r="BYA46" s="15"/>
      <c r="BYB46" s="15"/>
      <c r="BYC46" s="15"/>
      <c r="BYD46" s="15"/>
      <c r="BYE46" s="15"/>
      <c r="BYF46" s="15"/>
      <c r="BYG46" s="15"/>
      <c r="BYH46" s="15"/>
      <c r="BYI46" s="15"/>
      <c r="BYJ46" s="15"/>
      <c r="BYK46" s="15"/>
      <c r="BYL46" s="15"/>
      <c r="BYM46" s="15"/>
      <c r="BYN46" s="15"/>
      <c r="BYO46" s="15"/>
      <c r="BYP46" s="15"/>
      <c r="BYQ46" s="15"/>
      <c r="BYR46" s="15"/>
      <c r="BYS46" s="15"/>
      <c r="BYT46" s="15"/>
      <c r="BYU46" s="15"/>
      <c r="BYV46" s="15"/>
      <c r="BYW46" s="15"/>
      <c r="BYX46" s="15"/>
      <c r="BYY46" s="15"/>
      <c r="BYZ46" s="15"/>
      <c r="BZA46" s="15"/>
      <c r="BZB46" s="15"/>
      <c r="BZC46" s="15"/>
      <c r="BZD46" s="15"/>
      <c r="BZE46" s="15"/>
      <c r="BZF46" s="15"/>
      <c r="BZG46" s="15"/>
      <c r="BZH46" s="15"/>
      <c r="BZI46" s="15"/>
      <c r="BZJ46" s="15"/>
      <c r="BZK46" s="15"/>
      <c r="BZL46" s="15"/>
      <c r="BZM46" s="15"/>
      <c r="BZN46" s="15"/>
      <c r="BZO46" s="15"/>
      <c r="BZP46" s="15"/>
      <c r="BZQ46" s="15"/>
      <c r="BZR46" s="15"/>
      <c r="BZS46" s="15"/>
      <c r="BZT46" s="15"/>
      <c r="BZU46" s="15"/>
      <c r="BZV46" s="15"/>
      <c r="BZW46" s="15"/>
      <c r="BZX46" s="15"/>
      <c r="BZY46" s="15"/>
      <c r="BZZ46" s="15"/>
      <c r="CAA46" s="15"/>
      <c r="CAB46" s="15"/>
      <c r="CAC46" s="15"/>
      <c r="CAD46" s="15"/>
      <c r="CAE46" s="15"/>
      <c r="CAF46" s="15"/>
      <c r="CAG46" s="15"/>
      <c r="CAH46" s="15"/>
      <c r="CAI46" s="15"/>
      <c r="CAJ46" s="15"/>
      <c r="CAK46" s="15"/>
      <c r="CAL46" s="15"/>
      <c r="CAM46" s="15"/>
      <c r="CAN46" s="15"/>
      <c r="CAO46" s="15"/>
      <c r="CAP46" s="15"/>
      <c r="CAQ46" s="15"/>
      <c r="CAR46" s="15"/>
      <c r="CAS46" s="15"/>
      <c r="CAT46" s="15"/>
      <c r="CAU46" s="15"/>
      <c r="CAV46" s="15"/>
      <c r="CAW46" s="15"/>
      <c r="CAX46" s="15"/>
      <c r="CAY46" s="15"/>
      <c r="CAZ46" s="15"/>
      <c r="CBA46" s="15"/>
      <c r="CBB46" s="15"/>
      <c r="CBC46" s="15"/>
      <c r="CBD46" s="15"/>
      <c r="CBE46" s="15"/>
      <c r="CBF46" s="15"/>
      <c r="CBG46" s="15"/>
      <c r="CBH46" s="15"/>
      <c r="CBI46" s="15"/>
      <c r="CBJ46" s="15"/>
      <c r="CBK46" s="15"/>
      <c r="CBL46" s="15"/>
      <c r="CBM46" s="15"/>
      <c r="CBN46" s="15"/>
      <c r="CBO46" s="15"/>
      <c r="CBP46" s="15"/>
      <c r="CBQ46" s="15"/>
      <c r="CBR46" s="15"/>
      <c r="CBS46" s="15"/>
      <c r="CBT46" s="15"/>
      <c r="CBU46" s="15"/>
      <c r="CBV46" s="15"/>
      <c r="CBW46" s="15"/>
      <c r="CBX46" s="15"/>
      <c r="CBY46" s="15"/>
      <c r="CBZ46" s="15"/>
      <c r="CCA46" s="15"/>
      <c r="CCB46" s="15"/>
      <c r="CCC46" s="15"/>
      <c r="CCD46" s="15"/>
      <c r="CCE46" s="15"/>
      <c r="CCF46" s="15"/>
      <c r="CCG46" s="15"/>
      <c r="CCH46" s="15"/>
      <c r="CCI46" s="15"/>
      <c r="CCJ46" s="15"/>
      <c r="CCK46" s="15"/>
      <c r="CCL46" s="15"/>
      <c r="CCM46" s="15"/>
      <c r="CCN46" s="15"/>
      <c r="CCO46" s="15"/>
      <c r="CCP46" s="15"/>
      <c r="CCQ46" s="15"/>
      <c r="CCR46" s="15"/>
      <c r="CCS46" s="15"/>
      <c r="CCT46" s="15"/>
      <c r="CCU46" s="15"/>
      <c r="CCV46" s="15"/>
      <c r="CCW46" s="15"/>
      <c r="CCX46" s="15"/>
      <c r="CCY46" s="15"/>
      <c r="CCZ46" s="15"/>
      <c r="CDA46" s="15"/>
      <c r="CDB46" s="15"/>
      <c r="CDC46" s="15"/>
      <c r="CDD46" s="15"/>
      <c r="CDE46" s="15"/>
      <c r="CDF46" s="15"/>
      <c r="CDG46" s="15"/>
      <c r="CDH46" s="15"/>
      <c r="CDI46" s="15"/>
      <c r="CDJ46" s="15"/>
      <c r="CDK46" s="15"/>
      <c r="CDL46" s="15"/>
      <c r="CDM46" s="15"/>
      <c r="CDN46" s="15"/>
      <c r="CDO46" s="15"/>
      <c r="CDP46" s="15"/>
      <c r="CDQ46" s="15"/>
      <c r="CDR46" s="15"/>
      <c r="CDS46" s="15"/>
      <c r="CDT46" s="15"/>
      <c r="CDU46" s="15"/>
      <c r="CDV46" s="15"/>
      <c r="CDW46" s="15"/>
      <c r="CDX46" s="15"/>
      <c r="CDY46" s="15"/>
      <c r="CDZ46" s="15"/>
      <c r="CEA46" s="15"/>
      <c r="CEB46" s="15"/>
      <c r="CEC46" s="15"/>
      <c r="CED46" s="15"/>
      <c r="CEE46" s="15"/>
      <c r="CEF46" s="15"/>
      <c r="CEG46" s="15"/>
      <c r="CEH46" s="15"/>
      <c r="CEI46" s="15"/>
      <c r="CEJ46" s="15"/>
      <c r="CEK46" s="15"/>
      <c r="CEL46" s="15"/>
      <c r="CEM46" s="15"/>
      <c r="CEN46" s="15"/>
      <c r="CEO46" s="15"/>
      <c r="CEP46" s="15"/>
      <c r="CEQ46" s="15"/>
      <c r="CER46" s="15"/>
      <c r="CES46" s="15"/>
      <c r="CET46" s="15"/>
      <c r="CEU46" s="15"/>
      <c r="CEV46" s="15"/>
      <c r="CEW46" s="15"/>
      <c r="CEX46" s="15"/>
      <c r="CEY46" s="15"/>
      <c r="CEZ46" s="15"/>
      <c r="CFA46" s="15"/>
      <c r="CFB46" s="15"/>
      <c r="CFC46" s="15"/>
      <c r="CFD46" s="15"/>
      <c r="CFE46" s="15"/>
      <c r="CFF46" s="15"/>
      <c r="CFG46" s="15"/>
      <c r="CFH46" s="15"/>
      <c r="CFI46" s="15"/>
      <c r="CFJ46" s="15"/>
      <c r="CFK46" s="15"/>
      <c r="CFL46" s="15"/>
      <c r="CFM46" s="15"/>
      <c r="CFN46" s="15"/>
      <c r="CFO46" s="15"/>
      <c r="CFP46" s="15"/>
      <c r="CFQ46" s="15"/>
      <c r="CFR46" s="15"/>
      <c r="CFS46" s="15"/>
      <c r="CFT46" s="15"/>
      <c r="CFU46" s="15"/>
      <c r="CFV46" s="15"/>
      <c r="CFW46" s="15"/>
      <c r="CFX46" s="15"/>
      <c r="CFY46" s="15"/>
      <c r="CFZ46" s="15"/>
      <c r="CGA46" s="15"/>
      <c r="CGB46" s="15"/>
      <c r="CGC46" s="15"/>
      <c r="CGD46" s="15"/>
      <c r="CGE46" s="15"/>
      <c r="CGF46" s="15"/>
      <c r="CGG46" s="15"/>
      <c r="CGH46" s="15"/>
      <c r="CGI46" s="15"/>
      <c r="CGJ46" s="15"/>
      <c r="CGK46" s="15"/>
      <c r="CGL46" s="15"/>
      <c r="CGM46" s="15"/>
      <c r="CGN46" s="15"/>
      <c r="CGO46" s="15"/>
      <c r="CGP46" s="15"/>
      <c r="CGQ46" s="15"/>
      <c r="CGR46" s="15"/>
      <c r="CGS46" s="15"/>
      <c r="CGT46" s="15"/>
      <c r="CGU46" s="15"/>
      <c r="CGV46" s="15"/>
      <c r="CGW46" s="15"/>
      <c r="CGX46" s="15"/>
      <c r="CGY46" s="15"/>
      <c r="CGZ46" s="15"/>
      <c r="CHA46" s="15"/>
      <c r="CHB46" s="15"/>
      <c r="CHC46" s="15"/>
      <c r="CHD46" s="15"/>
      <c r="CHE46" s="15"/>
      <c r="CHF46" s="15"/>
      <c r="CHG46" s="15"/>
      <c r="CHH46" s="15"/>
      <c r="CHI46" s="15"/>
      <c r="CHJ46" s="15"/>
      <c r="CHK46" s="15"/>
      <c r="CHL46" s="15"/>
      <c r="CHM46" s="15"/>
      <c r="CHN46" s="15"/>
      <c r="CHO46" s="15"/>
      <c r="CHP46" s="15"/>
      <c r="CHQ46" s="15"/>
      <c r="CHR46" s="15"/>
      <c r="CHS46" s="15"/>
      <c r="CHT46" s="15"/>
      <c r="CHU46" s="15"/>
      <c r="CHV46" s="15"/>
      <c r="CHW46" s="15"/>
      <c r="CHX46" s="15"/>
      <c r="CHY46" s="15"/>
      <c r="CHZ46" s="15"/>
      <c r="CIA46" s="15"/>
      <c r="CIB46" s="15"/>
      <c r="CIC46" s="15"/>
      <c r="CID46" s="15"/>
      <c r="CIE46" s="15"/>
      <c r="CIF46" s="15"/>
      <c r="CIG46" s="15"/>
      <c r="CIH46" s="15"/>
      <c r="CII46" s="15"/>
      <c r="CIJ46" s="15"/>
      <c r="CIK46" s="15"/>
      <c r="CIL46" s="15"/>
      <c r="CIM46" s="15"/>
      <c r="CIN46" s="15"/>
      <c r="CIO46" s="15"/>
      <c r="CIP46" s="15"/>
      <c r="CIQ46" s="15"/>
      <c r="CIR46" s="15"/>
      <c r="CIS46" s="15"/>
      <c r="CIT46" s="15"/>
      <c r="CIU46" s="15"/>
      <c r="CIV46" s="15"/>
      <c r="CIW46" s="15"/>
      <c r="CIX46" s="15"/>
      <c r="CIY46" s="15"/>
      <c r="CIZ46" s="15"/>
      <c r="CJA46" s="15"/>
      <c r="CJB46" s="15"/>
      <c r="CJC46" s="15"/>
      <c r="CJD46" s="15"/>
      <c r="CJE46" s="15"/>
      <c r="CJF46" s="15"/>
      <c r="CJG46" s="15"/>
      <c r="CJH46" s="15"/>
      <c r="CJI46" s="15"/>
      <c r="CJJ46" s="15"/>
      <c r="CJK46" s="15"/>
      <c r="CJL46" s="15"/>
      <c r="CJM46" s="15"/>
      <c r="CJN46" s="15"/>
      <c r="CJO46" s="15"/>
      <c r="CJP46" s="15"/>
      <c r="CJQ46" s="15"/>
      <c r="CJR46" s="15"/>
      <c r="CJS46" s="15"/>
      <c r="CJT46" s="15"/>
      <c r="CJU46" s="15"/>
      <c r="CJV46" s="15"/>
      <c r="CJW46" s="15"/>
      <c r="CJX46" s="15"/>
      <c r="CJY46" s="15"/>
      <c r="CJZ46" s="15"/>
      <c r="CKA46" s="15"/>
      <c r="CKB46" s="15"/>
      <c r="CKC46" s="15"/>
      <c r="CKD46" s="15"/>
      <c r="CKE46" s="15"/>
      <c r="CKF46" s="15"/>
      <c r="CKG46" s="15"/>
      <c r="CKH46" s="15"/>
      <c r="CKI46" s="15"/>
      <c r="CKJ46" s="15"/>
      <c r="CKK46" s="15"/>
      <c r="CKL46" s="15"/>
      <c r="CKM46" s="15"/>
      <c r="CKN46" s="15"/>
      <c r="CKO46" s="15"/>
      <c r="CKP46" s="15"/>
      <c r="CKQ46" s="15"/>
      <c r="CKR46" s="15"/>
      <c r="CKS46" s="15"/>
      <c r="CKT46" s="15"/>
      <c r="CKU46" s="15"/>
      <c r="CKV46" s="15"/>
      <c r="CKW46" s="15"/>
      <c r="CKX46" s="15"/>
      <c r="CKY46" s="15"/>
      <c r="CKZ46" s="15"/>
      <c r="CLA46" s="15"/>
      <c r="CLB46" s="15"/>
      <c r="CLC46" s="15"/>
      <c r="CLD46" s="15"/>
      <c r="CLE46" s="15"/>
      <c r="CLF46" s="15"/>
      <c r="CLG46" s="15"/>
      <c r="CLH46" s="15"/>
      <c r="CLI46" s="15"/>
      <c r="CLJ46" s="15"/>
      <c r="CLK46" s="15"/>
      <c r="CLL46" s="15"/>
      <c r="CLM46" s="15"/>
      <c r="CLN46" s="15"/>
      <c r="CLO46" s="15"/>
      <c r="CLP46" s="15"/>
      <c r="CLQ46" s="15"/>
      <c r="CLR46" s="15"/>
      <c r="CLS46" s="15"/>
      <c r="CLT46" s="15"/>
      <c r="CLU46" s="15"/>
      <c r="CLV46" s="15"/>
      <c r="CLW46" s="15"/>
      <c r="CLX46" s="15"/>
      <c r="CLY46" s="15"/>
      <c r="CLZ46" s="15"/>
      <c r="CMA46" s="15"/>
      <c r="CMB46" s="15"/>
      <c r="CMC46" s="15"/>
      <c r="CMD46" s="15"/>
      <c r="CME46" s="15"/>
      <c r="CMF46" s="15"/>
      <c r="CMG46" s="15"/>
      <c r="CMH46" s="15"/>
      <c r="CMI46" s="15"/>
      <c r="CMJ46" s="15"/>
      <c r="CMK46" s="15"/>
      <c r="CML46" s="15"/>
      <c r="CMM46" s="15"/>
      <c r="CMN46" s="15"/>
      <c r="CMO46" s="15"/>
      <c r="CMP46" s="15"/>
      <c r="CMQ46" s="15"/>
      <c r="CMR46" s="15"/>
      <c r="CMS46" s="15"/>
      <c r="CMT46" s="15"/>
      <c r="CMU46" s="15"/>
      <c r="CMV46" s="15"/>
      <c r="CMW46" s="15"/>
      <c r="CMX46" s="15"/>
      <c r="CMY46" s="15"/>
      <c r="CMZ46" s="15"/>
      <c r="CNA46" s="15"/>
      <c r="CNB46" s="15"/>
      <c r="CNC46" s="15"/>
      <c r="CND46" s="15"/>
      <c r="CNE46" s="15"/>
      <c r="CNF46" s="15"/>
      <c r="CNG46" s="15"/>
      <c r="CNH46" s="15"/>
      <c r="CNI46" s="15"/>
      <c r="CNJ46" s="15"/>
      <c r="CNK46" s="15"/>
      <c r="CNL46" s="15"/>
      <c r="CNM46" s="15"/>
      <c r="CNN46" s="15"/>
      <c r="CNO46" s="15"/>
      <c r="CNP46" s="15"/>
      <c r="CNQ46" s="15"/>
      <c r="CNR46" s="15"/>
      <c r="CNS46" s="15"/>
      <c r="CNT46" s="15"/>
      <c r="CNU46" s="15"/>
      <c r="CNV46" s="15"/>
      <c r="CNW46" s="15"/>
      <c r="CNX46" s="15"/>
      <c r="CNY46" s="15"/>
      <c r="CNZ46" s="15"/>
      <c r="COA46" s="15"/>
      <c r="COB46" s="15"/>
      <c r="COC46" s="15"/>
      <c r="COD46" s="15"/>
      <c r="COE46" s="15"/>
      <c r="COF46" s="15"/>
      <c r="COG46" s="15"/>
      <c r="COH46" s="15"/>
      <c r="COI46" s="15"/>
      <c r="COJ46" s="15"/>
      <c r="COK46" s="15"/>
      <c r="COL46" s="15"/>
      <c r="COM46" s="15"/>
      <c r="CON46" s="15"/>
      <c r="COO46" s="15"/>
      <c r="COP46" s="15"/>
      <c r="COQ46" s="15"/>
      <c r="COR46" s="15"/>
      <c r="COS46" s="15"/>
      <c r="COT46" s="15"/>
      <c r="COU46" s="15"/>
      <c r="COV46" s="15"/>
      <c r="COW46" s="15"/>
      <c r="COX46" s="15"/>
      <c r="COY46" s="15"/>
      <c r="COZ46" s="15"/>
      <c r="CPA46" s="15"/>
      <c r="CPB46" s="15"/>
      <c r="CPC46" s="15"/>
      <c r="CPD46" s="15"/>
      <c r="CPE46" s="15"/>
      <c r="CPF46" s="15"/>
      <c r="CPG46" s="15"/>
      <c r="CPH46" s="15"/>
      <c r="CPI46" s="15"/>
      <c r="CPJ46" s="15"/>
      <c r="CPK46" s="15"/>
      <c r="CPL46" s="15"/>
      <c r="CPM46" s="15"/>
      <c r="CPN46" s="15"/>
      <c r="CPO46" s="15"/>
      <c r="CPP46" s="15"/>
      <c r="CPQ46" s="15"/>
      <c r="CPR46" s="15"/>
      <c r="CPS46" s="15"/>
      <c r="CPT46" s="15"/>
      <c r="CPU46" s="15"/>
      <c r="CPV46" s="15"/>
      <c r="CPW46" s="15"/>
      <c r="CPX46" s="15"/>
      <c r="CPY46" s="15"/>
      <c r="CPZ46" s="15"/>
      <c r="CQA46" s="15"/>
      <c r="CQB46" s="15"/>
      <c r="CQC46" s="15"/>
      <c r="CQD46" s="15"/>
      <c r="CQE46" s="15"/>
      <c r="CQF46" s="15"/>
      <c r="CQG46" s="15"/>
      <c r="CQH46" s="15"/>
      <c r="CQI46" s="15"/>
      <c r="CQJ46" s="15"/>
      <c r="CQK46" s="15"/>
      <c r="CQL46" s="15"/>
      <c r="CQM46" s="15"/>
      <c r="CQN46" s="15"/>
      <c r="CQO46" s="15"/>
      <c r="CQP46" s="15"/>
      <c r="CQQ46" s="15"/>
      <c r="CQR46" s="15"/>
      <c r="CQS46" s="15"/>
      <c r="CQT46" s="15"/>
      <c r="CQU46" s="15"/>
      <c r="CQV46" s="15"/>
      <c r="CQW46" s="15"/>
      <c r="CQX46" s="15"/>
      <c r="CQY46" s="15"/>
      <c r="CQZ46" s="15"/>
      <c r="CRA46" s="15"/>
      <c r="CRB46" s="15"/>
      <c r="CRC46" s="15"/>
      <c r="CRD46" s="15"/>
      <c r="CRE46" s="15"/>
      <c r="CRF46" s="15"/>
      <c r="CRG46" s="15"/>
      <c r="CRH46" s="15"/>
      <c r="CRI46" s="15"/>
      <c r="CRJ46" s="15"/>
      <c r="CRK46" s="15"/>
      <c r="CRL46" s="15"/>
      <c r="CRM46" s="15"/>
      <c r="CRN46" s="15"/>
      <c r="CRO46" s="15"/>
      <c r="CRP46" s="15"/>
      <c r="CRQ46" s="15"/>
      <c r="CRR46" s="15"/>
      <c r="CRS46" s="15"/>
      <c r="CRT46" s="15"/>
      <c r="CRU46" s="15"/>
      <c r="CRV46" s="15"/>
      <c r="CRW46" s="15"/>
      <c r="CRX46" s="15"/>
      <c r="CRY46" s="15"/>
      <c r="CRZ46" s="15"/>
      <c r="CSA46" s="15"/>
      <c r="CSB46" s="15"/>
      <c r="CSC46" s="15"/>
      <c r="CSD46" s="15"/>
      <c r="CSE46" s="15"/>
      <c r="CSF46" s="15"/>
      <c r="CSG46" s="15"/>
      <c r="CSH46" s="15"/>
      <c r="CSI46" s="15"/>
      <c r="CSJ46" s="15"/>
      <c r="CSK46" s="15"/>
      <c r="CSL46" s="15"/>
      <c r="CSM46" s="15"/>
      <c r="CSN46" s="15"/>
      <c r="CSO46" s="15"/>
      <c r="CSP46" s="15"/>
      <c r="CSQ46" s="15"/>
      <c r="CSR46" s="15"/>
      <c r="CSS46" s="15"/>
      <c r="CST46" s="15"/>
      <c r="CSU46" s="15"/>
      <c r="CSV46" s="15"/>
      <c r="CSW46" s="15"/>
      <c r="CSX46" s="15"/>
      <c r="CSY46" s="15"/>
      <c r="CSZ46" s="15"/>
      <c r="CTA46" s="15"/>
      <c r="CTB46" s="15"/>
      <c r="CTC46" s="15"/>
      <c r="CTD46" s="15"/>
      <c r="CTE46" s="15"/>
      <c r="CTF46" s="15"/>
      <c r="CTG46" s="15"/>
      <c r="CTH46" s="15"/>
      <c r="CTI46" s="15"/>
      <c r="CTJ46" s="15"/>
      <c r="CTK46" s="15"/>
      <c r="CTL46" s="15"/>
      <c r="CTM46" s="15"/>
      <c r="CTN46" s="15"/>
      <c r="CTO46" s="15"/>
      <c r="CTP46" s="15"/>
      <c r="CTQ46" s="15"/>
      <c r="CTR46" s="15"/>
      <c r="CTS46" s="15"/>
      <c r="CTT46" s="15"/>
      <c r="CTU46" s="15"/>
      <c r="CTV46" s="15"/>
      <c r="CTW46" s="15"/>
      <c r="CTX46" s="15"/>
      <c r="CTY46" s="15"/>
      <c r="CTZ46" s="15"/>
      <c r="CUA46" s="15"/>
      <c r="CUB46" s="15"/>
      <c r="CUC46" s="15"/>
      <c r="CUD46" s="15"/>
      <c r="CUE46" s="15"/>
      <c r="CUF46" s="15"/>
      <c r="CUG46" s="15"/>
      <c r="CUH46" s="15"/>
      <c r="CUI46" s="15"/>
      <c r="CUJ46" s="15"/>
      <c r="CUK46" s="15"/>
      <c r="CUL46" s="15"/>
      <c r="CUM46" s="15"/>
      <c r="CUN46" s="15"/>
      <c r="CUO46" s="15"/>
      <c r="CUP46" s="15"/>
      <c r="CUQ46" s="15"/>
      <c r="CUR46" s="15"/>
      <c r="CUS46" s="15"/>
      <c r="CUT46" s="15"/>
    </row>
    <row r="47" spans="1:2594" s="15" customFormat="1" ht="15" customHeight="1" x14ac:dyDescent="0.15">
      <c r="A47" s="984" t="s">
        <v>269</v>
      </c>
      <c r="B47" s="70" t="s">
        <v>453</v>
      </c>
      <c r="C47" s="917" t="s">
        <v>607</v>
      </c>
      <c r="D47" s="44"/>
      <c r="E47" s="44"/>
      <c r="F47" s="44"/>
      <c r="G47" s="44"/>
      <c r="H47" s="44"/>
      <c r="I47" s="44"/>
      <c r="J47" s="44"/>
      <c r="K47" s="977"/>
      <c r="L47" s="172"/>
      <c r="M47" s="173"/>
      <c r="N47" s="863" t="str">
        <f t="shared" si="11"/>
        <v>9.1</v>
      </c>
      <c r="O47" s="35" t="str">
        <f t="shared" si="12"/>
        <v>МЕХАНИЧЕСКАЯ ДРЕВЕСНАЯ МАССА И ПОЛУЦЕЛЛЮЛОЗА</v>
      </c>
      <c r="P47" s="917" t="s">
        <v>607</v>
      </c>
      <c r="Q47" s="156"/>
      <c r="R47" s="156"/>
      <c r="S47" s="156"/>
      <c r="T47" s="156"/>
      <c r="U47" s="156"/>
      <c r="V47" s="156"/>
      <c r="W47" s="156"/>
      <c r="X47" s="181"/>
      <c r="Y47" s="174"/>
      <c r="Z47" s="310" t="str">
        <f t="shared" si="4"/>
        <v>9.1</v>
      </c>
      <c r="AA47" s="35" t="str">
        <f t="shared" si="4"/>
        <v>МЕХАНИЧЕСКАЯ ДРЕВЕСНАЯ МАССА И ПОЛУЦЕЛЛЮЛОЗА</v>
      </c>
      <c r="AB47" s="917" t="s">
        <v>474</v>
      </c>
      <c r="AC47" s="308">
        <f>IF(ISNUMBER('CB1-Производство'!D59+D47-H47),'CB1-Производство'!D59+D47-H47,IF(ISNUMBER(H47-D47),"NT " &amp; H47-D47,"…"))</f>
        <v>0</v>
      </c>
      <c r="AD47" s="214">
        <f>IF(ISNUMBER('CB1-Производство'!E59+F47-J47),'CB1-Производство'!E59+F47-J47,IF(ISNUMBER(J47-F47),"NT " &amp; J47-F47,"…"))</f>
        <v>0</v>
      </c>
    </row>
    <row r="48" spans="1:2594" s="15" customFormat="1" ht="15" customHeight="1" x14ac:dyDescent="0.15">
      <c r="A48" s="984" t="s">
        <v>270</v>
      </c>
      <c r="B48" s="58" t="s">
        <v>454</v>
      </c>
      <c r="C48" s="918" t="s">
        <v>607</v>
      </c>
      <c r="D48" s="43"/>
      <c r="E48" s="43"/>
      <c r="F48" s="43"/>
      <c r="G48" s="43"/>
      <c r="H48" s="43"/>
      <c r="I48" s="43"/>
      <c r="J48" s="43"/>
      <c r="K48" s="975"/>
      <c r="L48" s="172"/>
      <c r="M48" s="173"/>
      <c r="N48" s="863" t="str">
        <f t="shared" si="11"/>
        <v>9.2</v>
      </c>
      <c r="O48" s="35" t="str">
        <f t="shared" si="12"/>
        <v>ЦЕЛЛЮЛОЗА</v>
      </c>
      <c r="P48" s="918" t="s">
        <v>607</v>
      </c>
      <c r="Q48" s="585">
        <f>D48-(D49+D51)</f>
        <v>0</v>
      </c>
      <c r="R48" s="158">
        <f t="shared" ref="R48:X48" si="32">E48-(E49+E51)</f>
        <v>0</v>
      </c>
      <c r="S48" s="158">
        <f t="shared" si="32"/>
        <v>0</v>
      </c>
      <c r="T48" s="158">
        <f t="shared" si="32"/>
        <v>0</v>
      </c>
      <c r="U48" s="158">
        <f t="shared" si="32"/>
        <v>0</v>
      </c>
      <c r="V48" s="158">
        <f t="shared" si="32"/>
        <v>0</v>
      </c>
      <c r="W48" s="158">
        <f t="shared" si="32"/>
        <v>0</v>
      </c>
      <c r="X48" s="853">
        <f t="shared" si="32"/>
        <v>0</v>
      </c>
      <c r="Y48" s="193"/>
      <c r="Z48" s="310" t="str">
        <f t="shared" si="4"/>
        <v>9.2</v>
      </c>
      <c r="AA48" s="35" t="str">
        <f t="shared" si="4"/>
        <v>ЦЕЛЛЮЛОЗА</v>
      </c>
      <c r="AB48" s="918" t="s">
        <v>474</v>
      </c>
      <c r="AC48" s="308">
        <f>IF(ISNUMBER('CB1-Производство'!D60+D48-H48),'CB1-Производство'!D60+D48-H48,IF(ISNUMBER(H48-D48),"NT " &amp; H48-D48,"…"))</f>
        <v>0</v>
      </c>
      <c r="AD48" s="214">
        <f>IF(ISNUMBER('CB1-Производство'!E60+F48-J48),'CB1-Производство'!E60+F48-J48,IF(ISNUMBER(J48-F48),"NT " &amp; J48-F48,"…"))</f>
        <v>0</v>
      </c>
    </row>
    <row r="49" spans="1:2594" s="15" customFormat="1" ht="15" customHeight="1" x14ac:dyDescent="0.15">
      <c r="A49" s="984" t="s">
        <v>271</v>
      </c>
      <c r="B49" s="60" t="s">
        <v>455</v>
      </c>
      <c r="C49" s="917" t="s">
        <v>607</v>
      </c>
      <c r="D49" s="44"/>
      <c r="E49" s="44"/>
      <c r="F49" s="44"/>
      <c r="G49" s="44"/>
      <c r="H49" s="44"/>
      <c r="I49" s="44"/>
      <c r="J49" s="44"/>
      <c r="K49" s="977"/>
      <c r="L49" s="172"/>
      <c r="M49" s="173"/>
      <c r="N49" s="863" t="str">
        <f t="shared" si="11"/>
        <v>9.2.1</v>
      </c>
      <c r="O49" s="33" t="str">
        <f t="shared" si="12"/>
        <v>СУЛЬФАТНАЯ ЦЕЛЛЮЛОЗА</v>
      </c>
      <c r="P49" s="917" t="s">
        <v>607</v>
      </c>
      <c r="Q49" s="156"/>
      <c r="R49" s="156"/>
      <c r="S49" s="156"/>
      <c r="T49" s="156"/>
      <c r="U49" s="156"/>
      <c r="V49" s="156"/>
      <c r="W49" s="156"/>
      <c r="X49" s="181"/>
      <c r="Y49" s="174"/>
      <c r="Z49" s="310" t="str">
        <f t="shared" si="4"/>
        <v>9.2.1</v>
      </c>
      <c r="AA49" s="33" t="str">
        <f t="shared" si="4"/>
        <v>СУЛЬФАТНАЯ ЦЕЛЛЮЛОЗА</v>
      </c>
      <c r="AB49" s="917" t="s">
        <v>474</v>
      </c>
      <c r="AC49" s="308">
        <f>IF(ISNUMBER('CB1-Производство'!D61+D49-H49),'CB1-Производство'!D61+D49-H49,IF(ISNUMBER(H49-D49),"NT " &amp; H49-D49,"…"))</f>
        <v>0</v>
      </c>
      <c r="AD49" s="214">
        <f>IF(ISNUMBER('CB1-Производство'!E61+F49-J49),'CB1-Производство'!E61+F49-J49,IF(ISNUMBER(J49-F49),"NT " &amp; J49-F49,"…"))</f>
        <v>0</v>
      </c>
    </row>
    <row r="50" spans="1:2594" s="15" customFormat="1" ht="15" customHeight="1" x14ac:dyDescent="0.15">
      <c r="A50" s="984" t="s">
        <v>272</v>
      </c>
      <c r="B50" s="61" t="s">
        <v>456</v>
      </c>
      <c r="C50" s="917" t="s">
        <v>607</v>
      </c>
      <c r="D50" s="44"/>
      <c r="E50" s="44"/>
      <c r="F50" s="44"/>
      <c r="G50" s="44"/>
      <c r="H50" s="44"/>
      <c r="I50" s="44"/>
      <c r="J50" s="44"/>
      <c r="K50" s="977"/>
      <c r="L50" s="172"/>
      <c r="M50" s="173"/>
      <c r="N50" s="863" t="str">
        <f t="shared" si="11"/>
        <v>9.2.1.1</v>
      </c>
      <c r="O50" s="34" t="str">
        <f t="shared" si="12"/>
        <v xml:space="preserve">в том числе БЕЛЕНАЯ </v>
      </c>
      <c r="P50" s="917" t="s">
        <v>607</v>
      </c>
      <c r="Q50" s="156"/>
      <c r="R50" s="156"/>
      <c r="S50" s="156"/>
      <c r="T50" s="156"/>
      <c r="U50" s="156"/>
      <c r="V50" s="156"/>
      <c r="W50" s="156"/>
      <c r="X50" s="181"/>
      <c r="Y50" s="174"/>
      <c r="Z50" s="310" t="str">
        <f t="shared" si="4"/>
        <v>9.2.1.1</v>
      </c>
      <c r="AA50" s="34" t="str">
        <f t="shared" si="4"/>
        <v xml:space="preserve">в том числе БЕЛЕНАЯ </v>
      </c>
      <c r="AB50" s="917" t="s">
        <v>474</v>
      </c>
      <c r="AC50" s="308">
        <f>IF(ISNUMBER('CB1-Производство'!D62+D50-H50),'CB1-Производство'!D62+D50-H50,IF(ISNUMBER(H50-D50),"NT " &amp; H50-D50,"…"))</f>
        <v>0</v>
      </c>
      <c r="AD50" s="214">
        <f>IF(ISNUMBER('CB1-Производство'!E62+F50-J50),'CB1-Производство'!E62+F50-J50,IF(ISNUMBER(J50-F50),"NT " &amp; J50-F50,"…"))</f>
        <v>0</v>
      </c>
    </row>
    <row r="51" spans="1:2594" s="15" customFormat="1" ht="15" customHeight="1" x14ac:dyDescent="0.15">
      <c r="A51" s="984" t="s">
        <v>273</v>
      </c>
      <c r="B51" s="69" t="s">
        <v>457</v>
      </c>
      <c r="C51" s="917" t="s">
        <v>607</v>
      </c>
      <c r="D51" s="44"/>
      <c r="E51" s="44"/>
      <c r="F51" s="44"/>
      <c r="G51" s="44"/>
      <c r="H51" s="44"/>
      <c r="I51" s="44"/>
      <c r="J51" s="44"/>
      <c r="K51" s="977"/>
      <c r="L51" s="172"/>
      <c r="M51" s="173"/>
      <c r="N51" s="863" t="str">
        <f t="shared" si="11"/>
        <v>9.2.2</v>
      </c>
      <c r="O51" s="33" t="str">
        <f t="shared" si="12"/>
        <v>СУЛЬФИТНАЯ ЦЕЛЛЮЛОЗА</v>
      </c>
      <c r="P51" s="917" t="s">
        <v>607</v>
      </c>
      <c r="Q51" s="156"/>
      <c r="R51" s="156"/>
      <c r="S51" s="156"/>
      <c r="T51" s="156"/>
      <c r="U51" s="156"/>
      <c r="V51" s="156"/>
      <c r="W51" s="156"/>
      <c r="X51" s="181"/>
      <c r="Y51" s="174"/>
      <c r="Z51" s="310" t="str">
        <f t="shared" si="4"/>
        <v>9.2.2</v>
      </c>
      <c r="AA51" s="33" t="str">
        <f t="shared" si="4"/>
        <v>СУЛЬФИТНАЯ ЦЕЛЛЮЛОЗА</v>
      </c>
      <c r="AB51" s="917" t="s">
        <v>474</v>
      </c>
      <c r="AC51" s="308">
        <f>IF(ISNUMBER('CB1-Производство'!D63+D51-H51),'CB1-Производство'!D63+D51-H51,IF(ISNUMBER(H51-D51),"NT " &amp; H51-D51,"…"))</f>
        <v>0</v>
      </c>
      <c r="AD51" s="214">
        <f>IF(ISNUMBER('CB1-Производство'!E63+F51-J51),'CB1-Производство'!E63+F51-J51,IF(ISNUMBER(J51-F51),"NT " &amp; J51-F51,"…"))</f>
        <v>0</v>
      </c>
    </row>
    <row r="52" spans="1:2594" s="15" customFormat="1" ht="15" customHeight="1" x14ac:dyDescent="0.15">
      <c r="A52" s="985" t="s">
        <v>274</v>
      </c>
      <c r="B52" s="58" t="s">
        <v>458</v>
      </c>
      <c r="C52" s="918" t="s">
        <v>607</v>
      </c>
      <c r="D52" s="43"/>
      <c r="E52" s="43"/>
      <c r="F52" s="43"/>
      <c r="G52" s="43"/>
      <c r="H52" s="43"/>
      <c r="I52" s="43"/>
      <c r="J52" s="43"/>
      <c r="K52" s="975"/>
      <c r="L52" s="172"/>
      <c r="M52" s="173"/>
      <c r="N52" s="863" t="str">
        <f t="shared" si="11"/>
        <v>9.3</v>
      </c>
      <c r="O52" s="32" t="str">
        <f t="shared" si="12"/>
        <v>ЦЕЛЛЮЛОЗА ДЛЯ ХИМИЧЕСКОЙ ПЕРЕРАБОТКИ</v>
      </c>
      <c r="P52" s="918" t="s">
        <v>607</v>
      </c>
      <c r="Q52" s="161"/>
      <c r="R52" s="161"/>
      <c r="S52" s="161"/>
      <c r="T52" s="161"/>
      <c r="U52" s="161"/>
      <c r="V52" s="161"/>
      <c r="W52" s="161"/>
      <c r="X52" s="379"/>
      <c r="Y52" s="174"/>
      <c r="Z52" s="309" t="str">
        <f t="shared" si="4"/>
        <v>9.3</v>
      </c>
      <c r="AA52" s="32" t="str">
        <f t="shared" si="4"/>
        <v>ЦЕЛЛЮЛОЗА ДЛЯ ХИМИЧЕСКОЙ ПЕРЕРАБОТКИ</v>
      </c>
      <c r="AB52" s="918" t="s">
        <v>474</v>
      </c>
      <c r="AC52" s="209">
        <f>IF(ISNUMBER('CB1-Производство'!D64+D52-H52),'CB1-Производство'!D64+D52-H52,IF(ISNUMBER(H52-D52),"NT " &amp; H52-D52,"…"))</f>
        <v>0</v>
      </c>
      <c r="AD52" s="214">
        <f>IF(ISNUMBER('CB1-Производство'!E64+F52-J52),'CB1-Производство'!E64+F52-J52,IF(ISNUMBER(J52-F52),"NT " &amp; J52-F52,"…"))</f>
        <v>0</v>
      </c>
    </row>
    <row r="53" spans="1:2594" s="105" customFormat="1" ht="15" customHeight="1" x14ac:dyDescent="0.15">
      <c r="A53" s="601" t="s">
        <v>275</v>
      </c>
      <c r="B53" s="472" t="s">
        <v>459</v>
      </c>
      <c r="C53" s="916" t="s">
        <v>607</v>
      </c>
      <c r="D53" s="104"/>
      <c r="E53" s="104"/>
      <c r="F53" s="104"/>
      <c r="G53" s="104"/>
      <c r="H53" s="104"/>
      <c r="I53" s="104"/>
      <c r="J53" s="104"/>
      <c r="K53" s="982"/>
      <c r="L53" s="172"/>
      <c r="M53" s="173"/>
      <c r="N53" s="859" t="str">
        <f t="shared" si="11"/>
        <v>10</v>
      </c>
      <c r="O53" s="106" t="str">
        <f t="shared" si="12"/>
        <v>ПРОЧИЕ ВИДЫ МАССЫ</v>
      </c>
      <c r="P53" s="916" t="s">
        <v>607</v>
      </c>
      <c r="Q53" s="375">
        <f>D53-(D54+D55)</f>
        <v>0</v>
      </c>
      <c r="R53" s="160">
        <f t="shared" ref="R53:X53" si="33">E53-(E54+E55)</f>
        <v>0</v>
      </c>
      <c r="S53" s="160">
        <f t="shared" si="33"/>
        <v>0</v>
      </c>
      <c r="T53" s="160">
        <f t="shared" si="33"/>
        <v>0</v>
      </c>
      <c r="U53" s="160">
        <f t="shared" si="33"/>
        <v>0</v>
      </c>
      <c r="V53" s="160">
        <f t="shared" si="33"/>
        <v>0</v>
      </c>
      <c r="W53" s="160">
        <f t="shared" si="33"/>
        <v>0</v>
      </c>
      <c r="X53" s="857">
        <f t="shared" si="33"/>
        <v>0</v>
      </c>
      <c r="Y53" s="193"/>
      <c r="Z53" s="201" t="str">
        <f t="shared" si="4"/>
        <v>10</v>
      </c>
      <c r="AA53" s="106" t="str">
        <f t="shared" si="4"/>
        <v>ПРОЧИЕ ВИДЫ МАССЫ</v>
      </c>
      <c r="AB53" s="916" t="s">
        <v>474</v>
      </c>
      <c r="AC53" s="205">
        <f>IF(ISNUMBER('CB1-Производство'!D65+D53-H53),'CB1-Производство'!D65+D53-H53,IF(ISNUMBER(H53-D53),"NT " &amp; H53-D53,"…"))</f>
        <v>0</v>
      </c>
      <c r="AD53" s="206">
        <f>IF(ISNUMBER('CB1-Производство'!E65+F53-J53),'CB1-Производство'!E65+F53-J53,IF(ISNUMBER(J53-F53),"NT " &amp; J53-F53,"…"))</f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  <c r="AMK53" s="15"/>
      <c r="AML53" s="15"/>
      <c r="AMM53" s="15"/>
      <c r="AMN53" s="15"/>
      <c r="AMO53" s="15"/>
      <c r="AMP53" s="15"/>
      <c r="AMQ53" s="15"/>
      <c r="AMR53" s="15"/>
      <c r="AMS53" s="15"/>
      <c r="AMT53" s="15"/>
      <c r="AMU53" s="15"/>
      <c r="AMV53" s="15"/>
      <c r="AMW53" s="15"/>
      <c r="AMX53" s="15"/>
      <c r="AMY53" s="15"/>
      <c r="AMZ53" s="15"/>
      <c r="ANA53" s="15"/>
      <c r="ANB53" s="15"/>
      <c r="ANC53" s="15"/>
      <c r="AND53" s="15"/>
      <c r="ANE53" s="15"/>
      <c r="ANF53" s="15"/>
      <c r="ANG53" s="15"/>
      <c r="ANH53" s="15"/>
      <c r="ANI53" s="15"/>
      <c r="ANJ53" s="15"/>
      <c r="ANK53" s="15"/>
      <c r="ANL53" s="15"/>
      <c r="ANM53" s="15"/>
      <c r="ANN53" s="15"/>
      <c r="ANO53" s="15"/>
      <c r="ANP53" s="15"/>
      <c r="ANQ53" s="15"/>
      <c r="ANR53" s="15"/>
      <c r="ANS53" s="15"/>
      <c r="ANT53" s="15"/>
      <c r="ANU53" s="15"/>
      <c r="ANV53" s="15"/>
      <c r="ANW53" s="15"/>
      <c r="ANX53" s="15"/>
      <c r="ANY53" s="15"/>
      <c r="ANZ53" s="15"/>
      <c r="AOA53" s="15"/>
      <c r="AOB53" s="15"/>
      <c r="AOC53" s="15"/>
      <c r="AOD53" s="15"/>
      <c r="AOE53" s="15"/>
      <c r="AOF53" s="15"/>
      <c r="AOG53" s="15"/>
      <c r="AOH53" s="15"/>
      <c r="AOI53" s="15"/>
      <c r="AOJ53" s="15"/>
      <c r="AOK53" s="15"/>
      <c r="AOL53" s="15"/>
      <c r="AOM53" s="15"/>
      <c r="AON53" s="15"/>
      <c r="AOO53" s="15"/>
      <c r="AOP53" s="15"/>
      <c r="AOQ53" s="15"/>
      <c r="AOR53" s="15"/>
      <c r="AOS53" s="15"/>
      <c r="AOT53" s="15"/>
      <c r="AOU53" s="15"/>
      <c r="AOV53" s="15"/>
      <c r="AOW53" s="15"/>
      <c r="AOX53" s="15"/>
      <c r="AOY53" s="15"/>
      <c r="AOZ53" s="15"/>
      <c r="APA53" s="15"/>
      <c r="APB53" s="15"/>
      <c r="APC53" s="15"/>
      <c r="APD53" s="15"/>
      <c r="APE53" s="15"/>
      <c r="APF53" s="15"/>
      <c r="APG53" s="15"/>
      <c r="APH53" s="15"/>
      <c r="API53" s="15"/>
      <c r="APJ53" s="15"/>
      <c r="APK53" s="15"/>
      <c r="APL53" s="15"/>
      <c r="APM53" s="15"/>
      <c r="APN53" s="15"/>
      <c r="APO53" s="15"/>
      <c r="APP53" s="15"/>
      <c r="APQ53" s="15"/>
      <c r="APR53" s="15"/>
      <c r="APS53" s="15"/>
      <c r="APT53" s="15"/>
      <c r="APU53" s="15"/>
      <c r="APV53" s="15"/>
      <c r="APW53" s="15"/>
      <c r="APX53" s="15"/>
      <c r="APY53" s="15"/>
      <c r="APZ53" s="15"/>
      <c r="AQA53" s="15"/>
      <c r="AQB53" s="15"/>
      <c r="AQC53" s="15"/>
      <c r="AQD53" s="15"/>
      <c r="AQE53" s="15"/>
      <c r="AQF53" s="15"/>
      <c r="AQG53" s="15"/>
      <c r="AQH53" s="15"/>
      <c r="AQI53" s="15"/>
      <c r="AQJ53" s="15"/>
      <c r="AQK53" s="15"/>
      <c r="AQL53" s="15"/>
      <c r="AQM53" s="15"/>
      <c r="AQN53" s="15"/>
      <c r="AQO53" s="15"/>
      <c r="AQP53" s="15"/>
      <c r="AQQ53" s="15"/>
      <c r="AQR53" s="15"/>
      <c r="AQS53" s="15"/>
      <c r="AQT53" s="15"/>
      <c r="AQU53" s="15"/>
      <c r="AQV53" s="15"/>
      <c r="AQW53" s="15"/>
      <c r="AQX53" s="15"/>
      <c r="AQY53" s="15"/>
      <c r="AQZ53" s="15"/>
      <c r="ARA53" s="15"/>
      <c r="ARB53" s="15"/>
      <c r="ARC53" s="15"/>
      <c r="ARD53" s="15"/>
      <c r="ARE53" s="15"/>
      <c r="ARF53" s="15"/>
      <c r="ARG53" s="15"/>
      <c r="ARH53" s="15"/>
      <c r="ARI53" s="15"/>
      <c r="ARJ53" s="15"/>
      <c r="ARK53" s="15"/>
      <c r="ARL53" s="15"/>
      <c r="ARM53" s="15"/>
      <c r="ARN53" s="15"/>
      <c r="ARO53" s="15"/>
      <c r="ARP53" s="15"/>
      <c r="ARQ53" s="15"/>
      <c r="ARR53" s="15"/>
      <c r="ARS53" s="15"/>
      <c r="ART53" s="15"/>
      <c r="ARU53" s="15"/>
      <c r="ARV53" s="15"/>
      <c r="ARW53" s="15"/>
      <c r="ARX53" s="15"/>
      <c r="ARY53" s="15"/>
      <c r="ARZ53" s="15"/>
      <c r="ASA53" s="15"/>
      <c r="ASB53" s="15"/>
      <c r="ASC53" s="15"/>
      <c r="ASD53" s="15"/>
      <c r="ASE53" s="15"/>
      <c r="ASF53" s="15"/>
      <c r="ASG53" s="15"/>
      <c r="ASH53" s="15"/>
      <c r="ASI53" s="15"/>
      <c r="ASJ53" s="15"/>
      <c r="ASK53" s="15"/>
      <c r="ASL53" s="15"/>
      <c r="ASM53" s="15"/>
      <c r="ASN53" s="15"/>
      <c r="ASO53" s="15"/>
      <c r="ASP53" s="15"/>
      <c r="ASQ53" s="15"/>
      <c r="ASR53" s="15"/>
      <c r="ASS53" s="15"/>
      <c r="AST53" s="15"/>
      <c r="ASU53" s="15"/>
      <c r="ASV53" s="15"/>
      <c r="ASW53" s="15"/>
      <c r="ASX53" s="15"/>
      <c r="ASY53" s="15"/>
      <c r="ASZ53" s="15"/>
      <c r="ATA53" s="15"/>
      <c r="ATB53" s="15"/>
      <c r="ATC53" s="15"/>
      <c r="ATD53" s="15"/>
      <c r="ATE53" s="15"/>
      <c r="ATF53" s="15"/>
      <c r="ATG53" s="15"/>
      <c r="ATH53" s="15"/>
      <c r="ATI53" s="15"/>
      <c r="ATJ53" s="15"/>
      <c r="ATK53" s="15"/>
      <c r="ATL53" s="15"/>
      <c r="ATM53" s="15"/>
      <c r="ATN53" s="15"/>
      <c r="ATO53" s="15"/>
      <c r="ATP53" s="15"/>
      <c r="ATQ53" s="15"/>
      <c r="ATR53" s="15"/>
      <c r="ATS53" s="15"/>
      <c r="ATT53" s="15"/>
      <c r="ATU53" s="15"/>
      <c r="ATV53" s="15"/>
      <c r="ATW53" s="15"/>
      <c r="ATX53" s="15"/>
      <c r="ATY53" s="15"/>
      <c r="ATZ53" s="15"/>
      <c r="AUA53" s="15"/>
      <c r="AUB53" s="15"/>
      <c r="AUC53" s="15"/>
      <c r="AUD53" s="15"/>
      <c r="AUE53" s="15"/>
      <c r="AUF53" s="15"/>
      <c r="AUG53" s="15"/>
      <c r="AUH53" s="15"/>
      <c r="AUI53" s="15"/>
      <c r="AUJ53" s="15"/>
      <c r="AUK53" s="15"/>
      <c r="AUL53" s="15"/>
      <c r="AUM53" s="15"/>
      <c r="AUN53" s="15"/>
      <c r="AUO53" s="15"/>
      <c r="AUP53" s="15"/>
      <c r="AUQ53" s="15"/>
      <c r="AUR53" s="15"/>
      <c r="AUS53" s="15"/>
      <c r="AUT53" s="15"/>
      <c r="AUU53" s="15"/>
      <c r="AUV53" s="15"/>
      <c r="AUW53" s="15"/>
      <c r="AUX53" s="15"/>
      <c r="AUY53" s="15"/>
      <c r="AUZ53" s="15"/>
      <c r="AVA53" s="15"/>
      <c r="AVB53" s="15"/>
      <c r="AVC53" s="15"/>
      <c r="AVD53" s="15"/>
      <c r="AVE53" s="15"/>
      <c r="AVF53" s="15"/>
      <c r="AVG53" s="15"/>
      <c r="AVH53" s="15"/>
      <c r="AVI53" s="15"/>
      <c r="AVJ53" s="15"/>
      <c r="AVK53" s="15"/>
      <c r="AVL53" s="15"/>
      <c r="AVM53" s="15"/>
      <c r="AVN53" s="15"/>
      <c r="AVO53" s="15"/>
      <c r="AVP53" s="15"/>
      <c r="AVQ53" s="15"/>
      <c r="AVR53" s="15"/>
      <c r="AVS53" s="15"/>
      <c r="AVT53" s="15"/>
      <c r="AVU53" s="15"/>
      <c r="AVV53" s="15"/>
      <c r="AVW53" s="15"/>
      <c r="AVX53" s="15"/>
      <c r="AVY53" s="15"/>
      <c r="AVZ53" s="15"/>
      <c r="AWA53" s="15"/>
      <c r="AWB53" s="15"/>
      <c r="AWC53" s="15"/>
      <c r="AWD53" s="15"/>
      <c r="AWE53" s="15"/>
      <c r="AWF53" s="15"/>
      <c r="AWG53" s="15"/>
      <c r="AWH53" s="15"/>
      <c r="AWI53" s="15"/>
      <c r="AWJ53" s="15"/>
      <c r="AWK53" s="15"/>
      <c r="AWL53" s="15"/>
      <c r="AWM53" s="15"/>
      <c r="AWN53" s="15"/>
      <c r="AWO53" s="15"/>
      <c r="AWP53" s="15"/>
      <c r="AWQ53" s="15"/>
      <c r="AWR53" s="15"/>
      <c r="AWS53" s="15"/>
      <c r="AWT53" s="15"/>
      <c r="AWU53" s="15"/>
      <c r="AWV53" s="15"/>
      <c r="AWW53" s="15"/>
      <c r="AWX53" s="15"/>
      <c r="AWY53" s="15"/>
      <c r="AWZ53" s="15"/>
      <c r="AXA53" s="15"/>
      <c r="AXB53" s="15"/>
      <c r="AXC53" s="15"/>
      <c r="AXD53" s="15"/>
      <c r="AXE53" s="15"/>
      <c r="AXF53" s="15"/>
      <c r="AXG53" s="15"/>
      <c r="AXH53" s="15"/>
      <c r="AXI53" s="15"/>
      <c r="AXJ53" s="15"/>
      <c r="AXK53" s="15"/>
      <c r="AXL53" s="15"/>
      <c r="AXM53" s="15"/>
      <c r="AXN53" s="15"/>
      <c r="AXO53" s="15"/>
      <c r="AXP53" s="15"/>
      <c r="AXQ53" s="15"/>
      <c r="AXR53" s="15"/>
      <c r="AXS53" s="15"/>
      <c r="AXT53" s="15"/>
      <c r="AXU53" s="15"/>
      <c r="AXV53" s="15"/>
      <c r="AXW53" s="15"/>
      <c r="AXX53" s="15"/>
      <c r="AXY53" s="15"/>
      <c r="AXZ53" s="15"/>
      <c r="AYA53" s="15"/>
      <c r="AYB53" s="15"/>
      <c r="AYC53" s="15"/>
      <c r="AYD53" s="15"/>
      <c r="AYE53" s="15"/>
      <c r="AYF53" s="15"/>
      <c r="AYG53" s="15"/>
      <c r="AYH53" s="15"/>
      <c r="AYI53" s="15"/>
      <c r="AYJ53" s="15"/>
      <c r="AYK53" s="15"/>
      <c r="AYL53" s="15"/>
      <c r="AYM53" s="15"/>
      <c r="AYN53" s="15"/>
      <c r="AYO53" s="15"/>
      <c r="AYP53" s="15"/>
      <c r="AYQ53" s="15"/>
      <c r="AYR53" s="15"/>
      <c r="AYS53" s="15"/>
      <c r="AYT53" s="15"/>
      <c r="AYU53" s="15"/>
      <c r="AYV53" s="15"/>
      <c r="AYW53" s="15"/>
      <c r="AYX53" s="15"/>
      <c r="AYY53" s="15"/>
      <c r="AYZ53" s="15"/>
      <c r="AZA53" s="15"/>
      <c r="AZB53" s="15"/>
      <c r="AZC53" s="15"/>
      <c r="AZD53" s="15"/>
      <c r="AZE53" s="15"/>
      <c r="AZF53" s="15"/>
      <c r="AZG53" s="15"/>
      <c r="AZH53" s="15"/>
      <c r="AZI53" s="15"/>
      <c r="AZJ53" s="15"/>
      <c r="AZK53" s="15"/>
      <c r="AZL53" s="15"/>
      <c r="AZM53" s="15"/>
      <c r="AZN53" s="15"/>
      <c r="AZO53" s="15"/>
      <c r="AZP53" s="15"/>
      <c r="AZQ53" s="15"/>
      <c r="AZR53" s="15"/>
      <c r="AZS53" s="15"/>
      <c r="AZT53" s="15"/>
      <c r="AZU53" s="15"/>
      <c r="AZV53" s="15"/>
      <c r="AZW53" s="15"/>
      <c r="AZX53" s="15"/>
      <c r="AZY53" s="15"/>
      <c r="AZZ53" s="15"/>
      <c r="BAA53" s="15"/>
      <c r="BAB53" s="15"/>
      <c r="BAC53" s="15"/>
      <c r="BAD53" s="15"/>
      <c r="BAE53" s="15"/>
      <c r="BAF53" s="15"/>
      <c r="BAG53" s="15"/>
      <c r="BAH53" s="15"/>
      <c r="BAI53" s="15"/>
      <c r="BAJ53" s="15"/>
      <c r="BAK53" s="15"/>
      <c r="BAL53" s="15"/>
      <c r="BAM53" s="15"/>
      <c r="BAN53" s="15"/>
      <c r="BAO53" s="15"/>
      <c r="BAP53" s="15"/>
      <c r="BAQ53" s="15"/>
      <c r="BAR53" s="15"/>
      <c r="BAS53" s="15"/>
      <c r="BAT53" s="15"/>
      <c r="BAU53" s="15"/>
      <c r="BAV53" s="15"/>
      <c r="BAW53" s="15"/>
      <c r="BAX53" s="15"/>
      <c r="BAY53" s="15"/>
      <c r="BAZ53" s="15"/>
      <c r="BBA53" s="15"/>
      <c r="BBB53" s="15"/>
      <c r="BBC53" s="15"/>
      <c r="BBD53" s="15"/>
      <c r="BBE53" s="15"/>
      <c r="BBF53" s="15"/>
      <c r="BBG53" s="15"/>
      <c r="BBH53" s="15"/>
      <c r="BBI53" s="15"/>
      <c r="BBJ53" s="15"/>
      <c r="BBK53" s="15"/>
      <c r="BBL53" s="15"/>
      <c r="BBM53" s="15"/>
      <c r="BBN53" s="15"/>
      <c r="BBO53" s="15"/>
      <c r="BBP53" s="15"/>
      <c r="BBQ53" s="15"/>
      <c r="BBR53" s="15"/>
      <c r="BBS53" s="15"/>
      <c r="BBT53" s="15"/>
      <c r="BBU53" s="15"/>
      <c r="BBV53" s="15"/>
      <c r="BBW53" s="15"/>
      <c r="BBX53" s="15"/>
      <c r="BBY53" s="15"/>
      <c r="BBZ53" s="15"/>
      <c r="BCA53" s="15"/>
      <c r="BCB53" s="15"/>
      <c r="BCC53" s="15"/>
      <c r="BCD53" s="15"/>
      <c r="BCE53" s="15"/>
      <c r="BCF53" s="15"/>
      <c r="BCG53" s="15"/>
      <c r="BCH53" s="15"/>
      <c r="BCI53" s="15"/>
      <c r="BCJ53" s="15"/>
      <c r="BCK53" s="15"/>
      <c r="BCL53" s="15"/>
      <c r="BCM53" s="15"/>
      <c r="BCN53" s="15"/>
      <c r="BCO53" s="15"/>
      <c r="BCP53" s="15"/>
      <c r="BCQ53" s="15"/>
      <c r="BCR53" s="15"/>
      <c r="BCS53" s="15"/>
      <c r="BCT53" s="15"/>
      <c r="BCU53" s="15"/>
      <c r="BCV53" s="15"/>
      <c r="BCW53" s="15"/>
      <c r="BCX53" s="15"/>
      <c r="BCY53" s="15"/>
      <c r="BCZ53" s="15"/>
      <c r="BDA53" s="15"/>
      <c r="BDB53" s="15"/>
      <c r="BDC53" s="15"/>
      <c r="BDD53" s="15"/>
      <c r="BDE53" s="15"/>
      <c r="BDF53" s="15"/>
      <c r="BDG53" s="15"/>
      <c r="BDH53" s="15"/>
      <c r="BDI53" s="15"/>
      <c r="BDJ53" s="15"/>
      <c r="BDK53" s="15"/>
      <c r="BDL53" s="15"/>
      <c r="BDM53" s="15"/>
      <c r="BDN53" s="15"/>
      <c r="BDO53" s="15"/>
      <c r="BDP53" s="15"/>
      <c r="BDQ53" s="15"/>
      <c r="BDR53" s="15"/>
      <c r="BDS53" s="15"/>
      <c r="BDT53" s="15"/>
      <c r="BDU53" s="15"/>
      <c r="BDV53" s="15"/>
      <c r="BDW53" s="15"/>
      <c r="BDX53" s="15"/>
      <c r="BDY53" s="15"/>
      <c r="BDZ53" s="15"/>
      <c r="BEA53" s="15"/>
      <c r="BEB53" s="15"/>
      <c r="BEC53" s="15"/>
      <c r="BED53" s="15"/>
      <c r="BEE53" s="15"/>
      <c r="BEF53" s="15"/>
      <c r="BEG53" s="15"/>
      <c r="BEH53" s="15"/>
      <c r="BEI53" s="15"/>
      <c r="BEJ53" s="15"/>
      <c r="BEK53" s="15"/>
      <c r="BEL53" s="15"/>
      <c r="BEM53" s="15"/>
      <c r="BEN53" s="15"/>
      <c r="BEO53" s="15"/>
      <c r="BEP53" s="15"/>
      <c r="BEQ53" s="15"/>
      <c r="BER53" s="15"/>
      <c r="BES53" s="15"/>
      <c r="BET53" s="15"/>
      <c r="BEU53" s="15"/>
      <c r="BEV53" s="15"/>
      <c r="BEW53" s="15"/>
      <c r="BEX53" s="15"/>
      <c r="BEY53" s="15"/>
      <c r="BEZ53" s="15"/>
      <c r="BFA53" s="15"/>
      <c r="BFB53" s="15"/>
      <c r="BFC53" s="15"/>
      <c r="BFD53" s="15"/>
      <c r="BFE53" s="15"/>
      <c r="BFF53" s="15"/>
      <c r="BFG53" s="15"/>
      <c r="BFH53" s="15"/>
      <c r="BFI53" s="15"/>
      <c r="BFJ53" s="15"/>
      <c r="BFK53" s="15"/>
      <c r="BFL53" s="15"/>
      <c r="BFM53" s="15"/>
      <c r="BFN53" s="15"/>
      <c r="BFO53" s="15"/>
      <c r="BFP53" s="15"/>
      <c r="BFQ53" s="15"/>
      <c r="BFR53" s="15"/>
      <c r="BFS53" s="15"/>
      <c r="BFT53" s="15"/>
      <c r="BFU53" s="15"/>
      <c r="BFV53" s="15"/>
      <c r="BFW53" s="15"/>
      <c r="BFX53" s="15"/>
      <c r="BFY53" s="15"/>
      <c r="BFZ53" s="15"/>
      <c r="BGA53" s="15"/>
      <c r="BGB53" s="15"/>
      <c r="BGC53" s="15"/>
      <c r="BGD53" s="15"/>
      <c r="BGE53" s="15"/>
      <c r="BGF53" s="15"/>
      <c r="BGG53" s="15"/>
      <c r="BGH53" s="15"/>
      <c r="BGI53" s="15"/>
      <c r="BGJ53" s="15"/>
      <c r="BGK53" s="15"/>
      <c r="BGL53" s="15"/>
      <c r="BGM53" s="15"/>
      <c r="BGN53" s="15"/>
      <c r="BGO53" s="15"/>
      <c r="BGP53" s="15"/>
      <c r="BGQ53" s="15"/>
      <c r="BGR53" s="15"/>
      <c r="BGS53" s="15"/>
      <c r="BGT53" s="15"/>
      <c r="BGU53" s="15"/>
      <c r="BGV53" s="15"/>
      <c r="BGW53" s="15"/>
      <c r="BGX53" s="15"/>
      <c r="BGY53" s="15"/>
      <c r="BGZ53" s="15"/>
      <c r="BHA53" s="15"/>
      <c r="BHB53" s="15"/>
      <c r="BHC53" s="15"/>
      <c r="BHD53" s="15"/>
      <c r="BHE53" s="15"/>
      <c r="BHF53" s="15"/>
      <c r="BHG53" s="15"/>
      <c r="BHH53" s="15"/>
      <c r="BHI53" s="15"/>
      <c r="BHJ53" s="15"/>
      <c r="BHK53" s="15"/>
      <c r="BHL53" s="15"/>
      <c r="BHM53" s="15"/>
      <c r="BHN53" s="15"/>
      <c r="BHO53" s="15"/>
      <c r="BHP53" s="15"/>
      <c r="BHQ53" s="15"/>
      <c r="BHR53" s="15"/>
      <c r="BHS53" s="15"/>
      <c r="BHT53" s="15"/>
      <c r="BHU53" s="15"/>
      <c r="BHV53" s="15"/>
      <c r="BHW53" s="15"/>
      <c r="BHX53" s="15"/>
      <c r="BHY53" s="15"/>
      <c r="BHZ53" s="15"/>
      <c r="BIA53" s="15"/>
      <c r="BIB53" s="15"/>
      <c r="BIC53" s="15"/>
      <c r="BID53" s="15"/>
      <c r="BIE53" s="15"/>
      <c r="BIF53" s="15"/>
      <c r="BIG53" s="15"/>
      <c r="BIH53" s="15"/>
      <c r="BII53" s="15"/>
      <c r="BIJ53" s="15"/>
      <c r="BIK53" s="15"/>
      <c r="BIL53" s="15"/>
      <c r="BIM53" s="15"/>
      <c r="BIN53" s="15"/>
      <c r="BIO53" s="15"/>
      <c r="BIP53" s="15"/>
      <c r="BIQ53" s="15"/>
      <c r="BIR53" s="15"/>
      <c r="BIS53" s="15"/>
      <c r="BIT53" s="15"/>
      <c r="BIU53" s="15"/>
      <c r="BIV53" s="15"/>
      <c r="BIW53" s="15"/>
      <c r="BIX53" s="15"/>
      <c r="BIY53" s="15"/>
      <c r="BIZ53" s="15"/>
      <c r="BJA53" s="15"/>
      <c r="BJB53" s="15"/>
      <c r="BJC53" s="15"/>
      <c r="BJD53" s="15"/>
      <c r="BJE53" s="15"/>
      <c r="BJF53" s="15"/>
      <c r="BJG53" s="15"/>
      <c r="BJH53" s="15"/>
      <c r="BJI53" s="15"/>
      <c r="BJJ53" s="15"/>
      <c r="BJK53" s="15"/>
      <c r="BJL53" s="15"/>
      <c r="BJM53" s="15"/>
      <c r="BJN53" s="15"/>
      <c r="BJO53" s="15"/>
      <c r="BJP53" s="15"/>
      <c r="BJQ53" s="15"/>
      <c r="BJR53" s="15"/>
      <c r="BJS53" s="15"/>
      <c r="BJT53" s="15"/>
      <c r="BJU53" s="15"/>
      <c r="BJV53" s="15"/>
      <c r="BJW53" s="15"/>
      <c r="BJX53" s="15"/>
      <c r="BJY53" s="15"/>
      <c r="BJZ53" s="15"/>
      <c r="BKA53" s="15"/>
      <c r="BKB53" s="15"/>
      <c r="BKC53" s="15"/>
      <c r="BKD53" s="15"/>
      <c r="BKE53" s="15"/>
      <c r="BKF53" s="15"/>
      <c r="BKG53" s="15"/>
      <c r="BKH53" s="15"/>
      <c r="BKI53" s="15"/>
      <c r="BKJ53" s="15"/>
      <c r="BKK53" s="15"/>
      <c r="BKL53" s="15"/>
      <c r="BKM53" s="15"/>
      <c r="BKN53" s="15"/>
      <c r="BKO53" s="15"/>
      <c r="BKP53" s="15"/>
      <c r="BKQ53" s="15"/>
      <c r="BKR53" s="15"/>
      <c r="BKS53" s="15"/>
      <c r="BKT53" s="15"/>
      <c r="BKU53" s="15"/>
      <c r="BKV53" s="15"/>
      <c r="BKW53" s="15"/>
      <c r="BKX53" s="15"/>
      <c r="BKY53" s="15"/>
      <c r="BKZ53" s="15"/>
      <c r="BLA53" s="15"/>
      <c r="BLB53" s="15"/>
      <c r="BLC53" s="15"/>
      <c r="BLD53" s="15"/>
      <c r="BLE53" s="15"/>
      <c r="BLF53" s="15"/>
      <c r="BLG53" s="15"/>
      <c r="BLH53" s="15"/>
      <c r="BLI53" s="15"/>
      <c r="BLJ53" s="15"/>
      <c r="BLK53" s="15"/>
      <c r="BLL53" s="15"/>
      <c r="BLM53" s="15"/>
      <c r="BLN53" s="15"/>
      <c r="BLO53" s="15"/>
      <c r="BLP53" s="15"/>
      <c r="BLQ53" s="15"/>
      <c r="BLR53" s="15"/>
      <c r="BLS53" s="15"/>
      <c r="BLT53" s="15"/>
      <c r="BLU53" s="15"/>
      <c r="BLV53" s="15"/>
      <c r="BLW53" s="15"/>
      <c r="BLX53" s="15"/>
      <c r="BLY53" s="15"/>
      <c r="BLZ53" s="15"/>
      <c r="BMA53" s="15"/>
      <c r="BMB53" s="15"/>
      <c r="BMC53" s="15"/>
      <c r="BMD53" s="15"/>
      <c r="BME53" s="15"/>
      <c r="BMF53" s="15"/>
      <c r="BMG53" s="15"/>
      <c r="BMH53" s="15"/>
      <c r="BMI53" s="15"/>
      <c r="BMJ53" s="15"/>
      <c r="BMK53" s="15"/>
      <c r="BML53" s="15"/>
      <c r="BMM53" s="15"/>
      <c r="BMN53" s="15"/>
      <c r="BMO53" s="15"/>
      <c r="BMP53" s="15"/>
      <c r="BMQ53" s="15"/>
      <c r="BMR53" s="15"/>
      <c r="BMS53" s="15"/>
      <c r="BMT53" s="15"/>
      <c r="BMU53" s="15"/>
      <c r="BMV53" s="15"/>
      <c r="BMW53" s="15"/>
      <c r="BMX53" s="15"/>
      <c r="BMY53" s="15"/>
      <c r="BMZ53" s="15"/>
      <c r="BNA53" s="15"/>
      <c r="BNB53" s="15"/>
      <c r="BNC53" s="15"/>
      <c r="BND53" s="15"/>
      <c r="BNE53" s="15"/>
      <c r="BNF53" s="15"/>
      <c r="BNG53" s="15"/>
      <c r="BNH53" s="15"/>
      <c r="BNI53" s="15"/>
      <c r="BNJ53" s="15"/>
      <c r="BNK53" s="15"/>
      <c r="BNL53" s="15"/>
      <c r="BNM53" s="15"/>
      <c r="BNN53" s="15"/>
      <c r="BNO53" s="15"/>
      <c r="BNP53" s="15"/>
      <c r="BNQ53" s="15"/>
      <c r="BNR53" s="15"/>
      <c r="BNS53" s="15"/>
      <c r="BNT53" s="15"/>
      <c r="BNU53" s="15"/>
      <c r="BNV53" s="15"/>
      <c r="BNW53" s="15"/>
      <c r="BNX53" s="15"/>
      <c r="BNY53" s="15"/>
      <c r="BNZ53" s="15"/>
      <c r="BOA53" s="15"/>
      <c r="BOB53" s="15"/>
      <c r="BOC53" s="15"/>
      <c r="BOD53" s="15"/>
      <c r="BOE53" s="15"/>
      <c r="BOF53" s="15"/>
      <c r="BOG53" s="15"/>
      <c r="BOH53" s="15"/>
      <c r="BOI53" s="15"/>
      <c r="BOJ53" s="15"/>
      <c r="BOK53" s="15"/>
      <c r="BOL53" s="15"/>
      <c r="BOM53" s="15"/>
      <c r="BON53" s="15"/>
      <c r="BOO53" s="15"/>
      <c r="BOP53" s="15"/>
      <c r="BOQ53" s="15"/>
      <c r="BOR53" s="15"/>
      <c r="BOS53" s="15"/>
      <c r="BOT53" s="15"/>
      <c r="BOU53" s="15"/>
      <c r="BOV53" s="15"/>
      <c r="BOW53" s="15"/>
      <c r="BOX53" s="15"/>
      <c r="BOY53" s="15"/>
      <c r="BOZ53" s="15"/>
      <c r="BPA53" s="15"/>
      <c r="BPB53" s="15"/>
      <c r="BPC53" s="15"/>
      <c r="BPD53" s="15"/>
      <c r="BPE53" s="15"/>
      <c r="BPF53" s="15"/>
      <c r="BPG53" s="15"/>
      <c r="BPH53" s="15"/>
      <c r="BPI53" s="15"/>
      <c r="BPJ53" s="15"/>
      <c r="BPK53" s="15"/>
      <c r="BPL53" s="15"/>
      <c r="BPM53" s="15"/>
      <c r="BPN53" s="15"/>
      <c r="BPO53" s="15"/>
      <c r="BPP53" s="15"/>
      <c r="BPQ53" s="15"/>
      <c r="BPR53" s="15"/>
      <c r="BPS53" s="15"/>
      <c r="BPT53" s="15"/>
      <c r="BPU53" s="15"/>
      <c r="BPV53" s="15"/>
      <c r="BPW53" s="15"/>
      <c r="BPX53" s="15"/>
      <c r="BPY53" s="15"/>
      <c r="BPZ53" s="15"/>
      <c r="BQA53" s="15"/>
      <c r="BQB53" s="15"/>
      <c r="BQC53" s="15"/>
      <c r="BQD53" s="15"/>
      <c r="BQE53" s="15"/>
      <c r="BQF53" s="15"/>
      <c r="BQG53" s="15"/>
      <c r="BQH53" s="15"/>
      <c r="BQI53" s="15"/>
      <c r="BQJ53" s="15"/>
      <c r="BQK53" s="15"/>
      <c r="BQL53" s="15"/>
      <c r="BQM53" s="15"/>
      <c r="BQN53" s="15"/>
      <c r="BQO53" s="15"/>
      <c r="BQP53" s="15"/>
      <c r="BQQ53" s="15"/>
      <c r="BQR53" s="15"/>
      <c r="BQS53" s="15"/>
      <c r="BQT53" s="15"/>
      <c r="BQU53" s="15"/>
      <c r="BQV53" s="15"/>
      <c r="BQW53" s="15"/>
      <c r="BQX53" s="15"/>
      <c r="BQY53" s="15"/>
      <c r="BQZ53" s="15"/>
      <c r="BRA53" s="15"/>
      <c r="BRB53" s="15"/>
      <c r="BRC53" s="15"/>
      <c r="BRD53" s="15"/>
      <c r="BRE53" s="15"/>
      <c r="BRF53" s="15"/>
      <c r="BRG53" s="15"/>
      <c r="BRH53" s="15"/>
      <c r="BRI53" s="15"/>
      <c r="BRJ53" s="15"/>
      <c r="BRK53" s="15"/>
      <c r="BRL53" s="15"/>
      <c r="BRM53" s="15"/>
      <c r="BRN53" s="15"/>
      <c r="BRO53" s="15"/>
      <c r="BRP53" s="15"/>
      <c r="BRQ53" s="15"/>
      <c r="BRR53" s="15"/>
      <c r="BRS53" s="15"/>
      <c r="BRT53" s="15"/>
      <c r="BRU53" s="15"/>
      <c r="BRV53" s="15"/>
      <c r="BRW53" s="15"/>
      <c r="BRX53" s="15"/>
      <c r="BRY53" s="15"/>
      <c r="BRZ53" s="15"/>
      <c r="BSA53" s="15"/>
      <c r="BSB53" s="15"/>
      <c r="BSC53" s="15"/>
      <c r="BSD53" s="15"/>
      <c r="BSE53" s="15"/>
      <c r="BSF53" s="15"/>
      <c r="BSG53" s="15"/>
      <c r="BSH53" s="15"/>
      <c r="BSI53" s="15"/>
      <c r="BSJ53" s="15"/>
      <c r="BSK53" s="15"/>
      <c r="BSL53" s="15"/>
      <c r="BSM53" s="15"/>
      <c r="BSN53" s="15"/>
      <c r="BSO53" s="15"/>
      <c r="BSP53" s="15"/>
      <c r="BSQ53" s="15"/>
      <c r="BSR53" s="15"/>
      <c r="BSS53" s="15"/>
      <c r="BST53" s="15"/>
      <c r="BSU53" s="15"/>
      <c r="BSV53" s="15"/>
      <c r="BSW53" s="15"/>
      <c r="BSX53" s="15"/>
      <c r="BSY53" s="15"/>
      <c r="BSZ53" s="15"/>
      <c r="BTA53" s="15"/>
      <c r="BTB53" s="15"/>
      <c r="BTC53" s="15"/>
      <c r="BTD53" s="15"/>
      <c r="BTE53" s="15"/>
      <c r="BTF53" s="15"/>
      <c r="BTG53" s="15"/>
      <c r="BTH53" s="15"/>
      <c r="BTI53" s="15"/>
      <c r="BTJ53" s="15"/>
      <c r="BTK53" s="15"/>
      <c r="BTL53" s="15"/>
      <c r="BTM53" s="15"/>
      <c r="BTN53" s="15"/>
      <c r="BTO53" s="15"/>
      <c r="BTP53" s="15"/>
      <c r="BTQ53" s="15"/>
      <c r="BTR53" s="15"/>
      <c r="BTS53" s="15"/>
      <c r="BTT53" s="15"/>
      <c r="BTU53" s="15"/>
      <c r="BTV53" s="15"/>
      <c r="BTW53" s="15"/>
      <c r="BTX53" s="15"/>
      <c r="BTY53" s="15"/>
      <c r="BTZ53" s="15"/>
      <c r="BUA53" s="15"/>
      <c r="BUB53" s="15"/>
      <c r="BUC53" s="15"/>
      <c r="BUD53" s="15"/>
      <c r="BUE53" s="15"/>
      <c r="BUF53" s="15"/>
      <c r="BUG53" s="15"/>
      <c r="BUH53" s="15"/>
      <c r="BUI53" s="15"/>
      <c r="BUJ53" s="15"/>
      <c r="BUK53" s="15"/>
      <c r="BUL53" s="15"/>
      <c r="BUM53" s="15"/>
      <c r="BUN53" s="15"/>
      <c r="BUO53" s="15"/>
      <c r="BUP53" s="15"/>
      <c r="BUQ53" s="15"/>
      <c r="BUR53" s="15"/>
      <c r="BUS53" s="15"/>
      <c r="BUT53" s="15"/>
      <c r="BUU53" s="15"/>
      <c r="BUV53" s="15"/>
      <c r="BUW53" s="15"/>
      <c r="BUX53" s="15"/>
      <c r="BUY53" s="15"/>
      <c r="BUZ53" s="15"/>
      <c r="BVA53" s="15"/>
      <c r="BVB53" s="15"/>
      <c r="BVC53" s="15"/>
      <c r="BVD53" s="15"/>
      <c r="BVE53" s="15"/>
      <c r="BVF53" s="15"/>
      <c r="BVG53" s="15"/>
      <c r="BVH53" s="15"/>
      <c r="BVI53" s="15"/>
      <c r="BVJ53" s="15"/>
      <c r="BVK53" s="15"/>
      <c r="BVL53" s="15"/>
      <c r="BVM53" s="15"/>
      <c r="BVN53" s="15"/>
      <c r="BVO53" s="15"/>
      <c r="BVP53" s="15"/>
      <c r="BVQ53" s="15"/>
      <c r="BVR53" s="15"/>
      <c r="BVS53" s="15"/>
      <c r="BVT53" s="15"/>
      <c r="BVU53" s="15"/>
      <c r="BVV53" s="15"/>
      <c r="BVW53" s="15"/>
      <c r="BVX53" s="15"/>
      <c r="BVY53" s="15"/>
      <c r="BVZ53" s="15"/>
      <c r="BWA53" s="15"/>
      <c r="BWB53" s="15"/>
      <c r="BWC53" s="15"/>
      <c r="BWD53" s="15"/>
      <c r="BWE53" s="15"/>
      <c r="BWF53" s="15"/>
      <c r="BWG53" s="15"/>
      <c r="BWH53" s="15"/>
      <c r="BWI53" s="15"/>
      <c r="BWJ53" s="15"/>
      <c r="BWK53" s="15"/>
      <c r="BWL53" s="15"/>
      <c r="BWM53" s="15"/>
      <c r="BWN53" s="15"/>
      <c r="BWO53" s="15"/>
      <c r="BWP53" s="15"/>
      <c r="BWQ53" s="15"/>
      <c r="BWR53" s="15"/>
      <c r="BWS53" s="15"/>
      <c r="BWT53" s="15"/>
      <c r="BWU53" s="15"/>
      <c r="BWV53" s="15"/>
      <c r="BWW53" s="15"/>
      <c r="BWX53" s="15"/>
      <c r="BWY53" s="15"/>
      <c r="BWZ53" s="15"/>
      <c r="BXA53" s="15"/>
      <c r="BXB53" s="15"/>
      <c r="BXC53" s="15"/>
      <c r="BXD53" s="15"/>
      <c r="BXE53" s="15"/>
      <c r="BXF53" s="15"/>
      <c r="BXG53" s="15"/>
      <c r="BXH53" s="15"/>
      <c r="BXI53" s="15"/>
      <c r="BXJ53" s="15"/>
      <c r="BXK53" s="15"/>
      <c r="BXL53" s="15"/>
      <c r="BXM53" s="15"/>
      <c r="BXN53" s="15"/>
      <c r="BXO53" s="15"/>
      <c r="BXP53" s="15"/>
      <c r="BXQ53" s="15"/>
      <c r="BXR53" s="15"/>
      <c r="BXS53" s="15"/>
      <c r="BXT53" s="15"/>
      <c r="BXU53" s="15"/>
      <c r="BXV53" s="15"/>
      <c r="BXW53" s="15"/>
      <c r="BXX53" s="15"/>
      <c r="BXY53" s="15"/>
      <c r="BXZ53" s="15"/>
      <c r="BYA53" s="15"/>
      <c r="BYB53" s="15"/>
      <c r="BYC53" s="15"/>
      <c r="BYD53" s="15"/>
      <c r="BYE53" s="15"/>
      <c r="BYF53" s="15"/>
      <c r="BYG53" s="15"/>
      <c r="BYH53" s="15"/>
      <c r="BYI53" s="15"/>
      <c r="BYJ53" s="15"/>
      <c r="BYK53" s="15"/>
      <c r="BYL53" s="15"/>
      <c r="BYM53" s="15"/>
      <c r="BYN53" s="15"/>
      <c r="BYO53" s="15"/>
      <c r="BYP53" s="15"/>
      <c r="BYQ53" s="15"/>
      <c r="BYR53" s="15"/>
      <c r="BYS53" s="15"/>
      <c r="BYT53" s="15"/>
      <c r="BYU53" s="15"/>
      <c r="BYV53" s="15"/>
      <c r="BYW53" s="15"/>
      <c r="BYX53" s="15"/>
      <c r="BYY53" s="15"/>
      <c r="BYZ53" s="15"/>
      <c r="BZA53" s="15"/>
      <c r="BZB53" s="15"/>
      <c r="BZC53" s="15"/>
      <c r="BZD53" s="15"/>
      <c r="BZE53" s="15"/>
      <c r="BZF53" s="15"/>
      <c r="BZG53" s="15"/>
      <c r="BZH53" s="15"/>
      <c r="BZI53" s="15"/>
      <c r="BZJ53" s="15"/>
      <c r="BZK53" s="15"/>
      <c r="BZL53" s="15"/>
      <c r="BZM53" s="15"/>
      <c r="BZN53" s="15"/>
      <c r="BZO53" s="15"/>
      <c r="BZP53" s="15"/>
      <c r="BZQ53" s="15"/>
      <c r="BZR53" s="15"/>
      <c r="BZS53" s="15"/>
      <c r="BZT53" s="15"/>
      <c r="BZU53" s="15"/>
      <c r="BZV53" s="15"/>
      <c r="BZW53" s="15"/>
      <c r="BZX53" s="15"/>
      <c r="BZY53" s="15"/>
      <c r="BZZ53" s="15"/>
      <c r="CAA53" s="15"/>
      <c r="CAB53" s="15"/>
      <c r="CAC53" s="15"/>
      <c r="CAD53" s="15"/>
      <c r="CAE53" s="15"/>
      <c r="CAF53" s="15"/>
      <c r="CAG53" s="15"/>
      <c r="CAH53" s="15"/>
      <c r="CAI53" s="15"/>
      <c r="CAJ53" s="15"/>
      <c r="CAK53" s="15"/>
      <c r="CAL53" s="15"/>
      <c r="CAM53" s="15"/>
      <c r="CAN53" s="15"/>
      <c r="CAO53" s="15"/>
      <c r="CAP53" s="15"/>
      <c r="CAQ53" s="15"/>
      <c r="CAR53" s="15"/>
      <c r="CAS53" s="15"/>
      <c r="CAT53" s="15"/>
      <c r="CAU53" s="15"/>
      <c r="CAV53" s="15"/>
      <c r="CAW53" s="15"/>
      <c r="CAX53" s="15"/>
      <c r="CAY53" s="15"/>
      <c r="CAZ53" s="15"/>
      <c r="CBA53" s="15"/>
      <c r="CBB53" s="15"/>
      <c r="CBC53" s="15"/>
      <c r="CBD53" s="15"/>
      <c r="CBE53" s="15"/>
      <c r="CBF53" s="15"/>
      <c r="CBG53" s="15"/>
      <c r="CBH53" s="15"/>
      <c r="CBI53" s="15"/>
      <c r="CBJ53" s="15"/>
      <c r="CBK53" s="15"/>
      <c r="CBL53" s="15"/>
      <c r="CBM53" s="15"/>
      <c r="CBN53" s="15"/>
      <c r="CBO53" s="15"/>
      <c r="CBP53" s="15"/>
      <c r="CBQ53" s="15"/>
      <c r="CBR53" s="15"/>
      <c r="CBS53" s="15"/>
      <c r="CBT53" s="15"/>
      <c r="CBU53" s="15"/>
      <c r="CBV53" s="15"/>
      <c r="CBW53" s="15"/>
      <c r="CBX53" s="15"/>
      <c r="CBY53" s="15"/>
      <c r="CBZ53" s="15"/>
      <c r="CCA53" s="15"/>
      <c r="CCB53" s="15"/>
      <c r="CCC53" s="15"/>
      <c r="CCD53" s="15"/>
      <c r="CCE53" s="15"/>
      <c r="CCF53" s="15"/>
      <c r="CCG53" s="15"/>
      <c r="CCH53" s="15"/>
      <c r="CCI53" s="15"/>
      <c r="CCJ53" s="15"/>
      <c r="CCK53" s="15"/>
      <c r="CCL53" s="15"/>
      <c r="CCM53" s="15"/>
      <c r="CCN53" s="15"/>
      <c r="CCO53" s="15"/>
      <c r="CCP53" s="15"/>
      <c r="CCQ53" s="15"/>
      <c r="CCR53" s="15"/>
      <c r="CCS53" s="15"/>
      <c r="CCT53" s="15"/>
      <c r="CCU53" s="15"/>
      <c r="CCV53" s="15"/>
      <c r="CCW53" s="15"/>
      <c r="CCX53" s="15"/>
      <c r="CCY53" s="15"/>
      <c r="CCZ53" s="15"/>
      <c r="CDA53" s="15"/>
      <c r="CDB53" s="15"/>
      <c r="CDC53" s="15"/>
      <c r="CDD53" s="15"/>
      <c r="CDE53" s="15"/>
      <c r="CDF53" s="15"/>
      <c r="CDG53" s="15"/>
      <c r="CDH53" s="15"/>
      <c r="CDI53" s="15"/>
      <c r="CDJ53" s="15"/>
      <c r="CDK53" s="15"/>
      <c r="CDL53" s="15"/>
      <c r="CDM53" s="15"/>
      <c r="CDN53" s="15"/>
      <c r="CDO53" s="15"/>
      <c r="CDP53" s="15"/>
      <c r="CDQ53" s="15"/>
      <c r="CDR53" s="15"/>
      <c r="CDS53" s="15"/>
      <c r="CDT53" s="15"/>
      <c r="CDU53" s="15"/>
      <c r="CDV53" s="15"/>
      <c r="CDW53" s="15"/>
      <c r="CDX53" s="15"/>
      <c r="CDY53" s="15"/>
      <c r="CDZ53" s="15"/>
      <c r="CEA53" s="15"/>
      <c r="CEB53" s="15"/>
      <c r="CEC53" s="15"/>
      <c r="CED53" s="15"/>
      <c r="CEE53" s="15"/>
      <c r="CEF53" s="15"/>
      <c r="CEG53" s="15"/>
      <c r="CEH53" s="15"/>
      <c r="CEI53" s="15"/>
      <c r="CEJ53" s="15"/>
      <c r="CEK53" s="15"/>
      <c r="CEL53" s="15"/>
      <c r="CEM53" s="15"/>
      <c r="CEN53" s="15"/>
      <c r="CEO53" s="15"/>
      <c r="CEP53" s="15"/>
      <c r="CEQ53" s="15"/>
      <c r="CER53" s="15"/>
      <c r="CES53" s="15"/>
      <c r="CET53" s="15"/>
      <c r="CEU53" s="15"/>
      <c r="CEV53" s="15"/>
      <c r="CEW53" s="15"/>
      <c r="CEX53" s="15"/>
      <c r="CEY53" s="15"/>
      <c r="CEZ53" s="15"/>
      <c r="CFA53" s="15"/>
      <c r="CFB53" s="15"/>
      <c r="CFC53" s="15"/>
      <c r="CFD53" s="15"/>
      <c r="CFE53" s="15"/>
      <c r="CFF53" s="15"/>
      <c r="CFG53" s="15"/>
      <c r="CFH53" s="15"/>
      <c r="CFI53" s="15"/>
      <c r="CFJ53" s="15"/>
      <c r="CFK53" s="15"/>
      <c r="CFL53" s="15"/>
      <c r="CFM53" s="15"/>
      <c r="CFN53" s="15"/>
      <c r="CFO53" s="15"/>
      <c r="CFP53" s="15"/>
      <c r="CFQ53" s="15"/>
      <c r="CFR53" s="15"/>
      <c r="CFS53" s="15"/>
      <c r="CFT53" s="15"/>
      <c r="CFU53" s="15"/>
      <c r="CFV53" s="15"/>
      <c r="CFW53" s="15"/>
      <c r="CFX53" s="15"/>
      <c r="CFY53" s="15"/>
      <c r="CFZ53" s="15"/>
      <c r="CGA53" s="15"/>
      <c r="CGB53" s="15"/>
      <c r="CGC53" s="15"/>
      <c r="CGD53" s="15"/>
      <c r="CGE53" s="15"/>
      <c r="CGF53" s="15"/>
      <c r="CGG53" s="15"/>
      <c r="CGH53" s="15"/>
      <c r="CGI53" s="15"/>
      <c r="CGJ53" s="15"/>
      <c r="CGK53" s="15"/>
      <c r="CGL53" s="15"/>
      <c r="CGM53" s="15"/>
      <c r="CGN53" s="15"/>
      <c r="CGO53" s="15"/>
      <c r="CGP53" s="15"/>
      <c r="CGQ53" s="15"/>
      <c r="CGR53" s="15"/>
      <c r="CGS53" s="15"/>
      <c r="CGT53" s="15"/>
      <c r="CGU53" s="15"/>
      <c r="CGV53" s="15"/>
      <c r="CGW53" s="15"/>
      <c r="CGX53" s="15"/>
      <c r="CGY53" s="15"/>
      <c r="CGZ53" s="15"/>
      <c r="CHA53" s="15"/>
      <c r="CHB53" s="15"/>
      <c r="CHC53" s="15"/>
      <c r="CHD53" s="15"/>
      <c r="CHE53" s="15"/>
      <c r="CHF53" s="15"/>
      <c r="CHG53" s="15"/>
      <c r="CHH53" s="15"/>
      <c r="CHI53" s="15"/>
      <c r="CHJ53" s="15"/>
      <c r="CHK53" s="15"/>
      <c r="CHL53" s="15"/>
      <c r="CHM53" s="15"/>
      <c r="CHN53" s="15"/>
      <c r="CHO53" s="15"/>
      <c r="CHP53" s="15"/>
      <c r="CHQ53" s="15"/>
      <c r="CHR53" s="15"/>
      <c r="CHS53" s="15"/>
      <c r="CHT53" s="15"/>
      <c r="CHU53" s="15"/>
      <c r="CHV53" s="15"/>
      <c r="CHW53" s="15"/>
      <c r="CHX53" s="15"/>
      <c r="CHY53" s="15"/>
      <c r="CHZ53" s="15"/>
      <c r="CIA53" s="15"/>
      <c r="CIB53" s="15"/>
      <c r="CIC53" s="15"/>
      <c r="CID53" s="15"/>
      <c r="CIE53" s="15"/>
      <c r="CIF53" s="15"/>
      <c r="CIG53" s="15"/>
      <c r="CIH53" s="15"/>
      <c r="CII53" s="15"/>
      <c r="CIJ53" s="15"/>
      <c r="CIK53" s="15"/>
      <c r="CIL53" s="15"/>
      <c r="CIM53" s="15"/>
      <c r="CIN53" s="15"/>
      <c r="CIO53" s="15"/>
      <c r="CIP53" s="15"/>
      <c r="CIQ53" s="15"/>
      <c r="CIR53" s="15"/>
      <c r="CIS53" s="15"/>
      <c r="CIT53" s="15"/>
      <c r="CIU53" s="15"/>
      <c r="CIV53" s="15"/>
      <c r="CIW53" s="15"/>
      <c r="CIX53" s="15"/>
      <c r="CIY53" s="15"/>
      <c r="CIZ53" s="15"/>
      <c r="CJA53" s="15"/>
      <c r="CJB53" s="15"/>
      <c r="CJC53" s="15"/>
      <c r="CJD53" s="15"/>
      <c r="CJE53" s="15"/>
      <c r="CJF53" s="15"/>
      <c r="CJG53" s="15"/>
      <c r="CJH53" s="15"/>
      <c r="CJI53" s="15"/>
      <c r="CJJ53" s="15"/>
      <c r="CJK53" s="15"/>
      <c r="CJL53" s="15"/>
      <c r="CJM53" s="15"/>
      <c r="CJN53" s="15"/>
      <c r="CJO53" s="15"/>
      <c r="CJP53" s="15"/>
      <c r="CJQ53" s="15"/>
      <c r="CJR53" s="15"/>
      <c r="CJS53" s="15"/>
      <c r="CJT53" s="15"/>
      <c r="CJU53" s="15"/>
      <c r="CJV53" s="15"/>
      <c r="CJW53" s="15"/>
      <c r="CJX53" s="15"/>
      <c r="CJY53" s="15"/>
      <c r="CJZ53" s="15"/>
      <c r="CKA53" s="15"/>
      <c r="CKB53" s="15"/>
      <c r="CKC53" s="15"/>
      <c r="CKD53" s="15"/>
      <c r="CKE53" s="15"/>
      <c r="CKF53" s="15"/>
      <c r="CKG53" s="15"/>
      <c r="CKH53" s="15"/>
      <c r="CKI53" s="15"/>
      <c r="CKJ53" s="15"/>
      <c r="CKK53" s="15"/>
      <c r="CKL53" s="15"/>
      <c r="CKM53" s="15"/>
      <c r="CKN53" s="15"/>
      <c r="CKO53" s="15"/>
      <c r="CKP53" s="15"/>
      <c r="CKQ53" s="15"/>
      <c r="CKR53" s="15"/>
      <c r="CKS53" s="15"/>
      <c r="CKT53" s="15"/>
      <c r="CKU53" s="15"/>
      <c r="CKV53" s="15"/>
      <c r="CKW53" s="15"/>
      <c r="CKX53" s="15"/>
      <c r="CKY53" s="15"/>
      <c r="CKZ53" s="15"/>
      <c r="CLA53" s="15"/>
      <c r="CLB53" s="15"/>
      <c r="CLC53" s="15"/>
      <c r="CLD53" s="15"/>
      <c r="CLE53" s="15"/>
      <c r="CLF53" s="15"/>
      <c r="CLG53" s="15"/>
      <c r="CLH53" s="15"/>
      <c r="CLI53" s="15"/>
      <c r="CLJ53" s="15"/>
      <c r="CLK53" s="15"/>
      <c r="CLL53" s="15"/>
      <c r="CLM53" s="15"/>
      <c r="CLN53" s="15"/>
      <c r="CLO53" s="15"/>
      <c r="CLP53" s="15"/>
      <c r="CLQ53" s="15"/>
      <c r="CLR53" s="15"/>
      <c r="CLS53" s="15"/>
      <c r="CLT53" s="15"/>
      <c r="CLU53" s="15"/>
      <c r="CLV53" s="15"/>
      <c r="CLW53" s="15"/>
      <c r="CLX53" s="15"/>
      <c r="CLY53" s="15"/>
      <c r="CLZ53" s="15"/>
      <c r="CMA53" s="15"/>
      <c r="CMB53" s="15"/>
      <c r="CMC53" s="15"/>
      <c r="CMD53" s="15"/>
      <c r="CME53" s="15"/>
      <c r="CMF53" s="15"/>
      <c r="CMG53" s="15"/>
      <c r="CMH53" s="15"/>
      <c r="CMI53" s="15"/>
      <c r="CMJ53" s="15"/>
      <c r="CMK53" s="15"/>
      <c r="CML53" s="15"/>
      <c r="CMM53" s="15"/>
      <c r="CMN53" s="15"/>
      <c r="CMO53" s="15"/>
      <c r="CMP53" s="15"/>
      <c r="CMQ53" s="15"/>
      <c r="CMR53" s="15"/>
      <c r="CMS53" s="15"/>
      <c r="CMT53" s="15"/>
      <c r="CMU53" s="15"/>
      <c r="CMV53" s="15"/>
      <c r="CMW53" s="15"/>
      <c r="CMX53" s="15"/>
      <c r="CMY53" s="15"/>
      <c r="CMZ53" s="15"/>
      <c r="CNA53" s="15"/>
      <c r="CNB53" s="15"/>
      <c r="CNC53" s="15"/>
      <c r="CND53" s="15"/>
      <c r="CNE53" s="15"/>
      <c r="CNF53" s="15"/>
      <c r="CNG53" s="15"/>
      <c r="CNH53" s="15"/>
      <c r="CNI53" s="15"/>
      <c r="CNJ53" s="15"/>
      <c r="CNK53" s="15"/>
      <c r="CNL53" s="15"/>
      <c r="CNM53" s="15"/>
      <c r="CNN53" s="15"/>
      <c r="CNO53" s="15"/>
      <c r="CNP53" s="15"/>
      <c r="CNQ53" s="15"/>
      <c r="CNR53" s="15"/>
      <c r="CNS53" s="15"/>
      <c r="CNT53" s="15"/>
      <c r="CNU53" s="15"/>
      <c r="CNV53" s="15"/>
      <c r="CNW53" s="15"/>
      <c r="CNX53" s="15"/>
      <c r="CNY53" s="15"/>
      <c r="CNZ53" s="15"/>
      <c r="COA53" s="15"/>
      <c r="COB53" s="15"/>
      <c r="COC53" s="15"/>
      <c r="COD53" s="15"/>
      <c r="COE53" s="15"/>
      <c r="COF53" s="15"/>
      <c r="COG53" s="15"/>
      <c r="COH53" s="15"/>
      <c r="COI53" s="15"/>
      <c r="COJ53" s="15"/>
      <c r="COK53" s="15"/>
      <c r="COL53" s="15"/>
      <c r="COM53" s="15"/>
      <c r="CON53" s="15"/>
      <c r="COO53" s="15"/>
      <c r="COP53" s="15"/>
      <c r="COQ53" s="15"/>
      <c r="COR53" s="15"/>
      <c r="COS53" s="15"/>
      <c r="COT53" s="15"/>
      <c r="COU53" s="15"/>
      <c r="COV53" s="15"/>
      <c r="COW53" s="15"/>
      <c r="COX53" s="15"/>
      <c r="COY53" s="15"/>
      <c r="COZ53" s="15"/>
      <c r="CPA53" s="15"/>
      <c r="CPB53" s="15"/>
      <c r="CPC53" s="15"/>
      <c r="CPD53" s="15"/>
      <c r="CPE53" s="15"/>
      <c r="CPF53" s="15"/>
      <c r="CPG53" s="15"/>
      <c r="CPH53" s="15"/>
      <c r="CPI53" s="15"/>
      <c r="CPJ53" s="15"/>
      <c r="CPK53" s="15"/>
      <c r="CPL53" s="15"/>
      <c r="CPM53" s="15"/>
      <c r="CPN53" s="15"/>
      <c r="CPO53" s="15"/>
      <c r="CPP53" s="15"/>
      <c r="CPQ53" s="15"/>
      <c r="CPR53" s="15"/>
      <c r="CPS53" s="15"/>
      <c r="CPT53" s="15"/>
      <c r="CPU53" s="15"/>
      <c r="CPV53" s="15"/>
      <c r="CPW53" s="15"/>
      <c r="CPX53" s="15"/>
      <c r="CPY53" s="15"/>
      <c r="CPZ53" s="15"/>
      <c r="CQA53" s="15"/>
      <c r="CQB53" s="15"/>
      <c r="CQC53" s="15"/>
      <c r="CQD53" s="15"/>
      <c r="CQE53" s="15"/>
      <c r="CQF53" s="15"/>
      <c r="CQG53" s="15"/>
      <c r="CQH53" s="15"/>
      <c r="CQI53" s="15"/>
      <c r="CQJ53" s="15"/>
      <c r="CQK53" s="15"/>
      <c r="CQL53" s="15"/>
      <c r="CQM53" s="15"/>
      <c r="CQN53" s="15"/>
      <c r="CQO53" s="15"/>
      <c r="CQP53" s="15"/>
      <c r="CQQ53" s="15"/>
      <c r="CQR53" s="15"/>
      <c r="CQS53" s="15"/>
      <c r="CQT53" s="15"/>
      <c r="CQU53" s="15"/>
      <c r="CQV53" s="15"/>
      <c r="CQW53" s="15"/>
      <c r="CQX53" s="15"/>
      <c r="CQY53" s="15"/>
      <c r="CQZ53" s="15"/>
      <c r="CRA53" s="15"/>
      <c r="CRB53" s="15"/>
      <c r="CRC53" s="15"/>
      <c r="CRD53" s="15"/>
      <c r="CRE53" s="15"/>
      <c r="CRF53" s="15"/>
      <c r="CRG53" s="15"/>
      <c r="CRH53" s="15"/>
      <c r="CRI53" s="15"/>
      <c r="CRJ53" s="15"/>
      <c r="CRK53" s="15"/>
      <c r="CRL53" s="15"/>
      <c r="CRM53" s="15"/>
      <c r="CRN53" s="15"/>
      <c r="CRO53" s="15"/>
      <c r="CRP53" s="15"/>
      <c r="CRQ53" s="15"/>
      <c r="CRR53" s="15"/>
      <c r="CRS53" s="15"/>
      <c r="CRT53" s="15"/>
      <c r="CRU53" s="15"/>
      <c r="CRV53" s="15"/>
      <c r="CRW53" s="15"/>
      <c r="CRX53" s="15"/>
      <c r="CRY53" s="15"/>
      <c r="CRZ53" s="15"/>
      <c r="CSA53" s="15"/>
      <c r="CSB53" s="15"/>
      <c r="CSC53" s="15"/>
      <c r="CSD53" s="15"/>
      <c r="CSE53" s="15"/>
      <c r="CSF53" s="15"/>
      <c r="CSG53" s="15"/>
      <c r="CSH53" s="15"/>
      <c r="CSI53" s="15"/>
      <c r="CSJ53" s="15"/>
      <c r="CSK53" s="15"/>
      <c r="CSL53" s="15"/>
      <c r="CSM53" s="15"/>
      <c r="CSN53" s="15"/>
      <c r="CSO53" s="15"/>
      <c r="CSP53" s="15"/>
      <c r="CSQ53" s="15"/>
      <c r="CSR53" s="15"/>
      <c r="CSS53" s="15"/>
      <c r="CST53" s="15"/>
      <c r="CSU53" s="15"/>
      <c r="CSV53" s="15"/>
      <c r="CSW53" s="15"/>
      <c r="CSX53" s="15"/>
      <c r="CSY53" s="15"/>
      <c r="CSZ53" s="15"/>
      <c r="CTA53" s="15"/>
      <c r="CTB53" s="15"/>
      <c r="CTC53" s="15"/>
      <c r="CTD53" s="15"/>
      <c r="CTE53" s="15"/>
      <c r="CTF53" s="15"/>
      <c r="CTG53" s="15"/>
      <c r="CTH53" s="15"/>
      <c r="CTI53" s="15"/>
      <c r="CTJ53" s="15"/>
      <c r="CTK53" s="15"/>
      <c r="CTL53" s="15"/>
      <c r="CTM53" s="15"/>
      <c r="CTN53" s="15"/>
      <c r="CTO53" s="15"/>
      <c r="CTP53" s="15"/>
      <c r="CTQ53" s="15"/>
      <c r="CTR53" s="15"/>
      <c r="CTS53" s="15"/>
      <c r="CTT53" s="15"/>
      <c r="CTU53" s="15"/>
      <c r="CTV53" s="15"/>
      <c r="CTW53" s="15"/>
      <c r="CTX53" s="15"/>
      <c r="CTY53" s="15"/>
      <c r="CTZ53" s="15"/>
      <c r="CUA53" s="15"/>
      <c r="CUB53" s="15"/>
      <c r="CUC53" s="15"/>
      <c r="CUD53" s="15"/>
      <c r="CUE53" s="15"/>
      <c r="CUF53" s="15"/>
      <c r="CUG53" s="15"/>
      <c r="CUH53" s="15"/>
      <c r="CUI53" s="15"/>
      <c r="CUJ53" s="15"/>
      <c r="CUK53" s="15"/>
      <c r="CUL53" s="15"/>
      <c r="CUM53" s="15"/>
      <c r="CUN53" s="15"/>
      <c r="CUO53" s="15"/>
      <c r="CUP53" s="15"/>
      <c r="CUQ53" s="15"/>
      <c r="CUR53" s="15"/>
      <c r="CUS53" s="15"/>
      <c r="CUT53" s="15"/>
    </row>
    <row r="54" spans="1:2594" s="15" customFormat="1" ht="15" customHeight="1" x14ac:dyDescent="0.15">
      <c r="A54" s="976" t="s">
        <v>276</v>
      </c>
      <c r="B54" s="66" t="s">
        <v>460</v>
      </c>
      <c r="C54" s="917" t="s">
        <v>607</v>
      </c>
      <c r="D54" s="44"/>
      <c r="E54" s="44"/>
      <c r="F54" s="44"/>
      <c r="G54" s="44"/>
      <c r="H54" s="44"/>
      <c r="I54" s="44"/>
      <c r="J54" s="44"/>
      <c r="K54" s="977"/>
      <c r="L54" s="172"/>
      <c r="M54" s="173"/>
      <c r="N54" s="860" t="str">
        <f t="shared" si="11"/>
        <v>10.1</v>
      </c>
      <c r="O54" s="35" t="str">
        <f t="shared" si="12"/>
        <v>МАССА ИЗ НЕДРЕВЕСНОГО ВОЛОКНА</v>
      </c>
      <c r="P54" s="917" t="s">
        <v>607</v>
      </c>
      <c r="Q54" s="156"/>
      <c r="R54" s="156"/>
      <c r="S54" s="156"/>
      <c r="T54" s="156"/>
      <c r="U54" s="156"/>
      <c r="V54" s="156"/>
      <c r="W54" s="156"/>
      <c r="X54" s="181"/>
      <c r="Y54" s="174"/>
      <c r="Z54" s="310" t="str">
        <f t="shared" si="4"/>
        <v>10.1</v>
      </c>
      <c r="AA54" s="35" t="str">
        <f t="shared" si="4"/>
        <v>МАССА ИЗ НЕДРЕВЕСНОГО ВОЛОКНА</v>
      </c>
      <c r="AB54" s="917" t="s">
        <v>474</v>
      </c>
      <c r="AC54" s="210">
        <f>IF(ISNUMBER('CB1-Производство'!D66+D54-H54),'CB1-Производство'!D66+D54-H54,IF(ISNUMBER(H54-D54),"NT " &amp; H54-D54,"…"))</f>
        <v>0</v>
      </c>
      <c r="AD54" s="214">
        <f>IF(ISNUMBER('CB1-Производство'!E66+F54-J54),'CB1-Производство'!E66+F54-J54,IF(ISNUMBER(J54-F54),"NT " &amp; J54-F54,"…"))</f>
        <v>0</v>
      </c>
    </row>
    <row r="55" spans="1:2594" s="15" customFormat="1" ht="15" customHeight="1" x14ac:dyDescent="0.15">
      <c r="A55" s="981" t="s">
        <v>184</v>
      </c>
      <c r="B55" s="67" t="s">
        <v>461</v>
      </c>
      <c r="C55" s="917" t="s">
        <v>607</v>
      </c>
      <c r="D55" s="44"/>
      <c r="E55" s="44"/>
      <c r="F55" s="44"/>
      <c r="G55" s="44"/>
      <c r="H55" s="44"/>
      <c r="I55" s="44"/>
      <c r="J55" s="44"/>
      <c r="K55" s="977"/>
      <c r="L55" s="172"/>
      <c r="M55" s="173"/>
      <c r="N55" s="864" t="str">
        <f t="shared" si="11"/>
        <v>10.2</v>
      </c>
      <c r="O55" s="38" t="str">
        <f t="shared" si="12"/>
        <v>МАССА ИЗ РЕКУПЕРИРОВАННОГО ВОЛОКНА</v>
      </c>
      <c r="P55" s="917" t="s">
        <v>607</v>
      </c>
      <c r="Q55" s="156"/>
      <c r="R55" s="156"/>
      <c r="S55" s="156"/>
      <c r="T55" s="156"/>
      <c r="U55" s="156"/>
      <c r="V55" s="156"/>
      <c r="W55" s="156"/>
      <c r="X55" s="181"/>
      <c r="Y55" s="174"/>
      <c r="Z55" s="309" t="str">
        <f t="shared" si="4"/>
        <v>10.2</v>
      </c>
      <c r="AA55" s="38" t="str">
        <f t="shared" si="4"/>
        <v>МАССА ИЗ РЕКУПЕРИРОВАННОГО ВОЛОКНА</v>
      </c>
      <c r="AB55" s="917" t="s">
        <v>474</v>
      </c>
      <c r="AC55" s="209">
        <f>IF(ISNUMBER('CB1-Производство'!D67+D55-H55),'CB1-Производство'!D67+D55-H55,IF(ISNUMBER(H55-D55),"NT " &amp; H55-D55,"…"))</f>
        <v>0</v>
      </c>
      <c r="AD55" s="214">
        <f>IF(ISNUMBER('CB1-Производство'!E67+F55-J55),'CB1-Производство'!E67+F55-J55,IF(ISNUMBER(J55-F55),"NT " &amp; J55-F55,"…"))</f>
        <v>0</v>
      </c>
    </row>
    <row r="56" spans="1:2594" s="105" customFormat="1" ht="15" customHeight="1" x14ac:dyDescent="0.15">
      <c r="A56" s="478" t="s">
        <v>277</v>
      </c>
      <c r="B56" s="472" t="s">
        <v>603</v>
      </c>
      <c r="C56" s="919" t="s">
        <v>607</v>
      </c>
      <c r="D56" s="107"/>
      <c r="E56" s="107"/>
      <c r="F56" s="107"/>
      <c r="G56" s="107"/>
      <c r="H56" s="107"/>
      <c r="I56" s="107"/>
      <c r="J56" s="107"/>
      <c r="K56" s="973"/>
      <c r="L56" s="172"/>
      <c r="M56" s="173"/>
      <c r="N56" s="865" t="str">
        <f t="shared" si="11"/>
        <v>11</v>
      </c>
      <c r="O56" s="110" t="str">
        <f t="shared" si="12"/>
        <v>РЕКУПЕРИРОВАННАЯ БУМАГА (МАКУЛАТУРА)</v>
      </c>
      <c r="P56" s="919" t="s">
        <v>607</v>
      </c>
      <c r="Q56" s="159"/>
      <c r="R56" s="159"/>
      <c r="S56" s="159"/>
      <c r="T56" s="159"/>
      <c r="U56" s="159"/>
      <c r="V56" s="159"/>
      <c r="W56" s="159"/>
      <c r="X56" s="866"/>
      <c r="Y56" s="174"/>
      <c r="Z56" s="200" t="str">
        <f t="shared" si="4"/>
        <v>11</v>
      </c>
      <c r="AA56" s="110" t="str">
        <f t="shared" si="4"/>
        <v>РЕКУПЕРИРОВАННАЯ БУМАГА (МАКУЛАТУРА)</v>
      </c>
      <c r="AB56" s="919" t="s">
        <v>474</v>
      </c>
      <c r="AC56" s="208">
        <f>IF(ISNUMBER('CB1-Производство'!D68+D56-H56),'CB1-Производство'!D68+D56-H56,IF(ISNUMBER(H56-D56),"NT " &amp; H56-D56,"…"))</f>
        <v>0</v>
      </c>
      <c r="AD56" s="206">
        <f>IF(ISNUMBER('CB1-Производство'!E68+F56-J56),'CB1-Производство'!E68+F56-J56,IF(ISNUMBER(J56-F56),"NT " &amp; J56-F56,"…"))</f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  <c r="AMK56" s="15"/>
      <c r="AML56" s="15"/>
      <c r="AMM56" s="15"/>
      <c r="AMN56" s="15"/>
      <c r="AMO56" s="15"/>
      <c r="AMP56" s="15"/>
      <c r="AMQ56" s="15"/>
      <c r="AMR56" s="15"/>
      <c r="AMS56" s="15"/>
      <c r="AMT56" s="15"/>
      <c r="AMU56" s="15"/>
      <c r="AMV56" s="15"/>
      <c r="AMW56" s="15"/>
      <c r="AMX56" s="15"/>
      <c r="AMY56" s="15"/>
      <c r="AMZ56" s="15"/>
      <c r="ANA56" s="15"/>
      <c r="ANB56" s="15"/>
      <c r="ANC56" s="15"/>
      <c r="AND56" s="15"/>
      <c r="ANE56" s="15"/>
      <c r="ANF56" s="15"/>
      <c r="ANG56" s="15"/>
      <c r="ANH56" s="15"/>
      <c r="ANI56" s="15"/>
      <c r="ANJ56" s="15"/>
      <c r="ANK56" s="15"/>
      <c r="ANL56" s="15"/>
      <c r="ANM56" s="15"/>
      <c r="ANN56" s="15"/>
      <c r="ANO56" s="15"/>
      <c r="ANP56" s="15"/>
      <c r="ANQ56" s="15"/>
      <c r="ANR56" s="15"/>
      <c r="ANS56" s="15"/>
      <c r="ANT56" s="15"/>
      <c r="ANU56" s="15"/>
      <c r="ANV56" s="15"/>
      <c r="ANW56" s="15"/>
      <c r="ANX56" s="15"/>
      <c r="ANY56" s="15"/>
      <c r="ANZ56" s="15"/>
      <c r="AOA56" s="15"/>
      <c r="AOB56" s="15"/>
      <c r="AOC56" s="15"/>
      <c r="AOD56" s="15"/>
      <c r="AOE56" s="15"/>
      <c r="AOF56" s="15"/>
      <c r="AOG56" s="15"/>
      <c r="AOH56" s="15"/>
      <c r="AOI56" s="15"/>
      <c r="AOJ56" s="15"/>
      <c r="AOK56" s="15"/>
      <c r="AOL56" s="15"/>
      <c r="AOM56" s="15"/>
      <c r="AON56" s="15"/>
      <c r="AOO56" s="15"/>
      <c r="AOP56" s="15"/>
      <c r="AOQ56" s="15"/>
      <c r="AOR56" s="15"/>
      <c r="AOS56" s="15"/>
      <c r="AOT56" s="15"/>
      <c r="AOU56" s="15"/>
      <c r="AOV56" s="15"/>
      <c r="AOW56" s="15"/>
      <c r="AOX56" s="15"/>
      <c r="AOY56" s="15"/>
      <c r="AOZ56" s="15"/>
      <c r="APA56" s="15"/>
      <c r="APB56" s="15"/>
      <c r="APC56" s="15"/>
      <c r="APD56" s="15"/>
      <c r="APE56" s="15"/>
      <c r="APF56" s="15"/>
      <c r="APG56" s="15"/>
      <c r="APH56" s="15"/>
      <c r="API56" s="15"/>
      <c r="APJ56" s="15"/>
      <c r="APK56" s="15"/>
      <c r="APL56" s="15"/>
      <c r="APM56" s="15"/>
      <c r="APN56" s="15"/>
      <c r="APO56" s="15"/>
      <c r="APP56" s="15"/>
      <c r="APQ56" s="15"/>
      <c r="APR56" s="15"/>
      <c r="APS56" s="15"/>
      <c r="APT56" s="15"/>
      <c r="APU56" s="15"/>
      <c r="APV56" s="15"/>
      <c r="APW56" s="15"/>
      <c r="APX56" s="15"/>
      <c r="APY56" s="15"/>
      <c r="APZ56" s="15"/>
      <c r="AQA56" s="15"/>
      <c r="AQB56" s="15"/>
      <c r="AQC56" s="15"/>
      <c r="AQD56" s="15"/>
      <c r="AQE56" s="15"/>
      <c r="AQF56" s="15"/>
      <c r="AQG56" s="15"/>
      <c r="AQH56" s="15"/>
      <c r="AQI56" s="15"/>
      <c r="AQJ56" s="15"/>
      <c r="AQK56" s="15"/>
      <c r="AQL56" s="15"/>
      <c r="AQM56" s="15"/>
      <c r="AQN56" s="15"/>
      <c r="AQO56" s="15"/>
      <c r="AQP56" s="15"/>
      <c r="AQQ56" s="15"/>
      <c r="AQR56" s="15"/>
      <c r="AQS56" s="15"/>
      <c r="AQT56" s="15"/>
      <c r="AQU56" s="15"/>
      <c r="AQV56" s="15"/>
      <c r="AQW56" s="15"/>
      <c r="AQX56" s="15"/>
      <c r="AQY56" s="15"/>
      <c r="AQZ56" s="15"/>
      <c r="ARA56" s="15"/>
      <c r="ARB56" s="15"/>
      <c r="ARC56" s="15"/>
      <c r="ARD56" s="15"/>
      <c r="ARE56" s="15"/>
      <c r="ARF56" s="15"/>
      <c r="ARG56" s="15"/>
      <c r="ARH56" s="15"/>
      <c r="ARI56" s="15"/>
      <c r="ARJ56" s="15"/>
      <c r="ARK56" s="15"/>
      <c r="ARL56" s="15"/>
      <c r="ARM56" s="15"/>
      <c r="ARN56" s="15"/>
      <c r="ARO56" s="15"/>
      <c r="ARP56" s="15"/>
      <c r="ARQ56" s="15"/>
      <c r="ARR56" s="15"/>
      <c r="ARS56" s="15"/>
      <c r="ART56" s="15"/>
      <c r="ARU56" s="15"/>
      <c r="ARV56" s="15"/>
      <c r="ARW56" s="15"/>
      <c r="ARX56" s="15"/>
      <c r="ARY56" s="15"/>
      <c r="ARZ56" s="15"/>
      <c r="ASA56" s="15"/>
      <c r="ASB56" s="15"/>
      <c r="ASC56" s="15"/>
      <c r="ASD56" s="15"/>
      <c r="ASE56" s="15"/>
      <c r="ASF56" s="15"/>
      <c r="ASG56" s="15"/>
      <c r="ASH56" s="15"/>
      <c r="ASI56" s="15"/>
      <c r="ASJ56" s="15"/>
      <c r="ASK56" s="15"/>
      <c r="ASL56" s="15"/>
      <c r="ASM56" s="15"/>
      <c r="ASN56" s="15"/>
      <c r="ASO56" s="15"/>
      <c r="ASP56" s="15"/>
      <c r="ASQ56" s="15"/>
      <c r="ASR56" s="15"/>
      <c r="ASS56" s="15"/>
      <c r="AST56" s="15"/>
      <c r="ASU56" s="15"/>
      <c r="ASV56" s="15"/>
      <c r="ASW56" s="15"/>
      <c r="ASX56" s="15"/>
      <c r="ASY56" s="15"/>
      <c r="ASZ56" s="15"/>
      <c r="ATA56" s="15"/>
      <c r="ATB56" s="15"/>
      <c r="ATC56" s="15"/>
      <c r="ATD56" s="15"/>
      <c r="ATE56" s="15"/>
      <c r="ATF56" s="15"/>
      <c r="ATG56" s="15"/>
      <c r="ATH56" s="15"/>
      <c r="ATI56" s="15"/>
      <c r="ATJ56" s="15"/>
      <c r="ATK56" s="15"/>
      <c r="ATL56" s="15"/>
      <c r="ATM56" s="15"/>
      <c r="ATN56" s="15"/>
      <c r="ATO56" s="15"/>
      <c r="ATP56" s="15"/>
      <c r="ATQ56" s="15"/>
      <c r="ATR56" s="15"/>
      <c r="ATS56" s="15"/>
      <c r="ATT56" s="15"/>
      <c r="ATU56" s="15"/>
      <c r="ATV56" s="15"/>
      <c r="ATW56" s="15"/>
      <c r="ATX56" s="15"/>
      <c r="ATY56" s="15"/>
      <c r="ATZ56" s="15"/>
      <c r="AUA56" s="15"/>
      <c r="AUB56" s="15"/>
      <c r="AUC56" s="15"/>
      <c r="AUD56" s="15"/>
      <c r="AUE56" s="15"/>
      <c r="AUF56" s="15"/>
      <c r="AUG56" s="15"/>
      <c r="AUH56" s="15"/>
      <c r="AUI56" s="15"/>
      <c r="AUJ56" s="15"/>
      <c r="AUK56" s="15"/>
      <c r="AUL56" s="15"/>
      <c r="AUM56" s="15"/>
      <c r="AUN56" s="15"/>
      <c r="AUO56" s="15"/>
      <c r="AUP56" s="15"/>
      <c r="AUQ56" s="15"/>
      <c r="AUR56" s="15"/>
      <c r="AUS56" s="15"/>
      <c r="AUT56" s="15"/>
      <c r="AUU56" s="15"/>
      <c r="AUV56" s="15"/>
      <c r="AUW56" s="15"/>
      <c r="AUX56" s="15"/>
      <c r="AUY56" s="15"/>
      <c r="AUZ56" s="15"/>
      <c r="AVA56" s="15"/>
      <c r="AVB56" s="15"/>
      <c r="AVC56" s="15"/>
      <c r="AVD56" s="15"/>
      <c r="AVE56" s="15"/>
      <c r="AVF56" s="15"/>
      <c r="AVG56" s="15"/>
      <c r="AVH56" s="15"/>
      <c r="AVI56" s="15"/>
      <c r="AVJ56" s="15"/>
      <c r="AVK56" s="15"/>
      <c r="AVL56" s="15"/>
      <c r="AVM56" s="15"/>
      <c r="AVN56" s="15"/>
      <c r="AVO56" s="15"/>
      <c r="AVP56" s="15"/>
      <c r="AVQ56" s="15"/>
      <c r="AVR56" s="15"/>
      <c r="AVS56" s="15"/>
      <c r="AVT56" s="15"/>
      <c r="AVU56" s="15"/>
      <c r="AVV56" s="15"/>
      <c r="AVW56" s="15"/>
      <c r="AVX56" s="15"/>
      <c r="AVY56" s="15"/>
      <c r="AVZ56" s="15"/>
      <c r="AWA56" s="15"/>
      <c r="AWB56" s="15"/>
      <c r="AWC56" s="15"/>
      <c r="AWD56" s="15"/>
      <c r="AWE56" s="15"/>
      <c r="AWF56" s="15"/>
      <c r="AWG56" s="15"/>
      <c r="AWH56" s="15"/>
      <c r="AWI56" s="15"/>
      <c r="AWJ56" s="15"/>
      <c r="AWK56" s="15"/>
      <c r="AWL56" s="15"/>
      <c r="AWM56" s="15"/>
      <c r="AWN56" s="15"/>
      <c r="AWO56" s="15"/>
      <c r="AWP56" s="15"/>
      <c r="AWQ56" s="15"/>
      <c r="AWR56" s="15"/>
      <c r="AWS56" s="15"/>
      <c r="AWT56" s="15"/>
      <c r="AWU56" s="15"/>
      <c r="AWV56" s="15"/>
      <c r="AWW56" s="15"/>
      <c r="AWX56" s="15"/>
      <c r="AWY56" s="15"/>
      <c r="AWZ56" s="15"/>
      <c r="AXA56" s="15"/>
      <c r="AXB56" s="15"/>
      <c r="AXC56" s="15"/>
      <c r="AXD56" s="15"/>
      <c r="AXE56" s="15"/>
      <c r="AXF56" s="15"/>
      <c r="AXG56" s="15"/>
      <c r="AXH56" s="15"/>
      <c r="AXI56" s="15"/>
      <c r="AXJ56" s="15"/>
      <c r="AXK56" s="15"/>
      <c r="AXL56" s="15"/>
      <c r="AXM56" s="15"/>
      <c r="AXN56" s="15"/>
      <c r="AXO56" s="15"/>
      <c r="AXP56" s="15"/>
      <c r="AXQ56" s="15"/>
      <c r="AXR56" s="15"/>
      <c r="AXS56" s="15"/>
      <c r="AXT56" s="15"/>
      <c r="AXU56" s="15"/>
      <c r="AXV56" s="15"/>
      <c r="AXW56" s="15"/>
      <c r="AXX56" s="15"/>
      <c r="AXY56" s="15"/>
      <c r="AXZ56" s="15"/>
      <c r="AYA56" s="15"/>
      <c r="AYB56" s="15"/>
      <c r="AYC56" s="15"/>
      <c r="AYD56" s="15"/>
      <c r="AYE56" s="15"/>
      <c r="AYF56" s="15"/>
      <c r="AYG56" s="15"/>
      <c r="AYH56" s="15"/>
      <c r="AYI56" s="15"/>
      <c r="AYJ56" s="15"/>
      <c r="AYK56" s="15"/>
      <c r="AYL56" s="15"/>
      <c r="AYM56" s="15"/>
      <c r="AYN56" s="15"/>
      <c r="AYO56" s="15"/>
      <c r="AYP56" s="15"/>
      <c r="AYQ56" s="15"/>
      <c r="AYR56" s="15"/>
      <c r="AYS56" s="15"/>
      <c r="AYT56" s="15"/>
      <c r="AYU56" s="15"/>
      <c r="AYV56" s="15"/>
      <c r="AYW56" s="15"/>
      <c r="AYX56" s="15"/>
      <c r="AYY56" s="15"/>
      <c r="AYZ56" s="15"/>
      <c r="AZA56" s="15"/>
      <c r="AZB56" s="15"/>
      <c r="AZC56" s="15"/>
      <c r="AZD56" s="15"/>
      <c r="AZE56" s="15"/>
      <c r="AZF56" s="15"/>
      <c r="AZG56" s="15"/>
      <c r="AZH56" s="15"/>
      <c r="AZI56" s="15"/>
      <c r="AZJ56" s="15"/>
      <c r="AZK56" s="15"/>
      <c r="AZL56" s="15"/>
      <c r="AZM56" s="15"/>
      <c r="AZN56" s="15"/>
      <c r="AZO56" s="15"/>
      <c r="AZP56" s="15"/>
      <c r="AZQ56" s="15"/>
      <c r="AZR56" s="15"/>
      <c r="AZS56" s="15"/>
      <c r="AZT56" s="15"/>
      <c r="AZU56" s="15"/>
      <c r="AZV56" s="15"/>
      <c r="AZW56" s="15"/>
      <c r="AZX56" s="15"/>
      <c r="AZY56" s="15"/>
      <c r="AZZ56" s="15"/>
      <c r="BAA56" s="15"/>
      <c r="BAB56" s="15"/>
      <c r="BAC56" s="15"/>
      <c r="BAD56" s="15"/>
      <c r="BAE56" s="15"/>
      <c r="BAF56" s="15"/>
      <c r="BAG56" s="15"/>
      <c r="BAH56" s="15"/>
      <c r="BAI56" s="15"/>
      <c r="BAJ56" s="15"/>
      <c r="BAK56" s="15"/>
      <c r="BAL56" s="15"/>
      <c r="BAM56" s="15"/>
      <c r="BAN56" s="15"/>
      <c r="BAO56" s="15"/>
      <c r="BAP56" s="15"/>
      <c r="BAQ56" s="15"/>
      <c r="BAR56" s="15"/>
      <c r="BAS56" s="15"/>
      <c r="BAT56" s="15"/>
      <c r="BAU56" s="15"/>
      <c r="BAV56" s="15"/>
      <c r="BAW56" s="15"/>
      <c r="BAX56" s="15"/>
      <c r="BAY56" s="15"/>
      <c r="BAZ56" s="15"/>
      <c r="BBA56" s="15"/>
      <c r="BBB56" s="15"/>
      <c r="BBC56" s="15"/>
      <c r="BBD56" s="15"/>
      <c r="BBE56" s="15"/>
      <c r="BBF56" s="15"/>
      <c r="BBG56" s="15"/>
      <c r="BBH56" s="15"/>
      <c r="BBI56" s="15"/>
      <c r="BBJ56" s="15"/>
      <c r="BBK56" s="15"/>
      <c r="BBL56" s="15"/>
      <c r="BBM56" s="15"/>
      <c r="BBN56" s="15"/>
      <c r="BBO56" s="15"/>
      <c r="BBP56" s="15"/>
      <c r="BBQ56" s="15"/>
      <c r="BBR56" s="15"/>
      <c r="BBS56" s="15"/>
      <c r="BBT56" s="15"/>
      <c r="BBU56" s="15"/>
      <c r="BBV56" s="15"/>
      <c r="BBW56" s="15"/>
      <c r="BBX56" s="15"/>
      <c r="BBY56" s="15"/>
      <c r="BBZ56" s="15"/>
      <c r="BCA56" s="15"/>
      <c r="BCB56" s="15"/>
      <c r="BCC56" s="15"/>
      <c r="BCD56" s="15"/>
      <c r="BCE56" s="15"/>
      <c r="BCF56" s="15"/>
      <c r="BCG56" s="15"/>
      <c r="BCH56" s="15"/>
      <c r="BCI56" s="15"/>
      <c r="BCJ56" s="15"/>
      <c r="BCK56" s="15"/>
      <c r="BCL56" s="15"/>
      <c r="BCM56" s="15"/>
      <c r="BCN56" s="15"/>
      <c r="BCO56" s="15"/>
      <c r="BCP56" s="15"/>
      <c r="BCQ56" s="15"/>
      <c r="BCR56" s="15"/>
      <c r="BCS56" s="15"/>
      <c r="BCT56" s="15"/>
      <c r="BCU56" s="15"/>
      <c r="BCV56" s="15"/>
      <c r="BCW56" s="15"/>
      <c r="BCX56" s="15"/>
      <c r="BCY56" s="15"/>
      <c r="BCZ56" s="15"/>
      <c r="BDA56" s="15"/>
      <c r="BDB56" s="15"/>
      <c r="BDC56" s="15"/>
      <c r="BDD56" s="15"/>
      <c r="BDE56" s="15"/>
      <c r="BDF56" s="15"/>
      <c r="BDG56" s="15"/>
      <c r="BDH56" s="15"/>
      <c r="BDI56" s="15"/>
      <c r="BDJ56" s="15"/>
      <c r="BDK56" s="15"/>
      <c r="BDL56" s="15"/>
      <c r="BDM56" s="15"/>
      <c r="BDN56" s="15"/>
      <c r="BDO56" s="15"/>
      <c r="BDP56" s="15"/>
      <c r="BDQ56" s="15"/>
      <c r="BDR56" s="15"/>
      <c r="BDS56" s="15"/>
      <c r="BDT56" s="15"/>
      <c r="BDU56" s="15"/>
      <c r="BDV56" s="15"/>
      <c r="BDW56" s="15"/>
      <c r="BDX56" s="15"/>
      <c r="BDY56" s="15"/>
      <c r="BDZ56" s="15"/>
      <c r="BEA56" s="15"/>
      <c r="BEB56" s="15"/>
      <c r="BEC56" s="15"/>
      <c r="BED56" s="15"/>
      <c r="BEE56" s="15"/>
      <c r="BEF56" s="15"/>
      <c r="BEG56" s="15"/>
      <c r="BEH56" s="15"/>
      <c r="BEI56" s="15"/>
      <c r="BEJ56" s="15"/>
      <c r="BEK56" s="15"/>
      <c r="BEL56" s="15"/>
      <c r="BEM56" s="15"/>
      <c r="BEN56" s="15"/>
      <c r="BEO56" s="15"/>
      <c r="BEP56" s="15"/>
      <c r="BEQ56" s="15"/>
      <c r="BER56" s="15"/>
      <c r="BES56" s="15"/>
      <c r="BET56" s="15"/>
      <c r="BEU56" s="15"/>
      <c r="BEV56" s="15"/>
      <c r="BEW56" s="15"/>
      <c r="BEX56" s="15"/>
      <c r="BEY56" s="15"/>
      <c r="BEZ56" s="15"/>
      <c r="BFA56" s="15"/>
      <c r="BFB56" s="15"/>
      <c r="BFC56" s="15"/>
      <c r="BFD56" s="15"/>
      <c r="BFE56" s="15"/>
      <c r="BFF56" s="15"/>
      <c r="BFG56" s="15"/>
      <c r="BFH56" s="15"/>
      <c r="BFI56" s="15"/>
      <c r="BFJ56" s="15"/>
      <c r="BFK56" s="15"/>
      <c r="BFL56" s="15"/>
      <c r="BFM56" s="15"/>
      <c r="BFN56" s="15"/>
      <c r="BFO56" s="15"/>
      <c r="BFP56" s="15"/>
      <c r="BFQ56" s="15"/>
      <c r="BFR56" s="15"/>
      <c r="BFS56" s="15"/>
      <c r="BFT56" s="15"/>
      <c r="BFU56" s="15"/>
      <c r="BFV56" s="15"/>
      <c r="BFW56" s="15"/>
      <c r="BFX56" s="15"/>
      <c r="BFY56" s="15"/>
      <c r="BFZ56" s="15"/>
      <c r="BGA56" s="15"/>
      <c r="BGB56" s="15"/>
      <c r="BGC56" s="15"/>
      <c r="BGD56" s="15"/>
      <c r="BGE56" s="15"/>
      <c r="BGF56" s="15"/>
      <c r="BGG56" s="15"/>
      <c r="BGH56" s="15"/>
      <c r="BGI56" s="15"/>
      <c r="BGJ56" s="15"/>
      <c r="BGK56" s="15"/>
      <c r="BGL56" s="15"/>
      <c r="BGM56" s="15"/>
      <c r="BGN56" s="15"/>
      <c r="BGO56" s="15"/>
      <c r="BGP56" s="15"/>
      <c r="BGQ56" s="15"/>
      <c r="BGR56" s="15"/>
      <c r="BGS56" s="15"/>
      <c r="BGT56" s="15"/>
      <c r="BGU56" s="15"/>
      <c r="BGV56" s="15"/>
      <c r="BGW56" s="15"/>
      <c r="BGX56" s="15"/>
      <c r="BGY56" s="15"/>
      <c r="BGZ56" s="15"/>
      <c r="BHA56" s="15"/>
      <c r="BHB56" s="15"/>
      <c r="BHC56" s="15"/>
      <c r="BHD56" s="15"/>
      <c r="BHE56" s="15"/>
      <c r="BHF56" s="15"/>
      <c r="BHG56" s="15"/>
      <c r="BHH56" s="15"/>
      <c r="BHI56" s="15"/>
      <c r="BHJ56" s="15"/>
      <c r="BHK56" s="15"/>
      <c r="BHL56" s="15"/>
      <c r="BHM56" s="15"/>
      <c r="BHN56" s="15"/>
      <c r="BHO56" s="15"/>
      <c r="BHP56" s="15"/>
      <c r="BHQ56" s="15"/>
      <c r="BHR56" s="15"/>
      <c r="BHS56" s="15"/>
      <c r="BHT56" s="15"/>
      <c r="BHU56" s="15"/>
      <c r="BHV56" s="15"/>
      <c r="BHW56" s="15"/>
      <c r="BHX56" s="15"/>
      <c r="BHY56" s="15"/>
      <c r="BHZ56" s="15"/>
      <c r="BIA56" s="15"/>
      <c r="BIB56" s="15"/>
      <c r="BIC56" s="15"/>
      <c r="BID56" s="15"/>
      <c r="BIE56" s="15"/>
      <c r="BIF56" s="15"/>
      <c r="BIG56" s="15"/>
      <c r="BIH56" s="15"/>
      <c r="BII56" s="15"/>
      <c r="BIJ56" s="15"/>
      <c r="BIK56" s="15"/>
      <c r="BIL56" s="15"/>
      <c r="BIM56" s="15"/>
      <c r="BIN56" s="15"/>
      <c r="BIO56" s="15"/>
      <c r="BIP56" s="15"/>
      <c r="BIQ56" s="15"/>
      <c r="BIR56" s="15"/>
      <c r="BIS56" s="15"/>
      <c r="BIT56" s="15"/>
      <c r="BIU56" s="15"/>
      <c r="BIV56" s="15"/>
      <c r="BIW56" s="15"/>
      <c r="BIX56" s="15"/>
      <c r="BIY56" s="15"/>
      <c r="BIZ56" s="15"/>
      <c r="BJA56" s="15"/>
      <c r="BJB56" s="15"/>
      <c r="BJC56" s="15"/>
      <c r="BJD56" s="15"/>
      <c r="BJE56" s="15"/>
      <c r="BJF56" s="15"/>
      <c r="BJG56" s="15"/>
      <c r="BJH56" s="15"/>
      <c r="BJI56" s="15"/>
      <c r="BJJ56" s="15"/>
      <c r="BJK56" s="15"/>
      <c r="BJL56" s="15"/>
      <c r="BJM56" s="15"/>
      <c r="BJN56" s="15"/>
      <c r="BJO56" s="15"/>
      <c r="BJP56" s="15"/>
      <c r="BJQ56" s="15"/>
      <c r="BJR56" s="15"/>
      <c r="BJS56" s="15"/>
      <c r="BJT56" s="15"/>
      <c r="BJU56" s="15"/>
      <c r="BJV56" s="15"/>
      <c r="BJW56" s="15"/>
      <c r="BJX56" s="15"/>
      <c r="BJY56" s="15"/>
      <c r="BJZ56" s="15"/>
      <c r="BKA56" s="15"/>
      <c r="BKB56" s="15"/>
      <c r="BKC56" s="15"/>
      <c r="BKD56" s="15"/>
      <c r="BKE56" s="15"/>
      <c r="BKF56" s="15"/>
      <c r="BKG56" s="15"/>
      <c r="BKH56" s="15"/>
      <c r="BKI56" s="15"/>
      <c r="BKJ56" s="15"/>
      <c r="BKK56" s="15"/>
      <c r="BKL56" s="15"/>
      <c r="BKM56" s="15"/>
      <c r="BKN56" s="15"/>
      <c r="BKO56" s="15"/>
      <c r="BKP56" s="15"/>
      <c r="BKQ56" s="15"/>
      <c r="BKR56" s="15"/>
      <c r="BKS56" s="15"/>
      <c r="BKT56" s="15"/>
      <c r="BKU56" s="15"/>
      <c r="BKV56" s="15"/>
      <c r="BKW56" s="15"/>
      <c r="BKX56" s="15"/>
      <c r="BKY56" s="15"/>
      <c r="BKZ56" s="15"/>
      <c r="BLA56" s="15"/>
      <c r="BLB56" s="15"/>
      <c r="BLC56" s="15"/>
      <c r="BLD56" s="15"/>
      <c r="BLE56" s="15"/>
      <c r="BLF56" s="15"/>
      <c r="BLG56" s="15"/>
      <c r="BLH56" s="15"/>
      <c r="BLI56" s="15"/>
      <c r="BLJ56" s="15"/>
      <c r="BLK56" s="15"/>
      <c r="BLL56" s="15"/>
      <c r="BLM56" s="15"/>
      <c r="BLN56" s="15"/>
      <c r="BLO56" s="15"/>
      <c r="BLP56" s="15"/>
      <c r="BLQ56" s="15"/>
      <c r="BLR56" s="15"/>
      <c r="BLS56" s="15"/>
      <c r="BLT56" s="15"/>
      <c r="BLU56" s="15"/>
      <c r="BLV56" s="15"/>
      <c r="BLW56" s="15"/>
      <c r="BLX56" s="15"/>
      <c r="BLY56" s="15"/>
      <c r="BLZ56" s="15"/>
      <c r="BMA56" s="15"/>
      <c r="BMB56" s="15"/>
      <c r="BMC56" s="15"/>
      <c r="BMD56" s="15"/>
      <c r="BME56" s="15"/>
      <c r="BMF56" s="15"/>
      <c r="BMG56" s="15"/>
      <c r="BMH56" s="15"/>
      <c r="BMI56" s="15"/>
      <c r="BMJ56" s="15"/>
      <c r="BMK56" s="15"/>
      <c r="BML56" s="15"/>
      <c r="BMM56" s="15"/>
      <c r="BMN56" s="15"/>
      <c r="BMO56" s="15"/>
      <c r="BMP56" s="15"/>
      <c r="BMQ56" s="15"/>
      <c r="BMR56" s="15"/>
      <c r="BMS56" s="15"/>
      <c r="BMT56" s="15"/>
      <c r="BMU56" s="15"/>
      <c r="BMV56" s="15"/>
      <c r="BMW56" s="15"/>
      <c r="BMX56" s="15"/>
      <c r="BMY56" s="15"/>
      <c r="BMZ56" s="15"/>
      <c r="BNA56" s="15"/>
      <c r="BNB56" s="15"/>
      <c r="BNC56" s="15"/>
      <c r="BND56" s="15"/>
      <c r="BNE56" s="15"/>
      <c r="BNF56" s="15"/>
      <c r="BNG56" s="15"/>
      <c r="BNH56" s="15"/>
      <c r="BNI56" s="15"/>
      <c r="BNJ56" s="15"/>
      <c r="BNK56" s="15"/>
      <c r="BNL56" s="15"/>
      <c r="BNM56" s="15"/>
      <c r="BNN56" s="15"/>
      <c r="BNO56" s="15"/>
      <c r="BNP56" s="15"/>
      <c r="BNQ56" s="15"/>
      <c r="BNR56" s="15"/>
      <c r="BNS56" s="15"/>
      <c r="BNT56" s="15"/>
      <c r="BNU56" s="15"/>
      <c r="BNV56" s="15"/>
      <c r="BNW56" s="15"/>
      <c r="BNX56" s="15"/>
      <c r="BNY56" s="15"/>
      <c r="BNZ56" s="15"/>
      <c r="BOA56" s="15"/>
      <c r="BOB56" s="15"/>
      <c r="BOC56" s="15"/>
      <c r="BOD56" s="15"/>
      <c r="BOE56" s="15"/>
      <c r="BOF56" s="15"/>
      <c r="BOG56" s="15"/>
      <c r="BOH56" s="15"/>
      <c r="BOI56" s="15"/>
      <c r="BOJ56" s="15"/>
      <c r="BOK56" s="15"/>
      <c r="BOL56" s="15"/>
      <c r="BOM56" s="15"/>
      <c r="BON56" s="15"/>
      <c r="BOO56" s="15"/>
      <c r="BOP56" s="15"/>
      <c r="BOQ56" s="15"/>
      <c r="BOR56" s="15"/>
      <c r="BOS56" s="15"/>
      <c r="BOT56" s="15"/>
      <c r="BOU56" s="15"/>
      <c r="BOV56" s="15"/>
      <c r="BOW56" s="15"/>
      <c r="BOX56" s="15"/>
      <c r="BOY56" s="15"/>
      <c r="BOZ56" s="15"/>
      <c r="BPA56" s="15"/>
      <c r="BPB56" s="15"/>
      <c r="BPC56" s="15"/>
      <c r="BPD56" s="15"/>
      <c r="BPE56" s="15"/>
      <c r="BPF56" s="15"/>
      <c r="BPG56" s="15"/>
      <c r="BPH56" s="15"/>
      <c r="BPI56" s="15"/>
      <c r="BPJ56" s="15"/>
      <c r="BPK56" s="15"/>
      <c r="BPL56" s="15"/>
      <c r="BPM56" s="15"/>
      <c r="BPN56" s="15"/>
      <c r="BPO56" s="15"/>
      <c r="BPP56" s="15"/>
      <c r="BPQ56" s="15"/>
      <c r="BPR56" s="15"/>
      <c r="BPS56" s="15"/>
      <c r="BPT56" s="15"/>
      <c r="BPU56" s="15"/>
      <c r="BPV56" s="15"/>
      <c r="BPW56" s="15"/>
      <c r="BPX56" s="15"/>
      <c r="BPY56" s="15"/>
      <c r="BPZ56" s="15"/>
      <c r="BQA56" s="15"/>
      <c r="BQB56" s="15"/>
      <c r="BQC56" s="15"/>
      <c r="BQD56" s="15"/>
      <c r="BQE56" s="15"/>
      <c r="BQF56" s="15"/>
      <c r="BQG56" s="15"/>
      <c r="BQH56" s="15"/>
      <c r="BQI56" s="15"/>
      <c r="BQJ56" s="15"/>
      <c r="BQK56" s="15"/>
      <c r="BQL56" s="15"/>
      <c r="BQM56" s="15"/>
      <c r="BQN56" s="15"/>
      <c r="BQO56" s="15"/>
      <c r="BQP56" s="15"/>
      <c r="BQQ56" s="15"/>
      <c r="BQR56" s="15"/>
      <c r="BQS56" s="15"/>
      <c r="BQT56" s="15"/>
      <c r="BQU56" s="15"/>
      <c r="BQV56" s="15"/>
      <c r="BQW56" s="15"/>
      <c r="BQX56" s="15"/>
      <c r="BQY56" s="15"/>
      <c r="BQZ56" s="15"/>
      <c r="BRA56" s="15"/>
      <c r="BRB56" s="15"/>
      <c r="BRC56" s="15"/>
      <c r="BRD56" s="15"/>
      <c r="BRE56" s="15"/>
      <c r="BRF56" s="15"/>
      <c r="BRG56" s="15"/>
      <c r="BRH56" s="15"/>
      <c r="BRI56" s="15"/>
      <c r="BRJ56" s="15"/>
      <c r="BRK56" s="15"/>
      <c r="BRL56" s="15"/>
      <c r="BRM56" s="15"/>
      <c r="BRN56" s="15"/>
      <c r="BRO56" s="15"/>
      <c r="BRP56" s="15"/>
      <c r="BRQ56" s="15"/>
      <c r="BRR56" s="15"/>
      <c r="BRS56" s="15"/>
      <c r="BRT56" s="15"/>
      <c r="BRU56" s="15"/>
      <c r="BRV56" s="15"/>
      <c r="BRW56" s="15"/>
      <c r="BRX56" s="15"/>
      <c r="BRY56" s="15"/>
      <c r="BRZ56" s="15"/>
      <c r="BSA56" s="15"/>
      <c r="BSB56" s="15"/>
      <c r="BSC56" s="15"/>
      <c r="BSD56" s="15"/>
      <c r="BSE56" s="15"/>
      <c r="BSF56" s="15"/>
      <c r="BSG56" s="15"/>
      <c r="BSH56" s="15"/>
      <c r="BSI56" s="15"/>
      <c r="BSJ56" s="15"/>
      <c r="BSK56" s="15"/>
      <c r="BSL56" s="15"/>
      <c r="BSM56" s="15"/>
      <c r="BSN56" s="15"/>
      <c r="BSO56" s="15"/>
      <c r="BSP56" s="15"/>
      <c r="BSQ56" s="15"/>
      <c r="BSR56" s="15"/>
      <c r="BSS56" s="15"/>
      <c r="BST56" s="15"/>
      <c r="BSU56" s="15"/>
      <c r="BSV56" s="15"/>
      <c r="BSW56" s="15"/>
      <c r="BSX56" s="15"/>
      <c r="BSY56" s="15"/>
      <c r="BSZ56" s="15"/>
      <c r="BTA56" s="15"/>
      <c r="BTB56" s="15"/>
      <c r="BTC56" s="15"/>
      <c r="BTD56" s="15"/>
      <c r="BTE56" s="15"/>
      <c r="BTF56" s="15"/>
      <c r="BTG56" s="15"/>
      <c r="BTH56" s="15"/>
      <c r="BTI56" s="15"/>
      <c r="BTJ56" s="15"/>
      <c r="BTK56" s="15"/>
      <c r="BTL56" s="15"/>
      <c r="BTM56" s="15"/>
      <c r="BTN56" s="15"/>
      <c r="BTO56" s="15"/>
      <c r="BTP56" s="15"/>
      <c r="BTQ56" s="15"/>
      <c r="BTR56" s="15"/>
      <c r="BTS56" s="15"/>
      <c r="BTT56" s="15"/>
      <c r="BTU56" s="15"/>
      <c r="BTV56" s="15"/>
      <c r="BTW56" s="15"/>
      <c r="BTX56" s="15"/>
      <c r="BTY56" s="15"/>
      <c r="BTZ56" s="15"/>
      <c r="BUA56" s="15"/>
      <c r="BUB56" s="15"/>
      <c r="BUC56" s="15"/>
      <c r="BUD56" s="15"/>
      <c r="BUE56" s="15"/>
      <c r="BUF56" s="15"/>
      <c r="BUG56" s="15"/>
      <c r="BUH56" s="15"/>
      <c r="BUI56" s="15"/>
      <c r="BUJ56" s="15"/>
      <c r="BUK56" s="15"/>
      <c r="BUL56" s="15"/>
      <c r="BUM56" s="15"/>
      <c r="BUN56" s="15"/>
      <c r="BUO56" s="15"/>
      <c r="BUP56" s="15"/>
      <c r="BUQ56" s="15"/>
      <c r="BUR56" s="15"/>
      <c r="BUS56" s="15"/>
      <c r="BUT56" s="15"/>
      <c r="BUU56" s="15"/>
      <c r="BUV56" s="15"/>
      <c r="BUW56" s="15"/>
      <c r="BUX56" s="15"/>
      <c r="BUY56" s="15"/>
      <c r="BUZ56" s="15"/>
      <c r="BVA56" s="15"/>
      <c r="BVB56" s="15"/>
      <c r="BVC56" s="15"/>
      <c r="BVD56" s="15"/>
      <c r="BVE56" s="15"/>
      <c r="BVF56" s="15"/>
      <c r="BVG56" s="15"/>
      <c r="BVH56" s="15"/>
      <c r="BVI56" s="15"/>
      <c r="BVJ56" s="15"/>
      <c r="BVK56" s="15"/>
      <c r="BVL56" s="15"/>
      <c r="BVM56" s="15"/>
      <c r="BVN56" s="15"/>
      <c r="BVO56" s="15"/>
      <c r="BVP56" s="15"/>
      <c r="BVQ56" s="15"/>
      <c r="BVR56" s="15"/>
      <c r="BVS56" s="15"/>
      <c r="BVT56" s="15"/>
      <c r="BVU56" s="15"/>
      <c r="BVV56" s="15"/>
      <c r="BVW56" s="15"/>
      <c r="BVX56" s="15"/>
      <c r="BVY56" s="15"/>
      <c r="BVZ56" s="15"/>
      <c r="BWA56" s="15"/>
      <c r="BWB56" s="15"/>
      <c r="BWC56" s="15"/>
      <c r="BWD56" s="15"/>
      <c r="BWE56" s="15"/>
      <c r="BWF56" s="15"/>
      <c r="BWG56" s="15"/>
      <c r="BWH56" s="15"/>
      <c r="BWI56" s="15"/>
      <c r="BWJ56" s="15"/>
      <c r="BWK56" s="15"/>
      <c r="BWL56" s="15"/>
      <c r="BWM56" s="15"/>
      <c r="BWN56" s="15"/>
      <c r="BWO56" s="15"/>
      <c r="BWP56" s="15"/>
      <c r="BWQ56" s="15"/>
      <c r="BWR56" s="15"/>
      <c r="BWS56" s="15"/>
      <c r="BWT56" s="15"/>
      <c r="BWU56" s="15"/>
      <c r="BWV56" s="15"/>
      <c r="BWW56" s="15"/>
      <c r="BWX56" s="15"/>
      <c r="BWY56" s="15"/>
      <c r="BWZ56" s="15"/>
      <c r="BXA56" s="15"/>
      <c r="BXB56" s="15"/>
      <c r="BXC56" s="15"/>
      <c r="BXD56" s="15"/>
      <c r="BXE56" s="15"/>
      <c r="BXF56" s="15"/>
      <c r="BXG56" s="15"/>
      <c r="BXH56" s="15"/>
      <c r="BXI56" s="15"/>
      <c r="BXJ56" s="15"/>
      <c r="BXK56" s="15"/>
      <c r="BXL56" s="15"/>
      <c r="BXM56" s="15"/>
      <c r="BXN56" s="15"/>
      <c r="BXO56" s="15"/>
      <c r="BXP56" s="15"/>
      <c r="BXQ56" s="15"/>
      <c r="BXR56" s="15"/>
      <c r="BXS56" s="15"/>
      <c r="BXT56" s="15"/>
      <c r="BXU56" s="15"/>
      <c r="BXV56" s="15"/>
      <c r="BXW56" s="15"/>
      <c r="BXX56" s="15"/>
      <c r="BXY56" s="15"/>
      <c r="BXZ56" s="15"/>
      <c r="BYA56" s="15"/>
      <c r="BYB56" s="15"/>
      <c r="BYC56" s="15"/>
      <c r="BYD56" s="15"/>
      <c r="BYE56" s="15"/>
      <c r="BYF56" s="15"/>
      <c r="BYG56" s="15"/>
      <c r="BYH56" s="15"/>
      <c r="BYI56" s="15"/>
      <c r="BYJ56" s="15"/>
      <c r="BYK56" s="15"/>
      <c r="BYL56" s="15"/>
      <c r="BYM56" s="15"/>
      <c r="BYN56" s="15"/>
      <c r="BYO56" s="15"/>
      <c r="BYP56" s="15"/>
      <c r="BYQ56" s="15"/>
      <c r="BYR56" s="15"/>
      <c r="BYS56" s="15"/>
      <c r="BYT56" s="15"/>
      <c r="BYU56" s="15"/>
      <c r="BYV56" s="15"/>
      <c r="BYW56" s="15"/>
      <c r="BYX56" s="15"/>
      <c r="BYY56" s="15"/>
      <c r="BYZ56" s="15"/>
      <c r="BZA56" s="15"/>
      <c r="BZB56" s="15"/>
      <c r="BZC56" s="15"/>
      <c r="BZD56" s="15"/>
      <c r="BZE56" s="15"/>
      <c r="BZF56" s="15"/>
      <c r="BZG56" s="15"/>
      <c r="BZH56" s="15"/>
      <c r="BZI56" s="15"/>
      <c r="BZJ56" s="15"/>
      <c r="BZK56" s="15"/>
      <c r="BZL56" s="15"/>
      <c r="BZM56" s="15"/>
      <c r="BZN56" s="15"/>
      <c r="BZO56" s="15"/>
      <c r="BZP56" s="15"/>
      <c r="BZQ56" s="15"/>
      <c r="BZR56" s="15"/>
      <c r="BZS56" s="15"/>
      <c r="BZT56" s="15"/>
      <c r="BZU56" s="15"/>
      <c r="BZV56" s="15"/>
      <c r="BZW56" s="15"/>
      <c r="BZX56" s="15"/>
      <c r="BZY56" s="15"/>
      <c r="BZZ56" s="15"/>
      <c r="CAA56" s="15"/>
      <c r="CAB56" s="15"/>
      <c r="CAC56" s="15"/>
      <c r="CAD56" s="15"/>
      <c r="CAE56" s="15"/>
      <c r="CAF56" s="15"/>
      <c r="CAG56" s="15"/>
      <c r="CAH56" s="15"/>
      <c r="CAI56" s="15"/>
      <c r="CAJ56" s="15"/>
      <c r="CAK56" s="15"/>
      <c r="CAL56" s="15"/>
      <c r="CAM56" s="15"/>
      <c r="CAN56" s="15"/>
      <c r="CAO56" s="15"/>
      <c r="CAP56" s="15"/>
      <c r="CAQ56" s="15"/>
      <c r="CAR56" s="15"/>
      <c r="CAS56" s="15"/>
      <c r="CAT56" s="15"/>
      <c r="CAU56" s="15"/>
      <c r="CAV56" s="15"/>
      <c r="CAW56" s="15"/>
      <c r="CAX56" s="15"/>
      <c r="CAY56" s="15"/>
      <c r="CAZ56" s="15"/>
      <c r="CBA56" s="15"/>
      <c r="CBB56" s="15"/>
      <c r="CBC56" s="15"/>
      <c r="CBD56" s="15"/>
      <c r="CBE56" s="15"/>
      <c r="CBF56" s="15"/>
      <c r="CBG56" s="15"/>
      <c r="CBH56" s="15"/>
      <c r="CBI56" s="15"/>
      <c r="CBJ56" s="15"/>
      <c r="CBK56" s="15"/>
      <c r="CBL56" s="15"/>
      <c r="CBM56" s="15"/>
      <c r="CBN56" s="15"/>
      <c r="CBO56" s="15"/>
      <c r="CBP56" s="15"/>
      <c r="CBQ56" s="15"/>
      <c r="CBR56" s="15"/>
      <c r="CBS56" s="15"/>
      <c r="CBT56" s="15"/>
      <c r="CBU56" s="15"/>
      <c r="CBV56" s="15"/>
      <c r="CBW56" s="15"/>
      <c r="CBX56" s="15"/>
      <c r="CBY56" s="15"/>
      <c r="CBZ56" s="15"/>
      <c r="CCA56" s="15"/>
      <c r="CCB56" s="15"/>
      <c r="CCC56" s="15"/>
      <c r="CCD56" s="15"/>
      <c r="CCE56" s="15"/>
      <c r="CCF56" s="15"/>
      <c r="CCG56" s="15"/>
      <c r="CCH56" s="15"/>
      <c r="CCI56" s="15"/>
      <c r="CCJ56" s="15"/>
      <c r="CCK56" s="15"/>
      <c r="CCL56" s="15"/>
      <c r="CCM56" s="15"/>
      <c r="CCN56" s="15"/>
      <c r="CCO56" s="15"/>
      <c r="CCP56" s="15"/>
      <c r="CCQ56" s="15"/>
      <c r="CCR56" s="15"/>
      <c r="CCS56" s="15"/>
      <c r="CCT56" s="15"/>
      <c r="CCU56" s="15"/>
      <c r="CCV56" s="15"/>
      <c r="CCW56" s="15"/>
      <c r="CCX56" s="15"/>
      <c r="CCY56" s="15"/>
      <c r="CCZ56" s="15"/>
      <c r="CDA56" s="15"/>
      <c r="CDB56" s="15"/>
      <c r="CDC56" s="15"/>
      <c r="CDD56" s="15"/>
      <c r="CDE56" s="15"/>
      <c r="CDF56" s="15"/>
      <c r="CDG56" s="15"/>
      <c r="CDH56" s="15"/>
      <c r="CDI56" s="15"/>
      <c r="CDJ56" s="15"/>
      <c r="CDK56" s="15"/>
      <c r="CDL56" s="15"/>
      <c r="CDM56" s="15"/>
      <c r="CDN56" s="15"/>
      <c r="CDO56" s="15"/>
      <c r="CDP56" s="15"/>
      <c r="CDQ56" s="15"/>
      <c r="CDR56" s="15"/>
      <c r="CDS56" s="15"/>
      <c r="CDT56" s="15"/>
      <c r="CDU56" s="15"/>
      <c r="CDV56" s="15"/>
      <c r="CDW56" s="15"/>
      <c r="CDX56" s="15"/>
      <c r="CDY56" s="15"/>
      <c r="CDZ56" s="15"/>
      <c r="CEA56" s="15"/>
      <c r="CEB56" s="15"/>
      <c r="CEC56" s="15"/>
      <c r="CED56" s="15"/>
      <c r="CEE56" s="15"/>
      <c r="CEF56" s="15"/>
      <c r="CEG56" s="15"/>
      <c r="CEH56" s="15"/>
      <c r="CEI56" s="15"/>
      <c r="CEJ56" s="15"/>
      <c r="CEK56" s="15"/>
      <c r="CEL56" s="15"/>
      <c r="CEM56" s="15"/>
      <c r="CEN56" s="15"/>
      <c r="CEO56" s="15"/>
      <c r="CEP56" s="15"/>
      <c r="CEQ56" s="15"/>
      <c r="CER56" s="15"/>
      <c r="CES56" s="15"/>
      <c r="CET56" s="15"/>
      <c r="CEU56" s="15"/>
      <c r="CEV56" s="15"/>
      <c r="CEW56" s="15"/>
      <c r="CEX56" s="15"/>
      <c r="CEY56" s="15"/>
      <c r="CEZ56" s="15"/>
      <c r="CFA56" s="15"/>
      <c r="CFB56" s="15"/>
      <c r="CFC56" s="15"/>
      <c r="CFD56" s="15"/>
      <c r="CFE56" s="15"/>
      <c r="CFF56" s="15"/>
      <c r="CFG56" s="15"/>
      <c r="CFH56" s="15"/>
      <c r="CFI56" s="15"/>
      <c r="CFJ56" s="15"/>
      <c r="CFK56" s="15"/>
      <c r="CFL56" s="15"/>
      <c r="CFM56" s="15"/>
      <c r="CFN56" s="15"/>
      <c r="CFO56" s="15"/>
      <c r="CFP56" s="15"/>
      <c r="CFQ56" s="15"/>
      <c r="CFR56" s="15"/>
      <c r="CFS56" s="15"/>
      <c r="CFT56" s="15"/>
      <c r="CFU56" s="15"/>
      <c r="CFV56" s="15"/>
      <c r="CFW56" s="15"/>
      <c r="CFX56" s="15"/>
      <c r="CFY56" s="15"/>
      <c r="CFZ56" s="15"/>
      <c r="CGA56" s="15"/>
      <c r="CGB56" s="15"/>
      <c r="CGC56" s="15"/>
      <c r="CGD56" s="15"/>
      <c r="CGE56" s="15"/>
      <c r="CGF56" s="15"/>
      <c r="CGG56" s="15"/>
      <c r="CGH56" s="15"/>
      <c r="CGI56" s="15"/>
      <c r="CGJ56" s="15"/>
      <c r="CGK56" s="15"/>
      <c r="CGL56" s="15"/>
      <c r="CGM56" s="15"/>
      <c r="CGN56" s="15"/>
      <c r="CGO56" s="15"/>
      <c r="CGP56" s="15"/>
      <c r="CGQ56" s="15"/>
      <c r="CGR56" s="15"/>
      <c r="CGS56" s="15"/>
      <c r="CGT56" s="15"/>
      <c r="CGU56" s="15"/>
      <c r="CGV56" s="15"/>
      <c r="CGW56" s="15"/>
      <c r="CGX56" s="15"/>
      <c r="CGY56" s="15"/>
      <c r="CGZ56" s="15"/>
      <c r="CHA56" s="15"/>
      <c r="CHB56" s="15"/>
      <c r="CHC56" s="15"/>
      <c r="CHD56" s="15"/>
      <c r="CHE56" s="15"/>
      <c r="CHF56" s="15"/>
      <c r="CHG56" s="15"/>
      <c r="CHH56" s="15"/>
      <c r="CHI56" s="15"/>
      <c r="CHJ56" s="15"/>
      <c r="CHK56" s="15"/>
      <c r="CHL56" s="15"/>
      <c r="CHM56" s="15"/>
      <c r="CHN56" s="15"/>
      <c r="CHO56" s="15"/>
      <c r="CHP56" s="15"/>
      <c r="CHQ56" s="15"/>
      <c r="CHR56" s="15"/>
      <c r="CHS56" s="15"/>
      <c r="CHT56" s="15"/>
      <c r="CHU56" s="15"/>
      <c r="CHV56" s="15"/>
      <c r="CHW56" s="15"/>
      <c r="CHX56" s="15"/>
      <c r="CHY56" s="15"/>
      <c r="CHZ56" s="15"/>
      <c r="CIA56" s="15"/>
      <c r="CIB56" s="15"/>
      <c r="CIC56" s="15"/>
      <c r="CID56" s="15"/>
      <c r="CIE56" s="15"/>
      <c r="CIF56" s="15"/>
      <c r="CIG56" s="15"/>
      <c r="CIH56" s="15"/>
      <c r="CII56" s="15"/>
      <c r="CIJ56" s="15"/>
      <c r="CIK56" s="15"/>
      <c r="CIL56" s="15"/>
      <c r="CIM56" s="15"/>
      <c r="CIN56" s="15"/>
      <c r="CIO56" s="15"/>
      <c r="CIP56" s="15"/>
      <c r="CIQ56" s="15"/>
      <c r="CIR56" s="15"/>
      <c r="CIS56" s="15"/>
      <c r="CIT56" s="15"/>
      <c r="CIU56" s="15"/>
      <c r="CIV56" s="15"/>
      <c r="CIW56" s="15"/>
      <c r="CIX56" s="15"/>
      <c r="CIY56" s="15"/>
      <c r="CIZ56" s="15"/>
      <c r="CJA56" s="15"/>
      <c r="CJB56" s="15"/>
      <c r="CJC56" s="15"/>
      <c r="CJD56" s="15"/>
      <c r="CJE56" s="15"/>
      <c r="CJF56" s="15"/>
      <c r="CJG56" s="15"/>
      <c r="CJH56" s="15"/>
      <c r="CJI56" s="15"/>
      <c r="CJJ56" s="15"/>
      <c r="CJK56" s="15"/>
      <c r="CJL56" s="15"/>
      <c r="CJM56" s="15"/>
      <c r="CJN56" s="15"/>
      <c r="CJO56" s="15"/>
      <c r="CJP56" s="15"/>
      <c r="CJQ56" s="15"/>
      <c r="CJR56" s="15"/>
      <c r="CJS56" s="15"/>
      <c r="CJT56" s="15"/>
      <c r="CJU56" s="15"/>
      <c r="CJV56" s="15"/>
      <c r="CJW56" s="15"/>
      <c r="CJX56" s="15"/>
      <c r="CJY56" s="15"/>
      <c r="CJZ56" s="15"/>
      <c r="CKA56" s="15"/>
      <c r="CKB56" s="15"/>
      <c r="CKC56" s="15"/>
      <c r="CKD56" s="15"/>
      <c r="CKE56" s="15"/>
      <c r="CKF56" s="15"/>
      <c r="CKG56" s="15"/>
      <c r="CKH56" s="15"/>
      <c r="CKI56" s="15"/>
      <c r="CKJ56" s="15"/>
      <c r="CKK56" s="15"/>
      <c r="CKL56" s="15"/>
      <c r="CKM56" s="15"/>
      <c r="CKN56" s="15"/>
      <c r="CKO56" s="15"/>
      <c r="CKP56" s="15"/>
      <c r="CKQ56" s="15"/>
      <c r="CKR56" s="15"/>
      <c r="CKS56" s="15"/>
      <c r="CKT56" s="15"/>
      <c r="CKU56" s="15"/>
      <c r="CKV56" s="15"/>
      <c r="CKW56" s="15"/>
      <c r="CKX56" s="15"/>
      <c r="CKY56" s="15"/>
      <c r="CKZ56" s="15"/>
      <c r="CLA56" s="15"/>
      <c r="CLB56" s="15"/>
      <c r="CLC56" s="15"/>
      <c r="CLD56" s="15"/>
      <c r="CLE56" s="15"/>
      <c r="CLF56" s="15"/>
      <c r="CLG56" s="15"/>
      <c r="CLH56" s="15"/>
      <c r="CLI56" s="15"/>
      <c r="CLJ56" s="15"/>
      <c r="CLK56" s="15"/>
      <c r="CLL56" s="15"/>
      <c r="CLM56" s="15"/>
      <c r="CLN56" s="15"/>
      <c r="CLO56" s="15"/>
      <c r="CLP56" s="15"/>
      <c r="CLQ56" s="15"/>
      <c r="CLR56" s="15"/>
      <c r="CLS56" s="15"/>
      <c r="CLT56" s="15"/>
      <c r="CLU56" s="15"/>
      <c r="CLV56" s="15"/>
      <c r="CLW56" s="15"/>
      <c r="CLX56" s="15"/>
      <c r="CLY56" s="15"/>
      <c r="CLZ56" s="15"/>
      <c r="CMA56" s="15"/>
      <c r="CMB56" s="15"/>
      <c r="CMC56" s="15"/>
      <c r="CMD56" s="15"/>
      <c r="CME56" s="15"/>
      <c r="CMF56" s="15"/>
      <c r="CMG56" s="15"/>
      <c r="CMH56" s="15"/>
      <c r="CMI56" s="15"/>
      <c r="CMJ56" s="15"/>
      <c r="CMK56" s="15"/>
      <c r="CML56" s="15"/>
      <c r="CMM56" s="15"/>
      <c r="CMN56" s="15"/>
      <c r="CMO56" s="15"/>
      <c r="CMP56" s="15"/>
      <c r="CMQ56" s="15"/>
      <c r="CMR56" s="15"/>
      <c r="CMS56" s="15"/>
      <c r="CMT56" s="15"/>
      <c r="CMU56" s="15"/>
      <c r="CMV56" s="15"/>
      <c r="CMW56" s="15"/>
      <c r="CMX56" s="15"/>
      <c r="CMY56" s="15"/>
      <c r="CMZ56" s="15"/>
      <c r="CNA56" s="15"/>
      <c r="CNB56" s="15"/>
      <c r="CNC56" s="15"/>
      <c r="CND56" s="15"/>
      <c r="CNE56" s="15"/>
      <c r="CNF56" s="15"/>
      <c r="CNG56" s="15"/>
      <c r="CNH56" s="15"/>
      <c r="CNI56" s="15"/>
      <c r="CNJ56" s="15"/>
      <c r="CNK56" s="15"/>
      <c r="CNL56" s="15"/>
      <c r="CNM56" s="15"/>
      <c r="CNN56" s="15"/>
      <c r="CNO56" s="15"/>
      <c r="CNP56" s="15"/>
      <c r="CNQ56" s="15"/>
      <c r="CNR56" s="15"/>
      <c r="CNS56" s="15"/>
      <c r="CNT56" s="15"/>
      <c r="CNU56" s="15"/>
      <c r="CNV56" s="15"/>
      <c r="CNW56" s="15"/>
      <c r="CNX56" s="15"/>
      <c r="CNY56" s="15"/>
      <c r="CNZ56" s="15"/>
      <c r="COA56" s="15"/>
      <c r="COB56" s="15"/>
      <c r="COC56" s="15"/>
      <c r="COD56" s="15"/>
      <c r="COE56" s="15"/>
      <c r="COF56" s="15"/>
      <c r="COG56" s="15"/>
      <c r="COH56" s="15"/>
      <c r="COI56" s="15"/>
      <c r="COJ56" s="15"/>
      <c r="COK56" s="15"/>
      <c r="COL56" s="15"/>
      <c r="COM56" s="15"/>
      <c r="CON56" s="15"/>
      <c r="COO56" s="15"/>
      <c r="COP56" s="15"/>
      <c r="COQ56" s="15"/>
      <c r="COR56" s="15"/>
      <c r="COS56" s="15"/>
      <c r="COT56" s="15"/>
      <c r="COU56" s="15"/>
      <c r="COV56" s="15"/>
      <c r="COW56" s="15"/>
      <c r="COX56" s="15"/>
      <c r="COY56" s="15"/>
      <c r="COZ56" s="15"/>
      <c r="CPA56" s="15"/>
      <c r="CPB56" s="15"/>
      <c r="CPC56" s="15"/>
      <c r="CPD56" s="15"/>
      <c r="CPE56" s="15"/>
      <c r="CPF56" s="15"/>
      <c r="CPG56" s="15"/>
      <c r="CPH56" s="15"/>
      <c r="CPI56" s="15"/>
      <c r="CPJ56" s="15"/>
      <c r="CPK56" s="15"/>
      <c r="CPL56" s="15"/>
      <c r="CPM56" s="15"/>
      <c r="CPN56" s="15"/>
      <c r="CPO56" s="15"/>
      <c r="CPP56" s="15"/>
      <c r="CPQ56" s="15"/>
      <c r="CPR56" s="15"/>
      <c r="CPS56" s="15"/>
      <c r="CPT56" s="15"/>
      <c r="CPU56" s="15"/>
      <c r="CPV56" s="15"/>
      <c r="CPW56" s="15"/>
      <c r="CPX56" s="15"/>
      <c r="CPY56" s="15"/>
      <c r="CPZ56" s="15"/>
      <c r="CQA56" s="15"/>
      <c r="CQB56" s="15"/>
      <c r="CQC56" s="15"/>
      <c r="CQD56" s="15"/>
      <c r="CQE56" s="15"/>
      <c r="CQF56" s="15"/>
      <c r="CQG56" s="15"/>
      <c r="CQH56" s="15"/>
      <c r="CQI56" s="15"/>
      <c r="CQJ56" s="15"/>
      <c r="CQK56" s="15"/>
      <c r="CQL56" s="15"/>
      <c r="CQM56" s="15"/>
      <c r="CQN56" s="15"/>
      <c r="CQO56" s="15"/>
      <c r="CQP56" s="15"/>
      <c r="CQQ56" s="15"/>
      <c r="CQR56" s="15"/>
      <c r="CQS56" s="15"/>
      <c r="CQT56" s="15"/>
      <c r="CQU56" s="15"/>
      <c r="CQV56" s="15"/>
      <c r="CQW56" s="15"/>
      <c r="CQX56" s="15"/>
      <c r="CQY56" s="15"/>
      <c r="CQZ56" s="15"/>
      <c r="CRA56" s="15"/>
      <c r="CRB56" s="15"/>
      <c r="CRC56" s="15"/>
      <c r="CRD56" s="15"/>
      <c r="CRE56" s="15"/>
      <c r="CRF56" s="15"/>
      <c r="CRG56" s="15"/>
      <c r="CRH56" s="15"/>
      <c r="CRI56" s="15"/>
      <c r="CRJ56" s="15"/>
      <c r="CRK56" s="15"/>
      <c r="CRL56" s="15"/>
      <c r="CRM56" s="15"/>
      <c r="CRN56" s="15"/>
      <c r="CRO56" s="15"/>
      <c r="CRP56" s="15"/>
      <c r="CRQ56" s="15"/>
      <c r="CRR56" s="15"/>
      <c r="CRS56" s="15"/>
      <c r="CRT56" s="15"/>
      <c r="CRU56" s="15"/>
      <c r="CRV56" s="15"/>
      <c r="CRW56" s="15"/>
      <c r="CRX56" s="15"/>
      <c r="CRY56" s="15"/>
      <c r="CRZ56" s="15"/>
      <c r="CSA56" s="15"/>
      <c r="CSB56" s="15"/>
      <c r="CSC56" s="15"/>
      <c r="CSD56" s="15"/>
      <c r="CSE56" s="15"/>
      <c r="CSF56" s="15"/>
      <c r="CSG56" s="15"/>
      <c r="CSH56" s="15"/>
      <c r="CSI56" s="15"/>
      <c r="CSJ56" s="15"/>
      <c r="CSK56" s="15"/>
      <c r="CSL56" s="15"/>
      <c r="CSM56" s="15"/>
      <c r="CSN56" s="15"/>
      <c r="CSO56" s="15"/>
      <c r="CSP56" s="15"/>
      <c r="CSQ56" s="15"/>
      <c r="CSR56" s="15"/>
      <c r="CSS56" s="15"/>
      <c r="CST56" s="15"/>
      <c r="CSU56" s="15"/>
      <c r="CSV56" s="15"/>
      <c r="CSW56" s="15"/>
      <c r="CSX56" s="15"/>
      <c r="CSY56" s="15"/>
      <c r="CSZ56" s="15"/>
      <c r="CTA56" s="15"/>
      <c r="CTB56" s="15"/>
      <c r="CTC56" s="15"/>
      <c r="CTD56" s="15"/>
      <c r="CTE56" s="15"/>
      <c r="CTF56" s="15"/>
      <c r="CTG56" s="15"/>
      <c r="CTH56" s="15"/>
      <c r="CTI56" s="15"/>
      <c r="CTJ56" s="15"/>
      <c r="CTK56" s="15"/>
      <c r="CTL56" s="15"/>
      <c r="CTM56" s="15"/>
      <c r="CTN56" s="15"/>
      <c r="CTO56" s="15"/>
      <c r="CTP56" s="15"/>
      <c r="CTQ56" s="15"/>
      <c r="CTR56" s="15"/>
      <c r="CTS56" s="15"/>
      <c r="CTT56" s="15"/>
      <c r="CTU56" s="15"/>
      <c r="CTV56" s="15"/>
      <c r="CTW56" s="15"/>
      <c r="CTX56" s="15"/>
      <c r="CTY56" s="15"/>
      <c r="CTZ56" s="15"/>
      <c r="CUA56" s="15"/>
      <c r="CUB56" s="15"/>
      <c r="CUC56" s="15"/>
      <c r="CUD56" s="15"/>
      <c r="CUE56" s="15"/>
      <c r="CUF56" s="15"/>
      <c r="CUG56" s="15"/>
      <c r="CUH56" s="15"/>
      <c r="CUI56" s="15"/>
      <c r="CUJ56" s="15"/>
      <c r="CUK56" s="15"/>
      <c r="CUL56" s="15"/>
      <c r="CUM56" s="15"/>
      <c r="CUN56" s="15"/>
      <c r="CUO56" s="15"/>
      <c r="CUP56" s="15"/>
      <c r="CUQ56" s="15"/>
      <c r="CUR56" s="15"/>
      <c r="CUS56" s="15"/>
      <c r="CUT56" s="15"/>
    </row>
    <row r="57" spans="1:2594" s="105" customFormat="1" ht="15" customHeight="1" x14ac:dyDescent="0.15">
      <c r="A57" s="601" t="s">
        <v>278</v>
      </c>
      <c r="B57" s="472" t="s">
        <v>462</v>
      </c>
      <c r="C57" s="919" t="s">
        <v>607</v>
      </c>
      <c r="D57" s="107"/>
      <c r="E57" s="107"/>
      <c r="F57" s="107"/>
      <c r="G57" s="107"/>
      <c r="H57" s="107"/>
      <c r="I57" s="107"/>
      <c r="J57" s="107"/>
      <c r="K57" s="973"/>
      <c r="L57" s="172"/>
      <c r="M57" s="173"/>
      <c r="N57" s="862" t="str">
        <f t="shared" si="11"/>
        <v>12</v>
      </c>
      <c r="O57" s="103" t="str">
        <f t="shared" si="12"/>
        <v>БУМАГА И КАРТОН</v>
      </c>
      <c r="P57" s="919" t="s">
        <v>607</v>
      </c>
      <c r="Q57" s="375">
        <f>D57-(D58+D63+D64+D69)</f>
        <v>0</v>
      </c>
      <c r="R57" s="160">
        <f t="shared" ref="R57:X57" si="34">E57-(E58+E63+E64+E69)</f>
        <v>0</v>
      </c>
      <c r="S57" s="160">
        <f t="shared" si="34"/>
        <v>0</v>
      </c>
      <c r="T57" s="160">
        <f t="shared" si="34"/>
        <v>0</v>
      </c>
      <c r="U57" s="160">
        <f t="shared" si="34"/>
        <v>0</v>
      </c>
      <c r="V57" s="160">
        <f t="shared" si="34"/>
        <v>0</v>
      </c>
      <c r="W57" s="160">
        <f t="shared" si="34"/>
        <v>0</v>
      </c>
      <c r="X57" s="857">
        <f t="shared" si="34"/>
        <v>0</v>
      </c>
      <c r="Y57" s="193"/>
      <c r="Z57" s="201" t="str">
        <f t="shared" si="4"/>
        <v>12</v>
      </c>
      <c r="AA57" s="103" t="str">
        <f t="shared" si="4"/>
        <v>БУМАГА И КАРТОН</v>
      </c>
      <c r="AB57" s="919" t="s">
        <v>474</v>
      </c>
      <c r="AC57" s="208">
        <f>IF(ISNUMBER('CB1-Производство'!D69+D57-H57),'CB1-Производство'!D69+D57-H57,IF(ISNUMBER(H57-D57),"NT " &amp; H57-D57,"…"))</f>
        <v>0</v>
      </c>
      <c r="AD57" s="206">
        <f>IF(ISNUMBER('CB1-Производство'!E69+F57-J57),'CB1-Производство'!E69+F57-J57,IF(ISNUMBER(J57-F57),"NT " &amp; J57-F57,"…"))</f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  <c r="AMM57" s="15"/>
      <c r="AMN57" s="15"/>
      <c r="AMO57" s="15"/>
      <c r="AMP57" s="15"/>
      <c r="AMQ57" s="15"/>
      <c r="AMR57" s="15"/>
      <c r="AMS57" s="15"/>
      <c r="AMT57" s="15"/>
      <c r="AMU57" s="15"/>
      <c r="AMV57" s="15"/>
      <c r="AMW57" s="15"/>
      <c r="AMX57" s="15"/>
      <c r="AMY57" s="15"/>
      <c r="AMZ57" s="15"/>
      <c r="ANA57" s="15"/>
      <c r="ANB57" s="15"/>
      <c r="ANC57" s="15"/>
      <c r="AND57" s="15"/>
      <c r="ANE57" s="15"/>
      <c r="ANF57" s="15"/>
      <c r="ANG57" s="15"/>
      <c r="ANH57" s="15"/>
      <c r="ANI57" s="15"/>
      <c r="ANJ57" s="15"/>
      <c r="ANK57" s="15"/>
      <c r="ANL57" s="15"/>
      <c r="ANM57" s="15"/>
      <c r="ANN57" s="15"/>
      <c r="ANO57" s="15"/>
      <c r="ANP57" s="15"/>
      <c r="ANQ57" s="15"/>
      <c r="ANR57" s="15"/>
      <c r="ANS57" s="15"/>
      <c r="ANT57" s="15"/>
      <c r="ANU57" s="15"/>
      <c r="ANV57" s="15"/>
      <c r="ANW57" s="15"/>
      <c r="ANX57" s="15"/>
      <c r="ANY57" s="15"/>
      <c r="ANZ57" s="15"/>
      <c r="AOA57" s="15"/>
      <c r="AOB57" s="15"/>
      <c r="AOC57" s="15"/>
      <c r="AOD57" s="15"/>
      <c r="AOE57" s="15"/>
      <c r="AOF57" s="15"/>
      <c r="AOG57" s="15"/>
      <c r="AOH57" s="15"/>
      <c r="AOI57" s="15"/>
      <c r="AOJ57" s="15"/>
      <c r="AOK57" s="15"/>
      <c r="AOL57" s="15"/>
      <c r="AOM57" s="15"/>
      <c r="AON57" s="15"/>
      <c r="AOO57" s="15"/>
      <c r="AOP57" s="15"/>
      <c r="AOQ57" s="15"/>
      <c r="AOR57" s="15"/>
      <c r="AOS57" s="15"/>
      <c r="AOT57" s="15"/>
      <c r="AOU57" s="15"/>
      <c r="AOV57" s="15"/>
      <c r="AOW57" s="15"/>
      <c r="AOX57" s="15"/>
      <c r="AOY57" s="15"/>
      <c r="AOZ57" s="15"/>
      <c r="APA57" s="15"/>
      <c r="APB57" s="15"/>
      <c r="APC57" s="15"/>
      <c r="APD57" s="15"/>
      <c r="APE57" s="15"/>
      <c r="APF57" s="15"/>
      <c r="APG57" s="15"/>
      <c r="APH57" s="15"/>
      <c r="API57" s="15"/>
      <c r="APJ57" s="15"/>
      <c r="APK57" s="15"/>
      <c r="APL57" s="15"/>
      <c r="APM57" s="15"/>
      <c r="APN57" s="15"/>
      <c r="APO57" s="15"/>
      <c r="APP57" s="15"/>
      <c r="APQ57" s="15"/>
      <c r="APR57" s="15"/>
      <c r="APS57" s="15"/>
      <c r="APT57" s="15"/>
      <c r="APU57" s="15"/>
      <c r="APV57" s="15"/>
      <c r="APW57" s="15"/>
      <c r="APX57" s="15"/>
      <c r="APY57" s="15"/>
      <c r="APZ57" s="15"/>
      <c r="AQA57" s="15"/>
      <c r="AQB57" s="15"/>
      <c r="AQC57" s="15"/>
      <c r="AQD57" s="15"/>
      <c r="AQE57" s="15"/>
      <c r="AQF57" s="15"/>
      <c r="AQG57" s="15"/>
      <c r="AQH57" s="15"/>
      <c r="AQI57" s="15"/>
      <c r="AQJ57" s="15"/>
      <c r="AQK57" s="15"/>
      <c r="AQL57" s="15"/>
      <c r="AQM57" s="15"/>
      <c r="AQN57" s="15"/>
      <c r="AQO57" s="15"/>
      <c r="AQP57" s="15"/>
      <c r="AQQ57" s="15"/>
      <c r="AQR57" s="15"/>
      <c r="AQS57" s="15"/>
      <c r="AQT57" s="15"/>
      <c r="AQU57" s="15"/>
      <c r="AQV57" s="15"/>
      <c r="AQW57" s="15"/>
      <c r="AQX57" s="15"/>
      <c r="AQY57" s="15"/>
      <c r="AQZ57" s="15"/>
      <c r="ARA57" s="15"/>
      <c r="ARB57" s="15"/>
      <c r="ARC57" s="15"/>
      <c r="ARD57" s="15"/>
      <c r="ARE57" s="15"/>
      <c r="ARF57" s="15"/>
      <c r="ARG57" s="15"/>
      <c r="ARH57" s="15"/>
      <c r="ARI57" s="15"/>
      <c r="ARJ57" s="15"/>
      <c r="ARK57" s="15"/>
      <c r="ARL57" s="15"/>
      <c r="ARM57" s="15"/>
      <c r="ARN57" s="15"/>
      <c r="ARO57" s="15"/>
      <c r="ARP57" s="15"/>
      <c r="ARQ57" s="15"/>
      <c r="ARR57" s="15"/>
      <c r="ARS57" s="15"/>
      <c r="ART57" s="15"/>
      <c r="ARU57" s="15"/>
      <c r="ARV57" s="15"/>
      <c r="ARW57" s="15"/>
      <c r="ARX57" s="15"/>
      <c r="ARY57" s="15"/>
      <c r="ARZ57" s="15"/>
      <c r="ASA57" s="15"/>
      <c r="ASB57" s="15"/>
      <c r="ASC57" s="15"/>
      <c r="ASD57" s="15"/>
      <c r="ASE57" s="15"/>
      <c r="ASF57" s="15"/>
      <c r="ASG57" s="15"/>
      <c r="ASH57" s="15"/>
      <c r="ASI57" s="15"/>
      <c r="ASJ57" s="15"/>
      <c r="ASK57" s="15"/>
      <c r="ASL57" s="15"/>
      <c r="ASM57" s="15"/>
      <c r="ASN57" s="15"/>
      <c r="ASO57" s="15"/>
      <c r="ASP57" s="15"/>
      <c r="ASQ57" s="15"/>
      <c r="ASR57" s="15"/>
      <c r="ASS57" s="15"/>
      <c r="AST57" s="15"/>
      <c r="ASU57" s="15"/>
      <c r="ASV57" s="15"/>
      <c r="ASW57" s="15"/>
      <c r="ASX57" s="15"/>
      <c r="ASY57" s="15"/>
      <c r="ASZ57" s="15"/>
      <c r="ATA57" s="15"/>
      <c r="ATB57" s="15"/>
      <c r="ATC57" s="15"/>
      <c r="ATD57" s="15"/>
      <c r="ATE57" s="15"/>
      <c r="ATF57" s="15"/>
      <c r="ATG57" s="15"/>
      <c r="ATH57" s="15"/>
      <c r="ATI57" s="15"/>
      <c r="ATJ57" s="15"/>
      <c r="ATK57" s="15"/>
      <c r="ATL57" s="15"/>
      <c r="ATM57" s="15"/>
      <c r="ATN57" s="15"/>
      <c r="ATO57" s="15"/>
      <c r="ATP57" s="15"/>
      <c r="ATQ57" s="15"/>
      <c r="ATR57" s="15"/>
      <c r="ATS57" s="15"/>
      <c r="ATT57" s="15"/>
      <c r="ATU57" s="15"/>
      <c r="ATV57" s="15"/>
      <c r="ATW57" s="15"/>
      <c r="ATX57" s="15"/>
      <c r="ATY57" s="15"/>
      <c r="ATZ57" s="15"/>
      <c r="AUA57" s="15"/>
      <c r="AUB57" s="15"/>
      <c r="AUC57" s="15"/>
      <c r="AUD57" s="15"/>
      <c r="AUE57" s="15"/>
      <c r="AUF57" s="15"/>
      <c r="AUG57" s="15"/>
      <c r="AUH57" s="15"/>
      <c r="AUI57" s="15"/>
      <c r="AUJ57" s="15"/>
      <c r="AUK57" s="15"/>
      <c r="AUL57" s="15"/>
      <c r="AUM57" s="15"/>
      <c r="AUN57" s="15"/>
      <c r="AUO57" s="15"/>
      <c r="AUP57" s="15"/>
      <c r="AUQ57" s="15"/>
      <c r="AUR57" s="15"/>
      <c r="AUS57" s="15"/>
      <c r="AUT57" s="15"/>
      <c r="AUU57" s="15"/>
      <c r="AUV57" s="15"/>
      <c r="AUW57" s="15"/>
      <c r="AUX57" s="15"/>
      <c r="AUY57" s="15"/>
      <c r="AUZ57" s="15"/>
      <c r="AVA57" s="15"/>
      <c r="AVB57" s="15"/>
      <c r="AVC57" s="15"/>
      <c r="AVD57" s="15"/>
      <c r="AVE57" s="15"/>
      <c r="AVF57" s="15"/>
      <c r="AVG57" s="15"/>
      <c r="AVH57" s="15"/>
      <c r="AVI57" s="15"/>
      <c r="AVJ57" s="15"/>
      <c r="AVK57" s="15"/>
      <c r="AVL57" s="15"/>
      <c r="AVM57" s="15"/>
      <c r="AVN57" s="15"/>
      <c r="AVO57" s="15"/>
      <c r="AVP57" s="15"/>
      <c r="AVQ57" s="15"/>
      <c r="AVR57" s="15"/>
      <c r="AVS57" s="15"/>
      <c r="AVT57" s="15"/>
      <c r="AVU57" s="15"/>
      <c r="AVV57" s="15"/>
      <c r="AVW57" s="15"/>
      <c r="AVX57" s="15"/>
      <c r="AVY57" s="15"/>
      <c r="AVZ57" s="15"/>
      <c r="AWA57" s="15"/>
      <c r="AWB57" s="15"/>
      <c r="AWC57" s="15"/>
      <c r="AWD57" s="15"/>
      <c r="AWE57" s="15"/>
      <c r="AWF57" s="15"/>
      <c r="AWG57" s="15"/>
      <c r="AWH57" s="15"/>
      <c r="AWI57" s="15"/>
      <c r="AWJ57" s="15"/>
      <c r="AWK57" s="15"/>
      <c r="AWL57" s="15"/>
      <c r="AWM57" s="15"/>
      <c r="AWN57" s="15"/>
      <c r="AWO57" s="15"/>
      <c r="AWP57" s="15"/>
      <c r="AWQ57" s="15"/>
      <c r="AWR57" s="15"/>
      <c r="AWS57" s="15"/>
      <c r="AWT57" s="15"/>
      <c r="AWU57" s="15"/>
      <c r="AWV57" s="15"/>
      <c r="AWW57" s="15"/>
      <c r="AWX57" s="15"/>
      <c r="AWY57" s="15"/>
      <c r="AWZ57" s="15"/>
      <c r="AXA57" s="15"/>
      <c r="AXB57" s="15"/>
      <c r="AXC57" s="15"/>
      <c r="AXD57" s="15"/>
      <c r="AXE57" s="15"/>
      <c r="AXF57" s="15"/>
      <c r="AXG57" s="15"/>
      <c r="AXH57" s="15"/>
      <c r="AXI57" s="15"/>
      <c r="AXJ57" s="15"/>
      <c r="AXK57" s="15"/>
      <c r="AXL57" s="15"/>
      <c r="AXM57" s="15"/>
      <c r="AXN57" s="15"/>
      <c r="AXO57" s="15"/>
      <c r="AXP57" s="15"/>
      <c r="AXQ57" s="15"/>
      <c r="AXR57" s="15"/>
      <c r="AXS57" s="15"/>
      <c r="AXT57" s="15"/>
      <c r="AXU57" s="15"/>
      <c r="AXV57" s="15"/>
      <c r="AXW57" s="15"/>
      <c r="AXX57" s="15"/>
      <c r="AXY57" s="15"/>
      <c r="AXZ57" s="15"/>
      <c r="AYA57" s="15"/>
      <c r="AYB57" s="15"/>
      <c r="AYC57" s="15"/>
      <c r="AYD57" s="15"/>
      <c r="AYE57" s="15"/>
      <c r="AYF57" s="15"/>
      <c r="AYG57" s="15"/>
      <c r="AYH57" s="15"/>
      <c r="AYI57" s="15"/>
      <c r="AYJ57" s="15"/>
      <c r="AYK57" s="15"/>
      <c r="AYL57" s="15"/>
      <c r="AYM57" s="15"/>
      <c r="AYN57" s="15"/>
      <c r="AYO57" s="15"/>
      <c r="AYP57" s="15"/>
      <c r="AYQ57" s="15"/>
      <c r="AYR57" s="15"/>
      <c r="AYS57" s="15"/>
      <c r="AYT57" s="15"/>
      <c r="AYU57" s="15"/>
      <c r="AYV57" s="15"/>
      <c r="AYW57" s="15"/>
      <c r="AYX57" s="15"/>
      <c r="AYY57" s="15"/>
      <c r="AYZ57" s="15"/>
      <c r="AZA57" s="15"/>
      <c r="AZB57" s="15"/>
      <c r="AZC57" s="15"/>
      <c r="AZD57" s="15"/>
      <c r="AZE57" s="15"/>
      <c r="AZF57" s="15"/>
      <c r="AZG57" s="15"/>
      <c r="AZH57" s="15"/>
      <c r="AZI57" s="15"/>
      <c r="AZJ57" s="15"/>
      <c r="AZK57" s="15"/>
      <c r="AZL57" s="15"/>
      <c r="AZM57" s="15"/>
      <c r="AZN57" s="15"/>
      <c r="AZO57" s="15"/>
      <c r="AZP57" s="15"/>
      <c r="AZQ57" s="15"/>
      <c r="AZR57" s="15"/>
      <c r="AZS57" s="15"/>
      <c r="AZT57" s="15"/>
      <c r="AZU57" s="15"/>
      <c r="AZV57" s="15"/>
      <c r="AZW57" s="15"/>
      <c r="AZX57" s="15"/>
      <c r="AZY57" s="15"/>
      <c r="AZZ57" s="15"/>
      <c r="BAA57" s="15"/>
      <c r="BAB57" s="15"/>
      <c r="BAC57" s="15"/>
      <c r="BAD57" s="15"/>
      <c r="BAE57" s="15"/>
      <c r="BAF57" s="15"/>
      <c r="BAG57" s="15"/>
      <c r="BAH57" s="15"/>
      <c r="BAI57" s="15"/>
      <c r="BAJ57" s="15"/>
      <c r="BAK57" s="15"/>
      <c r="BAL57" s="15"/>
      <c r="BAM57" s="15"/>
      <c r="BAN57" s="15"/>
      <c r="BAO57" s="15"/>
      <c r="BAP57" s="15"/>
      <c r="BAQ57" s="15"/>
      <c r="BAR57" s="15"/>
      <c r="BAS57" s="15"/>
      <c r="BAT57" s="15"/>
      <c r="BAU57" s="15"/>
      <c r="BAV57" s="15"/>
      <c r="BAW57" s="15"/>
      <c r="BAX57" s="15"/>
      <c r="BAY57" s="15"/>
      <c r="BAZ57" s="15"/>
      <c r="BBA57" s="15"/>
      <c r="BBB57" s="15"/>
      <c r="BBC57" s="15"/>
      <c r="BBD57" s="15"/>
      <c r="BBE57" s="15"/>
      <c r="BBF57" s="15"/>
      <c r="BBG57" s="15"/>
      <c r="BBH57" s="15"/>
      <c r="BBI57" s="15"/>
      <c r="BBJ57" s="15"/>
      <c r="BBK57" s="15"/>
      <c r="BBL57" s="15"/>
      <c r="BBM57" s="15"/>
      <c r="BBN57" s="15"/>
      <c r="BBO57" s="15"/>
      <c r="BBP57" s="15"/>
      <c r="BBQ57" s="15"/>
      <c r="BBR57" s="15"/>
      <c r="BBS57" s="15"/>
      <c r="BBT57" s="15"/>
      <c r="BBU57" s="15"/>
      <c r="BBV57" s="15"/>
      <c r="BBW57" s="15"/>
      <c r="BBX57" s="15"/>
      <c r="BBY57" s="15"/>
      <c r="BBZ57" s="15"/>
      <c r="BCA57" s="15"/>
      <c r="BCB57" s="15"/>
      <c r="BCC57" s="15"/>
      <c r="BCD57" s="15"/>
      <c r="BCE57" s="15"/>
      <c r="BCF57" s="15"/>
      <c r="BCG57" s="15"/>
      <c r="BCH57" s="15"/>
      <c r="BCI57" s="15"/>
      <c r="BCJ57" s="15"/>
      <c r="BCK57" s="15"/>
      <c r="BCL57" s="15"/>
      <c r="BCM57" s="15"/>
      <c r="BCN57" s="15"/>
      <c r="BCO57" s="15"/>
      <c r="BCP57" s="15"/>
      <c r="BCQ57" s="15"/>
      <c r="BCR57" s="15"/>
      <c r="BCS57" s="15"/>
      <c r="BCT57" s="15"/>
      <c r="BCU57" s="15"/>
      <c r="BCV57" s="15"/>
      <c r="BCW57" s="15"/>
      <c r="BCX57" s="15"/>
      <c r="BCY57" s="15"/>
      <c r="BCZ57" s="15"/>
      <c r="BDA57" s="15"/>
      <c r="BDB57" s="15"/>
      <c r="BDC57" s="15"/>
      <c r="BDD57" s="15"/>
      <c r="BDE57" s="15"/>
      <c r="BDF57" s="15"/>
      <c r="BDG57" s="15"/>
      <c r="BDH57" s="15"/>
      <c r="BDI57" s="15"/>
      <c r="BDJ57" s="15"/>
      <c r="BDK57" s="15"/>
      <c r="BDL57" s="15"/>
      <c r="BDM57" s="15"/>
      <c r="BDN57" s="15"/>
      <c r="BDO57" s="15"/>
      <c r="BDP57" s="15"/>
      <c r="BDQ57" s="15"/>
      <c r="BDR57" s="15"/>
      <c r="BDS57" s="15"/>
      <c r="BDT57" s="15"/>
      <c r="BDU57" s="15"/>
      <c r="BDV57" s="15"/>
      <c r="BDW57" s="15"/>
      <c r="BDX57" s="15"/>
      <c r="BDY57" s="15"/>
      <c r="BDZ57" s="15"/>
      <c r="BEA57" s="15"/>
      <c r="BEB57" s="15"/>
      <c r="BEC57" s="15"/>
      <c r="BED57" s="15"/>
      <c r="BEE57" s="15"/>
      <c r="BEF57" s="15"/>
      <c r="BEG57" s="15"/>
      <c r="BEH57" s="15"/>
      <c r="BEI57" s="15"/>
      <c r="BEJ57" s="15"/>
      <c r="BEK57" s="15"/>
      <c r="BEL57" s="15"/>
      <c r="BEM57" s="15"/>
      <c r="BEN57" s="15"/>
      <c r="BEO57" s="15"/>
      <c r="BEP57" s="15"/>
      <c r="BEQ57" s="15"/>
      <c r="BER57" s="15"/>
      <c r="BES57" s="15"/>
      <c r="BET57" s="15"/>
      <c r="BEU57" s="15"/>
      <c r="BEV57" s="15"/>
      <c r="BEW57" s="15"/>
      <c r="BEX57" s="15"/>
      <c r="BEY57" s="15"/>
      <c r="BEZ57" s="15"/>
      <c r="BFA57" s="15"/>
      <c r="BFB57" s="15"/>
      <c r="BFC57" s="15"/>
      <c r="BFD57" s="15"/>
      <c r="BFE57" s="15"/>
      <c r="BFF57" s="15"/>
      <c r="BFG57" s="15"/>
      <c r="BFH57" s="15"/>
      <c r="BFI57" s="15"/>
      <c r="BFJ57" s="15"/>
      <c r="BFK57" s="15"/>
      <c r="BFL57" s="15"/>
      <c r="BFM57" s="15"/>
      <c r="BFN57" s="15"/>
      <c r="BFO57" s="15"/>
      <c r="BFP57" s="15"/>
      <c r="BFQ57" s="15"/>
      <c r="BFR57" s="15"/>
      <c r="BFS57" s="15"/>
      <c r="BFT57" s="15"/>
      <c r="BFU57" s="15"/>
      <c r="BFV57" s="15"/>
      <c r="BFW57" s="15"/>
      <c r="BFX57" s="15"/>
      <c r="BFY57" s="15"/>
      <c r="BFZ57" s="15"/>
      <c r="BGA57" s="15"/>
      <c r="BGB57" s="15"/>
      <c r="BGC57" s="15"/>
      <c r="BGD57" s="15"/>
      <c r="BGE57" s="15"/>
      <c r="BGF57" s="15"/>
      <c r="BGG57" s="15"/>
      <c r="BGH57" s="15"/>
      <c r="BGI57" s="15"/>
      <c r="BGJ57" s="15"/>
      <c r="BGK57" s="15"/>
      <c r="BGL57" s="15"/>
      <c r="BGM57" s="15"/>
      <c r="BGN57" s="15"/>
      <c r="BGO57" s="15"/>
      <c r="BGP57" s="15"/>
      <c r="BGQ57" s="15"/>
      <c r="BGR57" s="15"/>
      <c r="BGS57" s="15"/>
      <c r="BGT57" s="15"/>
      <c r="BGU57" s="15"/>
      <c r="BGV57" s="15"/>
      <c r="BGW57" s="15"/>
      <c r="BGX57" s="15"/>
      <c r="BGY57" s="15"/>
      <c r="BGZ57" s="15"/>
      <c r="BHA57" s="15"/>
      <c r="BHB57" s="15"/>
      <c r="BHC57" s="15"/>
      <c r="BHD57" s="15"/>
      <c r="BHE57" s="15"/>
      <c r="BHF57" s="15"/>
      <c r="BHG57" s="15"/>
      <c r="BHH57" s="15"/>
      <c r="BHI57" s="15"/>
      <c r="BHJ57" s="15"/>
      <c r="BHK57" s="15"/>
      <c r="BHL57" s="15"/>
      <c r="BHM57" s="15"/>
      <c r="BHN57" s="15"/>
      <c r="BHO57" s="15"/>
      <c r="BHP57" s="15"/>
      <c r="BHQ57" s="15"/>
      <c r="BHR57" s="15"/>
      <c r="BHS57" s="15"/>
      <c r="BHT57" s="15"/>
      <c r="BHU57" s="15"/>
      <c r="BHV57" s="15"/>
      <c r="BHW57" s="15"/>
      <c r="BHX57" s="15"/>
      <c r="BHY57" s="15"/>
      <c r="BHZ57" s="15"/>
      <c r="BIA57" s="15"/>
      <c r="BIB57" s="15"/>
      <c r="BIC57" s="15"/>
      <c r="BID57" s="15"/>
      <c r="BIE57" s="15"/>
      <c r="BIF57" s="15"/>
      <c r="BIG57" s="15"/>
      <c r="BIH57" s="15"/>
      <c r="BII57" s="15"/>
      <c r="BIJ57" s="15"/>
      <c r="BIK57" s="15"/>
      <c r="BIL57" s="15"/>
      <c r="BIM57" s="15"/>
      <c r="BIN57" s="15"/>
      <c r="BIO57" s="15"/>
      <c r="BIP57" s="15"/>
      <c r="BIQ57" s="15"/>
      <c r="BIR57" s="15"/>
      <c r="BIS57" s="15"/>
      <c r="BIT57" s="15"/>
      <c r="BIU57" s="15"/>
      <c r="BIV57" s="15"/>
      <c r="BIW57" s="15"/>
      <c r="BIX57" s="15"/>
      <c r="BIY57" s="15"/>
      <c r="BIZ57" s="15"/>
      <c r="BJA57" s="15"/>
      <c r="BJB57" s="15"/>
      <c r="BJC57" s="15"/>
      <c r="BJD57" s="15"/>
      <c r="BJE57" s="15"/>
      <c r="BJF57" s="15"/>
      <c r="BJG57" s="15"/>
      <c r="BJH57" s="15"/>
      <c r="BJI57" s="15"/>
      <c r="BJJ57" s="15"/>
      <c r="BJK57" s="15"/>
      <c r="BJL57" s="15"/>
      <c r="BJM57" s="15"/>
      <c r="BJN57" s="15"/>
      <c r="BJO57" s="15"/>
      <c r="BJP57" s="15"/>
      <c r="BJQ57" s="15"/>
      <c r="BJR57" s="15"/>
      <c r="BJS57" s="15"/>
      <c r="BJT57" s="15"/>
      <c r="BJU57" s="15"/>
      <c r="BJV57" s="15"/>
      <c r="BJW57" s="15"/>
      <c r="BJX57" s="15"/>
      <c r="BJY57" s="15"/>
      <c r="BJZ57" s="15"/>
      <c r="BKA57" s="15"/>
      <c r="BKB57" s="15"/>
      <c r="BKC57" s="15"/>
      <c r="BKD57" s="15"/>
      <c r="BKE57" s="15"/>
      <c r="BKF57" s="15"/>
      <c r="BKG57" s="15"/>
      <c r="BKH57" s="15"/>
      <c r="BKI57" s="15"/>
      <c r="BKJ57" s="15"/>
      <c r="BKK57" s="15"/>
      <c r="BKL57" s="15"/>
      <c r="BKM57" s="15"/>
      <c r="BKN57" s="15"/>
      <c r="BKO57" s="15"/>
      <c r="BKP57" s="15"/>
      <c r="BKQ57" s="15"/>
      <c r="BKR57" s="15"/>
      <c r="BKS57" s="15"/>
      <c r="BKT57" s="15"/>
      <c r="BKU57" s="15"/>
      <c r="BKV57" s="15"/>
      <c r="BKW57" s="15"/>
      <c r="BKX57" s="15"/>
      <c r="BKY57" s="15"/>
      <c r="BKZ57" s="15"/>
      <c r="BLA57" s="15"/>
      <c r="BLB57" s="15"/>
      <c r="BLC57" s="15"/>
      <c r="BLD57" s="15"/>
      <c r="BLE57" s="15"/>
      <c r="BLF57" s="15"/>
      <c r="BLG57" s="15"/>
      <c r="BLH57" s="15"/>
      <c r="BLI57" s="15"/>
      <c r="BLJ57" s="15"/>
      <c r="BLK57" s="15"/>
      <c r="BLL57" s="15"/>
      <c r="BLM57" s="15"/>
      <c r="BLN57" s="15"/>
      <c r="BLO57" s="15"/>
      <c r="BLP57" s="15"/>
      <c r="BLQ57" s="15"/>
      <c r="BLR57" s="15"/>
      <c r="BLS57" s="15"/>
      <c r="BLT57" s="15"/>
      <c r="BLU57" s="15"/>
      <c r="BLV57" s="15"/>
      <c r="BLW57" s="15"/>
      <c r="BLX57" s="15"/>
      <c r="BLY57" s="15"/>
      <c r="BLZ57" s="15"/>
      <c r="BMA57" s="15"/>
      <c r="BMB57" s="15"/>
      <c r="BMC57" s="15"/>
      <c r="BMD57" s="15"/>
      <c r="BME57" s="15"/>
      <c r="BMF57" s="15"/>
      <c r="BMG57" s="15"/>
      <c r="BMH57" s="15"/>
      <c r="BMI57" s="15"/>
      <c r="BMJ57" s="15"/>
      <c r="BMK57" s="15"/>
      <c r="BML57" s="15"/>
      <c r="BMM57" s="15"/>
      <c r="BMN57" s="15"/>
      <c r="BMO57" s="15"/>
      <c r="BMP57" s="15"/>
      <c r="BMQ57" s="15"/>
      <c r="BMR57" s="15"/>
      <c r="BMS57" s="15"/>
      <c r="BMT57" s="15"/>
      <c r="BMU57" s="15"/>
      <c r="BMV57" s="15"/>
      <c r="BMW57" s="15"/>
      <c r="BMX57" s="15"/>
      <c r="BMY57" s="15"/>
      <c r="BMZ57" s="15"/>
      <c r="BNA57" s="15"/>
      <c r="BNB57" s="15"/>
      <c r="BNC57" s="15"/>
      <c r="BND57" s="15"/>
      <c r="BNE57" s="15"/>
      <c r="BNF57" s="15"/>
      <c r="BNG57" s="15"/>
      <c r="BNH57" s="15"/>
      <c r="BNI57" s="15"/>
      <c r="BNJ57" s="15"/>
      <c r="BNK57" s="15"/>
      <c r="BNL57" s="15"/>
      <c r="BNM57" s="15"/>
      <c r="BNN57" s="15"/>
      <c r="BNO57" s="15"/>
      <c r="BNP57" s="15"/>
      <c r="BNQ57" s="15"/>
      <c r="BNR57" s="15"/>
      <c r="BNS57" s="15"/>
      <c r="BNT57" s="15"/>
      <c r="BNU57" s="15"/>
      <c r="BNV57" s="15"/>
      <c r="BNW57" s="15"/>
      <c r="BNX57" s="15"/>
      <c r="BNY57" s="15"/>
      <c r="BNZ57" s="15"/>
      <c r="BOA57" s="15"/>
      <c r="BOB57" s="15"/>
      <c r="BOC57" s="15"/>
      <c r="BOD57" s="15"/>
      <c r="BOE57" s="15"/>
      <c r="BOF57" s="15"/>
      <c r="BOG57" s="15"/>
      <c r="BOH57" s="15"/>
      <c r="BOI57" s="15"/>
      <c r="BOJ57" s="15"/>
      <c r="BOK57" s="15"/>
      <c r="BOL57" s="15"/>
      <c r="BOM57" s="15"/>
      <c r="BON57" s="15"/>
      <c r="BOO57" s="15"/>
      <c r="BOP57" s="15"/>
      <c r="BOQ57" s="15"/>
      <c r="BOR57" s="15"/>
      <c r="BOS57" s="15"/>
      <c r="BOT57" s="15"/>
      <c r="BOU57" s="15"/>
      <c r="BOV57" s="15"/>
      <c r="BOW57" s="15"/>
      <c r="BOX57" s="15"/>
      <c r="BOY57" s="15"/>
      <c r="BOZ57" s="15"/>
      <c r="BPA57" s="15"/>
      <c r="BPB57" s="15"/>
      <c r="BPC57" s="15"/>
      <c r="BPD57" s="15"/>
      <c r="BPE57" s="15"/>
      <c r="BPF57" s="15"/>
      <c r="BPG57" s="15"/>
      <c r="BPH57" s="15"/>
      <c r="BPI57" s="15"/>
      <c r="BPJ57" s="15"/>
      <c r="BPK57" s="15"/>
      <c r="BPL57" s="15"/>
      <c r="BPM57" s="15"/>
      <c r="BPN57" s="15"/>
      <c r="BPO57" s="15"/>
      <c r="BPP57" s="15"/>
      <c r="BPQ57" s="15"/>
      <c r="BPR57" s="15"/>
      <c r="BPS57" s="15"/>
      <c r="BPT57" s="15"/>
      <c r="BPU57" s="15"/>
      <c r="BPV57" s="15"/>
      <c r="BPW57" s="15"/>
      <c r="BPX57" s="15"/>
      <c r="BPY57" s="15"/>
      <c r="BPZ57" s="15"/>
      <c r="BQA57" s="15"/>
      <c r="BQB57" s="15"/>
      <c r="BQC57" s="15"/>
      <c r="BQD57" s="15"/>
      <c r="BQE57" s="15"/>
      <c r="BQF57" s="15"/>
      <c r="BQG57" s="15"/>
      <c r="BQH57" s="15"/>
      <c r="BQI57" s="15"/>
      <c r="BQJ57" s="15"/>
      <c r="BQK57" s="15"/>
      <c r="BQL57" s="15"/>
      <c r="BQM57" s="15"/>
      <c r="BQN57" s="15"/>
      <c r="BQO57" s="15"/>
      <c r="BQP57" s="15"/>
      <c r="BQQ57" s="15"/>
      <c r="BQR57" s="15"/>
      <c r="BQS57" s="15"/>
      <c r="BQT57" s="15"/>
      <c r="BQU57" s="15"/>
      <c r="BQV57" s="15"/>
      <c r="BQW57" s="15"/>
      <c r="BQX57" s="15"/>
      <c r="BQY57" s="15"/>
      <c r="BQZ57" s="15"/>
      <c r="BRA57" s="15"/>
      <c r="BRB57" s="15"/>
      <c r="BRC57" s="15"/>
      <c r="BRD57" s="15"/>
      <c r="BRE57" s="15"/>
      <c r="BRF57" s="15"/>
      <c r="BRG57" s="15"/>
      <c r="BRH57" s="15"/>
      <c r="BRI57" s="15"/>
      <c r="BRJ57" s="15"/>
      <c r="BRK57" s="15"/>
      <c r="BRL57" s="15"/>
      <c r="BRM57" s="15"/>
      <c r="BRN57" s="15"/>
      <c r="BRO57" s="15"/>
      <c r="BRP57" s="15"/>
      <c r="BRQ57" s="15"/>
      <c r="BRR57" s="15"/>
      <c r="BRS57" s="15"/>
      <c r="BRT57" s="15"/>
      <c r="BRU57" s="15"/>
      <c r="BRV57" s="15"/>
      <c r="BRW57" s="15"/>
      <c r="BRX57" s="15"/>
      <c r="BRY57" s="15"/>
      <c r="BRZ57" s="15"/>
      <c r="BSA57" s="15"/>
      <c r="BSB57" s="15"/>
      <c r="BSC57" s="15"/>
      <c r="BSD57" s="15"/>
      <c r="BSE57" s="15"/>
      <c r="BSF57" s="15"/>
      <c r="BSG57" s="15"/>
      <c r="BSH57" s="15"/>
      <c r="BSI57" s="15"/>
      <c r="BSJ57" s="15"/>
      <c r="BSK57" s="15"/>
      <c r="BSL57" s="15"/>
      <c r="BSM57" s="15"/>
      <c r="BSN57" s="15"/>
      <c r="BSO57" s="15"/>
      <c r="BSP57" s="15"/>
      <c r="BSQ57" s="15"/>
      <c r="BSR57" s="15"/>
      <c r="BSS57" s="15"/>
      <c r="BST57" s="15"/>
      <c r="BSU57" s="15"/>
      <c r="BSV57" s="15"/>
      <c r="BSW57" s="15"/>
      <c r="BSX57" s="15"/>
      <c r="BSY57" s="15"/>
      <c r="BSZ57" s="15"/>
      <c r="BTA57" s="15"/>
      <c r="BTB57" s="15"/>
      <c r="BTC57" s="15"/>
      <c r="BTD57" s="15"/>
      <c r="BTE57" s="15"/>
      <c r="BTF57" s="15"/>
      <c r="BTG57" s="15"/>
      <c r="BTH57" s="15"/>
      <c r="BTI57" s="15"/>
      <c r="BTJ57" s="15"/>
      <c r="BTK57" s="15"/>
      <c r="BTL57" s="15"/>
      <c r="BTM57" s="15"/>
      <c r="BTN57" s="15"/>
      <c r="BTO57" s="15"/>
      <c r="BTP57" s="15"/>
      <c r="BTQ57" s="15"/>
      <c r="BTR57" s="15"/>
      <c r="BTS57" s="15"/>
      <c r="BTT57" s="15"/>
      <c r="BTU57" s="15"/>
      <c r="BTV57" s="15"/>
      <c r="BTW57" s="15"/>
      <c r="BTX57" s="15"/>
      <c r="BTY57" s="15"/>
      <c r="BTZ57" s="15"/>
      <c r="BUA57" s="15"/>
      <c r="BUB57" s="15"/>
      <c r="BUC57" s="15"/>
      <c r="BUD57" s="15"/>
      <c r="BUE57" s="15"/>
      <c r="BUF57" s="15"/>
      <c r="BUG57" s="15"/>
      <c r="BUH57" s="15"/>
      <c r="BUI57" s="15"/>
      <c r="BUJ57" s="15"/>
      <c r="BUK57" s="15"/>
      <c r="BUL57" s="15"/>
      <c r="BUM57" s="15"/>
      <c r="BUN57" s="15"/>
      <c r="BUO57" s="15"/>
      <c r="BUP57" s="15"/>
      <c r="BUQ57" s="15"/>
      <c r="BUR57" s="15"/>
      <c r="BUS57" s="15"/>
      <c r="BUT57" s="15"/>
      <c r="BUU57" s="15"/>
      <c r="BUV57" s="15"/>
      <c r="BUW57" s="15"/>
      <c r="BUX57" s="15"/>
      <c r="BUY57" s="15"/>
      <c r="BUZ57" s="15"/>
      <c r="BVA57" s="15"/>
      <c r="BVB57" s="15"/>
      <c r="BVC57" s="15"/>
      <c r="BVD57" s="15"/>
      <c r="BVE57" s="15"/>
      <c r="BVF57" s="15"/>
      <c r="BVG57" s="15"/>
      <c r="BVH57" s="15"/>
      <c r="BVI57" s="15"/>
      <c r="BVJ57" s="15"/>
      <c r="BVK57" s="15"/>
      <c r="BVL57" s="15"/>
      <c r="BVM57" s="15"/>
      <c r="BVN57" s="15"/>
      <c r="BVO57" s="15"/>
      <c r="BVP57" s="15"/>
      <c r="BVQ57" s="15"/>
      <c r="BVR57" s="15"/>
      <c r="BVS57" s="15"/>
      <c r="BVT57" s="15"/>
      <c r="BVU57" s="15"/>
      <c r="BVV57" s="15"/>
      <c r="BVW57" s="15"/>
      <c r="BVX57" s="15"/>
      <c r="BVY57" s="15"/>
      <c r="BVZ57" s="15"/>
      <c r="BWA57" s="15"/>
      <c r="BWB57" s="15"/>
      <c r="BWC57" s="15"/>
      <c r="BWD57" s="15"/>
      <c r="BWE57" s="15"/>
      <c r="BWF57" s="15"/>
      <c r="BWG57" s="15"/>
      <c r="BWH57" s="15"/>
      <c r="BWI57" s="15"/>
      <c r="BWJ57" s="15"/>
      <c r="BWK57" s="15"/>
      <c r="BWL57" s="15"/>
      <c r="BWM57" s="15"/>
      <c r="BWN57" s="15"/>
      <c r="BWO57" s="15"/>
      <c r="BWP57" s="15"/>
      <c r="BWQ57" s="15"/>
      <c r="BWR57" s="15"/>
      <c r="BWS57" s="15"/>
      <c r="BWT57" s="15"/>
      <c r="BWU57" s="15"/>
      <c r="BWV57" s="15"/>
      <c r="BWW57" s="15"/>
      <c r="BWX57" s="15"/>
      <c r="BWY57" s="15"/>
      <c r="BWZ57" s="15"/>
      <c r="BXA57" s="15"/>
      <c r="BXB57" s="15"/>
      <c r="BXC57" s="15"/>
      <c r="BXD57" s="15"/>
      <c r="BXE57" s="15"/>
      <c r="BXF57" s="15"/>
      <c r="BXG57" s="15"/>
      <c r="BXH57" s="15"/>
      <c r="BXI57" s="15"/>
      <c r="BXJ57" s="15"/>
      <c r="BXK57" s="15"/>
      <c r="BXL57" s="15"/>
      <c r="BXM57" s="15"/>
      <c r="BXN57" s="15"/>
      <c r="BXO57" s="15"/>
      <c r="BXP57" s="15"/>
      <c r="BXQ57" s="15"/>
      <c r="BXR57" s="15"/>
      <c r="BXS57" s="15"/>
      <c r="BXT57" s="15"/>
      <c r="BXU57" s="15"/>
      <c r="BXV57" s="15"/>
      <c r="BXW57" s="15"/>
      <c r="BXX57" s="15"/>
      <c r="BXY57" s="15"/>
      <c r="BXZ57" s="15"/>
      <c r="BYA57" s="15"/>
      <c r="BYB57" s="15"/>
      <c r="BYC57" s="15"/>
      <c r="BYD57" s="15"/>
      <c r="BYE57" s="15"/>
      <c r="BYF57" s="15"/>
      <c r="BYG57" s="15"/>
      <c r="BYH57" s="15"/>
      <c r="BYI57" s="15"/>
      <c r="BYJ57" s="15"/>
      <c r="BYK57" s="15"/>
      <c r="BYL57" s="15"/>
      <c r="BYM57" s="15"/>
      <c r="BYN57" s="15"/>
      <c r="BYO57" s="15"/>
      <c r="BYP57" s="15"/>
      <c r="BYQ57" s="15"/>
      <c r="BYR57" s="15"/>
      <c r="BYS57" s="15"/>
      <c r="BYT57" s="15"/>
      <c r="BYU57" s="15"/>
      <c r="BYV57" s="15"/>
      <c r="BYW57" s="15"/>
      <c r="BYX57" s="15"/>
      <c r="BYY57" s="15"/>
      <c r="BYZ57" s="15"/>
      <c r="BZA57" s="15"/>
      <c r="BZB57" s="15"/>
      <c r="BZC57" s="15"/>
      <c r="BZD57" s="15"/>
      <c r="BZE57" s="15"/>
      <c r="BZF57" s="15"/>
      <c r="BZG57" s="15"/>
      <c r="BZH57" s="15"/>
      <c r="BZI57" s="15"/>
      <c r="BZJ57" s="15"/>
      <c r="BZK57" s="15"/>
      <c r="BZL57" s="15"/>
      <c r="BZM57" s="15"/>
      <c r="BZN57" s="15"/>
      <c r="BZO57" s="15"/>
      <c r="BZP57" s="15"/>
      <c r="BZQ57" s="15"/>
      <c r="BZR57" s="15"/>
      <c r="BZS57" s="15"/>
      <c r="BZT57" s="15"/>
      <c r="BZU57" s="15"/>
      <c r="BZV57" s="15"/>
      <c r="BZW57" s="15"/>
      <c r="BZX57" s="15"/>
      <c r="BZY57" s="15"/>
      <c r="BZZ57" s="15"/>
      <c r="CAA57" s="15"/>
      <c r="CAB57" s="15"/>
      <c r="CAC57" s="15"/>
      <c r="CAD57" s="15"/>
      <c r="CAE57" s="15"/>
      <c r="CAF57" s="15"/>
      <c r="CAG57" s="15"/>
      <c r="CAH57" s="15"/>
      <c r="CAI57" s="15"/>
      <c r="CAJ57" s="15"/>
      <c r="CAK57" s="15"/>
      <c r="CAL57" s="15"/>
      <c r="CAM57" s="15"/>
      <c r="CAN57" s="15"/>
      <c r="CAO57" s="15"/>
      <c r="CAP57" s="15"/>
      <c r="CAQ57" s="15"/>
      <c r="CAR57" s="15"/>
      <c r="CAS57" s="15"/>
      <c r="CAT57" s="15"/>
      <c r="CAU57" s="15"/>
      <c r="CAV57" s="15"/>
      <c r="CAW57" s="15"/>
      <c r="CAX57" s="15"/>
      <c r="CAY57" s="15"/>
      <c r="CAZ57" s="15"/>
      <c r="CBA57" s="15"/>
      <c r="CBB57" s="15"/>
      <c r="CBC57" s="15"/>
      <c r="CBD57" s="15"/>
      <c r="CBE57" s="15"/>
      <c r="CBF57" s="15"/>
      <c r="CBG57" s="15"/>
      <c r="CBH57" s="15"/>
      <c r="CBI57" s="15"/>
      <c r="CBJ57" s="15"/>
      <c r="CBK57" s="15"/>
      <c r="CBL57" s="15"/>
      <c r="CBM57" s="15"/>
      <c r="CBN57" s="15"/>
      <c r="CBO57" s="15"/>
      <c r="CBP57" s="15"/>
      <c r="CBQ57" s="15"/>
      <c r="CBR57" s="15"/>
      <c r="CBS57" s="15"/>
      <c r="CBT57" s="15"/>
      <c r="CBU57" s="15"/>
      <c r="CBV57" s="15"/>
      <c r="CBW57" s="15"/>
      <c r="CBX57" s="15"/>
      <c r="CBY57" s="15"/>
      <c r="CBZ57" s="15"/>
      <c r="CCA57" s="15"/>
      <c r="CCB57" s="15"/>
      <c r="CCC57" s="15"/>
      <c r="CCD57" s="15"/>
      <c r="CCE57" s="15"/>
      <c r="CCF57" s="15"/>
      <c r="CCG57" s="15"/>
      <c r="CCH57" s="15"/>
      <c r="CCI57" s="15"/>
      <c r="CCJ57" s="15"/>
      <c r="CCK57" s="15"/>
      <c r="CCL57" s="15"/>
      <c r="CCM57" s="15"/>
      <c r="CCN57" s="15"/>
      <c r="CCO57" s="15"/>
      <c r="CCP57" s="15"/>
      <c r="CCQ57" s="15"/>
      <c r="CCR57" s="15"/>
      <c r="CCS57" s="15"/>
      <c r="CCT57" s="15"/>
      <c r="CCU57" s="15"/>
      <c r="CCV57" s="15"/>
      <c r="CCW57" s="15"/>
      <c r="CCX57" s="15"/>
      <c r="CCY57" s="15"/>
      <c r="CCZ57" s="15"/>
      <c r="CDA57" s="15"/>
      <c r="CDB57" s="15"/>
      <c r="CDC57" s="15"/>
      <c r="CDD57" s="15"/>
      <c r="CDE57" s="15"/>
      <c r="CDF57" s="15"/>
      <c r="CDG57" s="15"/>
      <c r="CDH57" s="15"/>
      <c r="CDI57" s="15"/>
      <c r="CDJ57" s="15"/>
      <c r="CDK57" s="15"/>
      <c r="CDL57" s="15"/>
      <c r="CDM57" s="15"/>
      <c r="CDN57" s="15"/>
      <c r="CDO57" s="15"/>
      <c r="CDP57" s="15"/>
      <c r="CDQ57" s="15"/>
      <c r="CDR57" s="15"/>
      <c r="CDS57" s="15"/>
      <c r="CDT57" s="15"/>
      <c r="CDU57" s="15"/>
      <c r="CDV57" s="15"/>
      <c r="CDW57" s="15"/>
      <c r="CDX57" s="15"/>
      <c r="CDY57" s="15"/>
      <c r="CDZ57" s="15"/>
      <c r="CEA57" s="15"/>
      <c r="CEB57" s="15"/>
      <c r="CEC57" s="15"/>
      <c r="CED57" s="15"/>
      <c r="CEE57" s="15"/>
      <c r="CEF57" s="15"/>
      <c r="CEG57" s="15"/>
      <c r="CEH57" s="15"/>
      <c r="CEI57" s="15"/>
      <c r="CEJ57" s="15"/>
      <c r="CEK57" s="15"/>
      <c r="CEL57" s="15"/>
      <c r="CEM57" s="15"/>
      <c r="CEN57" s="15"/>
      <c r="CEO57" s="15"/>
      <c r="CEP57" s="15"/>
      <c r="CEQ57" s="15"/>
      <c r="CER57" s="15"/>
      <c r="CES57" s="15"/>
      <c r="CET57" s="15"/>
      <c r="CEU57" s="15"/>
      <c r="CEV57" s="15"/>
      <c r="CEW57" s="15"/>
      <c r="CEX57" s="15"/>
      <c r="CEY57" s="15"/>
      <c r="CEZ57" s="15"/>
      <c r="CFA57" s="15"/>
      <c r="CFB57" s="15"/>
      <c r="CFC57" s="15"/>
      <c r="CFD57" s="15"/>
      <c r="CFE57" s="15"/>
      <c r="CFF57" s="15"/>
      <c r="CFG57" s="15"/>
      <c r="CFH57" s="15"/>
      <c r="CFI57" s="15"/>
      <c r="CFJ57" s="15"/>
      <c r="CFK57" s="15"/>
      <c r="CFL57" s="15"/>
      <c r="CFM57" s="15"/>
      <c r="CFN57" s="15"/>
      <c r="CFO57" s="15"/>
      <c r="CFP57" s="15"/>
      <c r="CFQ57" s="15"/>
      <c r="CFR57" s="15"/>
      <c r="CFS57" s="15"/>
      <c r="CFT57" s="15"/>
      <c r="CFU57" s="15"/>
      <c r="CFV57" s="15"/>
      <c r="CFW57" s="15"/>
      <c r="CFX57" s="15"/>
      <c r="CFY57" s="15"/>
      <c r="CFZ57" s="15"/>
      <c r="CGA57" s="15"/>
      <c r="CGB57" s="15"/>
      <c r="CGC57" s="15"/>
      <c r="CGD57" s="15"/>
      <c r="CGE57" s="15"/>
      <c r="CGF57" s="15"/>
      <c r="CGG57" s="15"/>
      <c r="CGH57" s="15"/>
      <c r="CGI57" s="15"/>
      <c r="CGJ57" s="15"/>
      <c r="CGK57" s="15"/>
      <c r="CGL57" s="15"/>
      <c r="CGM57" s="15"/>
      <c r="CGN57" s="15"/>
      <c r="CGO57" s="15"/>
      <c r="CGP57" s="15"/>
      <c r="CGQ57" s="15"/>
      <c r="CGR57" s="15"/>
      <c r="CGS57" s="15"/>
      <c r="CGT57" s="15"/>
      <c r="CGU57" s="15"/>
      <c r="CGV57" s="15"/>
      <c r="CGW57" s="15"/>
      <c r="CGX57" s="15"/>
      <c r="CGY57" s="15"/>
      <c r="CGZ57" s="15"/>
      <c r="CHA57" s="15"/>
      <c r="CHB57" s="15"/>
      <c r="CHC57" s="15"/>
      <c r="CHD57" s="15"/>
      <c r="CHE57" s="15"/>
      <c r="CHF57" s="15"/>
      <c r="CHG57" s="15"/>
      <c r="CHH57" s="15"/>
      <c r="CHI57" s="15"/>
      <c r="CHJ57" s="15"/>
      <c r="CHK57" s="15"/>
      <c r="CHL57" s="15"/>
      <c r="CHM57" s="15"/>
      <c r="CHN57" s="15"/>
      <c r="CHO57" s="15"/>
      <c r="CHP57" s="15"/>
      <c r="CHQ57" s="15"/>
      <c r="CHR57" s="15"/>
      <c r="CHS57" s="15"/>
      <c r="CHT57" s="15"/>
      <c r="CHU57" s="15"/>
      <c r="CHV57" s="15"/>
      <c r="CHW57" s="15"/>
      <c r="CHX57" s="15"/>
      <c r="CHY57" s="15"/>
      <c r="CHZ57" s="15"/>
      <c r="CIA57" s="15"/>
      <c r="CIB57" s="15"/>
      <c r="CIC57" s="15"/>
      <c r="CID57" s="15"/>
      <c r="CIE57" s="15"/>
      <c r="CIF57" s="15"/>
      <c r="CIG57" s="15"/>
      <c r="CIH57" s="15"/>
      <c r="CII57" s="15"/>
      <c r="CIJ57" s="15"/>
      <c r="CIK57" s="15"/>
      <c r="CIL57" s="15"/>
      <c r="CIM57" s="15"/>
      <c r="CIN57" s="15"/>
      <c r="CIO57" s="15"/>
      <c r="CIP57" s="15"/>
      <c r="CIQ57" s="15"/>
      <c r="CIR57" s="15"/>
      <c r="CIS57" s="15"/>
      <c r="CIT57" s="15"/>
      <c r="CIU57" s="15"/>
      <c r="CIV57" s="15"/>
      <c r="CIW57" s="15"/>
      <c r="CIX57" s="15"/>
      <c r="CIY57" s="15"/>
      <c r="CIZ57" s="15"/>
      <c r="CJA57" s="15"/>
      <c r="CJB57" s="15"/>
      <c r="CJC57" s="15"/>
      <c r="CJD57" s="15"/>
      <c r="CJE57" s="15"/>
      <c r="CJF57" s="15"/>
      <c r="CJG57" s="15"/>
      <c r="CJH57" s="15"/>
      <c r="CJI57" s="15"/>
      <c r="CJJ57" s="15"/>
      <c r="CJK57" s="15"/>
      <c r="CJL57" s="15"/>
      <c r="CJM57" s="15"/>
      <c r="CJN57" s="15"/>
      <c r="CJO57" s="15"/>
      <c r="CJP57" s="15"/>
      <c r="CJQ57" s="15"/>
      <c r="CJR57" s="15"/>
      <c r="CJS57" s="15"/>
      <c r="CJT57" s="15"/>
      <c r="CJU57" s="15"/>
      <c r="CJV57" s="15"/>
      <c r="CJW57" s="15"/>
      <c r="CJX57" s="15"/>
      <c r="CJY57" s="15"/>
      <c r="CJZ57" s="15"/>
      <c r="CKA57" s="15"/>
      <c r="CKB57" s="15"/>
      <c r="CKC57" s="15"/>
      <c r="CKD57" s="15"/>
      <c r="CKE57" s="15"/>
      <c r="CKF57" s="15"/>
      <c r="CKG57" s="15"/>
      <c r="CKH57" s="15"/>
      <c r="CKI57" s="15"/>
      <c r="CKJ57" s="15"/>
      <c r="CKK57" s="15"/>
      <c r="CKL57" s="15"/>
      <c r="CKM57" s="15"/>
      <c r="CKN57" s="15"/>
      <c r="CKO57" s="15"/>
      <c r="CKP57" s="15"/>
      <c r="CKQ57" s="15"/>
      <c r="CKR57" s="15"/>
      <c r="CKS57" s="15"/>
      <c r="CKT57" s="15"/>
      <c r="CKU57" s="15"/>
      <c r="CKV57" s="15"/>
      <c r="CKW57" s="15"/>
      <c r="CKX57" s="15"/>
      <c r="CKY57" s="15"/>
      <c r="CKZ57" s="15"/>
      <c r="CLA57" s="15"/>
      <c r="CLB57" s="15"/>
      <c r="CLC57" s="15"/>
      <c r="CLD57" s="15"/>
      <c r="CLE57" s="15"/>
      <c r="CLF57" s="15"/>
      <c r="CLG57" s="15"/>
      <c r="CLH57" s="15"/>
      <c r="CLI57" s="15"/>
      <c r="CLJ57" s="15"/>
      <c r="CLK57" s="15"/>
      <c r="CLL57" s="15"/>
      <c r="CLM57" s="15"/>
      <c r="CLN57" s="15"/>
      <c r="CLO57" s="15"/>
      <c r="CLP57" s="15"/>
      <c r="CLQ57" s="15"/>
      <c r="CLR57" s="15"/>
      <c r="CLS57" s="15"/>
      <c r="CLT57" s="15"/>
      <c r="CLU57" s="15"/>
      <c r="CLV57" s="15"/>
      <c r="CLW57" s="15"/>
      <c r="CLX57" s="15"/>
      <c r="CLY57" s="15"/>
      <c r="CLZ57" s="15"/>
      <c r="CMA57" s="15"/>
      <c r="CMB57" s="15"/>
      <c r="CMC57" s="15"/>
      <c r="CMD57" s="15"/>
      <c r="CME57" s="15"/>
      <c r="CMF57" s="15"/>
      <c r="CMG57" s="15"/>
      <c r="CMH57" s="15"/>
      <c r="CMI57" s="15"/>
      <c r="CMJ57" s="15"/>
      <c r="CMK57" s="15"/>
      <c r="CML57" s="15"/>
      <c r="CMM57" s="15"/>
      <c r="CMN57" s="15"/>
      <c r="CMO57" s="15"/>
      <c r="CMP57" s="15"/>
      <c r="CMQ57" s="15"/>
      <c r="CMR57" s="15"/>
      <c r="CMS57" s="15"/>
      <c r="CMT57" s="15"/>
      <c r="CMU57" s="15"/>
      <c r="CMV57" s="15"/>
      <c r="CMW57" s="15"/>
      <c r="CMX57" s="15"/>
      <c r="CMY57" s="15"/>
      <c r="CMZ57" s="15"/>
      <c r="CNA57" s="15"/>
      <c r="CNB57" s="15"/>
      <c r="CNC57" s="15"/>
      <c r="CND57" s="15"/>
      <c r="CNE57" s="15"/>
      <c r="CNF57" s="15"/>
      <c r="CNG57" s="15"/>
      <c r="CNH57" s="15"/>
      <c r="CNI57" s="15"/>
      <c r="CNJ57" s="15"/>
      <c r="CNK57" s="15"/>
      <c r="CNL57" s="15"/>
      <c r="CNM57" s="15"/>
      <c r="CNN57" s="15"/>
      <c r="CNO57" s="15"/>
      <c r="CNP57" s="15"/>
      <c r="CNQ57" s="15"/>
      <c r="CNR57" s="15"/>
      <c r="CNS57" s="15"/>
      <c r="CNT57" s="15"/>
      <c r="CNU57" s="15"/>
      <c r="CNV57" s="15"/>
      <c r="CNW57" s="15"/>
      <c r="CNX57" s="15"/>
      <c r="CNY57" s="15"/>
      <c r="CNZ57" s="15"/>
      <c r="COA57" s="15"/>
      <c r="COB57" s="15"/>
      <c r="COC57" s="15"/>
      <c r="COD57" s="15"/>
      <c r="COE57" s="15"/>
      <c r="COF57" s="15"/>
      <c r="COG57" s="15"/>
      <c r="COH57" s="15"/>
      <c r="COI57" s="15"/>
      <c r="COJ57" s="15"/>
      <c r="COK57" s="15"/>
      <c r="COL57" s="15"/>
      <c r="COM57" s="15"/>
      <c r="CON57" s="15"/>
      <c r="COO57" s="15"/>
      <c r="COP57" s="15"/>
      <c r="COQ57" s="15"/>
      <c r="COR57" s="15"/>
      <c r="COS57" s="15"/>
      <c r="COT57" s="15"/>
      <c r="COU57" s="15"/>
      <c r="COV57" s="15"/>
      <c r="COW57" s="15"/>
      <c r="COX57" s="15"/>
      <c r="COY57" s="15"/>
      <c r="COZ57" s="15"/>
      <c r="CPA57" s="15"/>
      <c r="CPB57" s="15"/>
      <c r="CPC57" s="15"/>
      <c r="CPD57" s="15"/>
      <c r="CPE57" s="15"/>
      <c r="CPF57" s="15"/>
      <c r="CPG57" s="15"/>
      <c r="CPH57" s="15"/>
      <c r="CPI57" s="15"/>
      <c r="CPJ57" s="15"/>
      <c r="CPK57" s="15"/>
      <c r="CPL57" s="15"/>
      <c r="CPM57" s="15"/>
      <c r="CPN57" s="15"/>
      <c r="CPO57" s="15"/>
      <c r="CPP57" s="15"/>
      <c r="CPQ57" s="15"/>
      <c r="CPR57" s="15"/>
      <c r="CPS57" s="15"/>
      <c r="CPT57" s="15"/>
      <c r="CPU57" s="15"/>
      <c r="CPV57" s="15"/>
      <c r="CPW57" s="15"/>
      <c r="CPX57" s="15"/>
      <c r="CPY57" s="15"/>
      <c r="CPZ57" s="15"/>
      <c r="CQA57" s="15"/>
      <c r="CQB57" s="15"/>
      <c r="CQC57" s="15"/>
      <c r="CQD57" s="15"/>
      <c r="CQE57" s="15"/>
      <c r="CQF57" s="15"/>
      <c r="CQG57" s="15"/>
      <c r="CQH57" s="15"/>
      <c r="CQI57" s="15"/>
      <c r="CQJ57" s="15"/>
      <c r="CQK57" s="15"/>
      <c r="CQL57" s="15"/>
      <c r="CQM57" s="15"/>
      <c r="CQN57" s="15"/>
      <c r="CQO57" s="15"/>
      <c r="CQP57" s="15"/>
      <c r="CQQ57" s="15"/>
      <c r="CQR57" s="15"/>
      <c r="CQS57" s="15"/>
      <c r="CQT57" s="15"/>
      <c r="CQU57" s="15"/>
      <c r="CQV57" s="15"/>
      <c r="CQW57" s="15"/>
      <c r="CQX57" s="15"/>
      <c r="CQY57" s="15"/>
      <c r="CQZ57" s="15"/>
      <c r="CRA57" s="15"/>
      <c r="CRB57" s="15"/>
      <c r="CRC57" s="15"/>
      <c r="CRD57" s="15"/>
      <c r="CRE57" s="15"/>
      <c r="CRF57" s="15"/>
      <c r="CRG57" s="15"/>
      <c r="CRH57" s="15"/>
      <c r="CRI57" s="15"/>
      <c r="CRJ57" s="15"/>
      <c r="CRK57" s="15"/>
      <c r="CRL57" s="15"/>
      <c r="CRM57" s="15"/>
      <c r="CRN57" s="15"/>
      <c r="CRO57" s="15"/>
      <c r="CRP57" s="15"/>
      <c r="CRQ57" s="15"/>
      <c r="CRR57" s="15"/>
      <c r="CRS57" s="15"/>
      <c r="CRT57" s="15"/>
      <c r="CRU57" s="15"/>
      <c r="CRV57" s="15"/>
      <c r="CRW57" s="15"/>
      <c r="CRX57" s="15"/>
      <c r="CRY57" s="15"/>
      <c r="CRZ57" s="15"/>
      <c r="CSA57" s="15"/>
      <c r="CSB57" s="15"/>
      <c r="CSC57" s="15"/>
      <c r="CSD57" s="15"/>
      <c r="CSE57" s="15"/>
      <c r="CSF57" s="15"/>
      <c r="CSG57" s="15"/>
      <c r="CSH57" s="15"/>
      <c r="CSI57" s="15"/>
      <c r="CSJ57" s="15"/>
      <c r="CSK57" s="15"/>
      <c r="CSL57" s="15"/>
      <c r="CSM57" s="15"/>
      <c r="CSN57" s="15"/>
      <c r="CSO57" s="15"/>
      <c r="CSP57" s="15"/>
      <c r="CSQ57" s="15"/>
      <c r="CSR57" s="15"/>
      <c r="CSS57" s="15"/>
      <c r="CST57" s="15"/>
      <c r="CSU57" s="15"/>
      <c r="CSV57" s="15"/>
      <c r="CSW57" s="15"/>
      <c r="CSX57" s="15"/>
      <c r="CSY57" s="15"/>
      <c r="CSZ57" s="15"/>
      <c r="CTA57" s="15"/>
      <c r="CTB57" s="15"/>
      <c r="CTC57" s="15"/>
      <c r="CTD57" s="15"/>
      <c r="CTE57" s="15"/>
      <c r="CTF57" s="15"/>
      <c r="CTG57" s="15"/>
      <c r="CTH57" s="15"/>
      <c r="CTI57" s="15"/>
      <c r="CTJ57" s="15"/>
      <c r="CTK57" s="15"/>
      <c r="CTL57" s="15"/>
      <c r="CTM57" s="15"/>
      <c r="CTN57" s="15"/>
      <c r="CTO57" s="15"/>
      <c r="CTP57" s="15"/>
      <c r="CTQ57" s="15"/>
      <c r="CTR57" s="15"/>
      <c r="CTS57" s="15"/>
      <c r="CTT57" s="15"/>
      <c r="CTU57" s="15"/>
      <c r="CTV57" s="15"/>
      <c r="CTW57" s="15"/>
      <c r="CTX57" s="15"/>
      <c r="CTY57" s="15"/>
      <c r="CTZ57" s="15"/>
      <c r="CUA57" s="15"/>
      <c r="CUB57" s="15"/>
      <c r="CUC57" s="15"/>
      <c r="CUD57" s="15"/>
      <c r="CUE57" s="15"/>
      <c r="CUF57" s="15"/>
      <c r="CUG57" s="15"/>
      <c r="CUH57" s="15"/>
      <c r="CUI57" s="15"/>
      <c r="CUJ57" s="15"/>
      <c r="CUK57" s="15"/>
      <c r="CUL57" s="15"/>
      <c r="CUM57" s="15"/>
      <c r="CUN57" s="15"/>
      <c r="CUO57" s="15"/>
      <c r="CUP57" s="15"/>
      <c r="CUQ57" s="15"/>
      <c r="CUR57" s="15"/>
      <c r="CUS57" s="15"/>
      <c r="CUT57" s="15"/>
    </row>
    <row r="58" spans="1:2594" s="15" customFormat="1" ht="15" customHeight="1" x14ac:dyDescent="0.15">
      <c r="A58" s="984" t="s">
        <v>194</v>
      </c>
      <c r="B58" s="96" t="s">
        <v>463</v>
      </c>
      <c r="C58" s="918" t="s">
        <v>607</v>
      </c>
      <c r="D58" s="43"/>
      <c r="E58" s="43"/>
      <c r="F58" s="43"/>
      <c r="G58" s="43"/>
      <c r="H58" s="43"/>
      <c r="I58" s="43"/>
      <c r="J58" s="43"/>
      <c r="K58" s="975"/>
      <c r="L58" s="172"/>
      <c r="M58" s="173"/>
      <c r="N58" s="863" t="str">
        <f t="shared" si="11"/>
        <v>12.1</v>
      </c>
      <c r="O58" s="35" t="str">
        <f t="shared" si="12"/>
        <v>ПОЛИГРАФИЧЕСКАЯ БУМАГА</v>
      </c>
      <c r="P58" s="918" t="s">
        <v>607</v>
      </c>
      <c r="Q58" s="586">
        <f>D58-(D59+D60+D61+D62)</f>
        <v>0</v>
      </c>
      <c r="R58" s="163">
        <f t="shared" ref="R58:X58" si="35">E58-(E59+E60+E61+E62)</f>
        <v>0</v>
      </c>
      <c r="S58" s="163">
        <f t="shared" si="35"/>
        <v>0</v>
      </c>
      <c r="T58" s="163">
        <f t="shared" si="35"/>
        <v>0</v>
      </c>
      <c r="U58" s="163">
        <f t="shared" si="35"/>
        <v>0</v>
      </c>
      <c r="V58" s="163">
        <f t="shared" si="35"/>
        <v>0</v>
      </c>
      <c r="W58" s="163">
        <f t="shared" si="35"/>
        <v>0</v>
      </c>
      <c r="X58" s="867">
        <f t="shared" si="35"/>
        <v>0</v>
      </c>
      <c r="Y58" s="193"/>
      <c r="Z58" s="310" t="str">
        <f t="shared" si="4"/>
        <v>12.1</v>
      </c>
      <c r="AA58" s="35" t="str">
        <f t="shared" si="4"/>
        <v>ПОЛИГРАФИЧЕСКАЯ БУМАГА</v>
      </c>
      <c r="AB58" s="918" t="s">
        <v>474</v>
      </c>
      <c r="AC58" s="308">
        <f>IF(ISNUMBER('CB1-Производство'!D70+D58-H58),'CB1-Производство'!D70+D58-H58,IF(ISNUMBER(H58-D58),"NT " &amp; H58-D58,"…"))</f>
        <v>0</v>
      </c>
      <c r="AD58" s="214">
        <f>IF(ISNUMBER('CB1-Производство'!E70+F58-J58),'CB1-Производство'!E70+F58-J58,IF(ISNUMBER(J58-F58),"NT " &amp; J58-F58,"…"))</f>
        <v>0</v>
      </c>
    </row>
    <row r="59" spans="1:2594" s="15" customFormat="1" ht="15" customHeight="1" x14ac:dyDescent="0.15">
      <c r="A59" s="984" t="s">
        <v>279</v>
      </c>
      <c r="B59" s="68" t="s">
        <v>464</v>
      </c>
      <c r="C59" s="917" t="s">
        <v>607</v>
      </c>
      <c r="D59" s="44"/>
      <c r="E59" s="44"/>
      <c r="F59" s="44"/>
      <c r="G59" s="44"/>
      <c r="H59" s="44"/>
      <c r="I59" s="44"/>
      <c r="J59" s="44"/>
      <c r="K59" s="977"/>
      <c r="L59" s="172"/>
      <c r="M59" s="173"/>
      <c r="N59" s="863" t="str">
        <f t="shared" si="11"/>
        <v>12.1.1</v>
      </c>
      <c r="O59" s="33" t="str">
        <f t="shared" si="12"/>
        <v>ГАЗЕТНАЯ БУМАГА</v>
      </c>
      <c r="P59" s="917" t="s">
        <v>607</v>
      </c>
      <c r="Q59" s="156"/>
      <c r="R59" s="156"/>
      <c r="S59" s="156"/>
      <c r="T59" s="156"/>
      <c r="U59" s="156"/>
      <c r="V59" s="156"/>
      <c r="W59" s="156"/>
      <c r="X59" s="181"/>
      <c r="Y59" s="174"/>
      <c r="Z59" s="310" t="str">
        <f t="shared" si="4"/>
        <v>12.1.1</v>
      </c>
      <c r="AA59" s="33" t="str">
        <f t="shared" si="4"/>
        <v>ГАЗЕТНАЯ БУМАГА</v>
      </c>
      <c r="AB59" s="917" t="s">
        <v>474</v>
      </c>
      <c r="AC59" s="308">
        <f>IF(ISNUMBER('CB1-Производство'!D71+D59-H59),'CB1-Производство'!D71+D59-H59,IF(ISNUMBER(H59-D59),"NT " &amp; H59-D59,"…"))</f>
        <v>0</v>
      </c>
      <c r="AD59" s="214">
        <f>IF(ISNUMBER('CB1-Производство'!E71+F59-J59),'CB1-Производство'!E71+F59-J59,IF(ISNUMBER(J59-F59),"NT " &amp; J59-F59,"…"))</f>
        <v>0</v>
      </c>
    </row>
    <row r="60" spans="1:2594" s="15" customFormat="1" ht="15" customHeight="1" x14ac:dyDescent="0.15">
      <c r="A60" s="984" t="s">
        <v>280</v>
      </c>
      <c r="B60" s="68" t="s">
        <v>465</v>
      </c>
      <c r="C60" s="917" t="s">
        <v>607</v>
      </c>
      <c r="D60" s="44"/>
      <c r="E60" s="44"/>
      <c r="F60" s="44"/>
      <c r="G60" s="44"/>
      <c r="H60" s="44"/>
      <c r="I60" s="44"/>
      <c r="J60" s="44"/>
      <c r="K60" s="977"/>
      <c r="L60" s="172"/>
      <c r="M60" s="173"/>
      <c r="N60" s="863" t="str">
        <f t="shared" si="11"/>
        <v>12.1.2</v>
      </c>
      <c r="O60" s="33" t="str">
        <f t="shared" si="12"/>
        <v>НЕМЕЛОВАННАЯ БУМАГА С СОДЕРЖАНИЕМ ДРЕВЕСНОЙ МАССЫ</v>
      </c>
      <c r="P60" s="917" t="s">
        <v>607</v>
      </c>
      <c r="Q60" s="156"/>
      <c r="R60" s="156"/>
      <c r="S60" s="156"/>
      <c r="T60" s="156"/>
      <c r="U60" s="156"/>
      <c r="V60" s="156"/>
      <c r="W60" s="156"/>
      <c r="X60" s="181"/>
      <c r="Y60" s="174"/>
      <c r="Z60" s="310" t="str">
        <f t="shared" si="4"/>
        <v>12.1.2</v>
      </c>
      <c r="AA60" s="33" t="str">
        <f t="shared" si="4"/>
        <v>НЕМЕЛОВАННАЯ БУМАГА С СОДЕРЖАНИЕМ ДРЕВЕСНОЙ МАССЫ</v>
      </c>
      <c r="AB60" s="917" t="s">
        <v>474</v>
      </c>
      <c r="AC60" s="308">
        <f>IF(ISNUMBER('CB1-Производство'!D72+D60-H60),'CB1-Производство'!D72+D60-H60,IF(ISNUMBER(H60-D60),"NT " &amp; H60-D60,"…"))</f>
        <v>0</v>
      </c>
      <c r="AD60" s="214">
        <f>IF(ISNUMBER('CB1-Производство'!E72+F60-J60),'CB1-Производство'!E72+F60-J60,IF(ISNUMBER(J60-F60),"NT " &amp; J60-F60,"…"))</f>
        <v>0</v>
      </c>
    </row>
    <row r="61" spans="1:2594" s="15" customFormat="1" ht="15" customHeight="1" x14ac:dyDescent="0.15">
      <c r="A61" s="984" t="s">
        <v>281</v>
      </c>
      <c r="B61" s="68" t="s">
        <v>466</v>
      </c>
      <c r="C61" s="917" t="s">
        <v>607</v>
      </c>
      <c r="D61" s="44"/>
      <c r="E61" s="44"/>
      <c r="F61" s="44"/>
      <c r="G61" s="44"/>
      <c r="H61" s="44"/>
      <c r="I61" s="44"/>
      <c r="J61" s="44"/>
      <c r="K61" s="977"/>
      <c r="L61" s="172"/>
      <c r="M61" s="173"/>
      <c r="N61" s="863" t="str">
        <f t="shared" si="11"/>
        <v>12.1.3</v>
      </c>
      <c r="O61" s="33" t="str">
        <f t="shared" si="12"/>
        <v>НЕМЕЛОВАННАЯ БУМАГА БЕЗ СОДЕРЖАНИЯ ДРЕВЕСНОЙ МАССЫ</v>
      </c>
      <c r="P61" s="917" t="s">
        <v>607</v>
      </c>
      <c r="Q61" s="156"/>
      <c r="R61" s="156"/>
      <c r="S61" s="156"/>
      <c r="T61" s="156"/>
      <c r="U61" s="156"/>
      <c r="V61" s="156"/>
      <c r="W61" s="156"/>
      <c r="X61" s="181"/>
      <c r="Y61" s="174"/>
      <c r="Z61" s="310" t="str">
        <f t="shared" si="4"/>
        <v>12.1.3</v>
      </c>
      <c r="AA61" s="33" t="str">
        <f t="shared" si="4"/>
        <v>НЕМЕЛОВАННАЯ БУМАГА БЕЗ СОДЕРЖАНИЯ ДРЕВЕСНОЙ МАССЫ</v>
      </c>
      <c r="AB61" s="917" t="s">
        <v>474</v>
      </c>
      <c r="AC61" s="308">
        <f>IF(ISNUMBER('CB1-Производство'!D73+D61-H61),'CB1-Производство'!D73+D61-H61,IF(ISNUMBER(H61-D61),"NT " &amp; H61-D61,"…"))</f>
        <v>0</v>
      </c>
      <c r="AD61" s="214">
        <f>IF(ISNUMBER('CB1-Производство'!E73+F61-J61),'CB1-Производство'!E73+F61-J61,IF(ISNUMBER(J61-F61),"NT " &amp; J61-F61,"…"))</f>
        <v>0</v>
      </c>
    </row>
    <row r="62" spans="1:2594" s="15" customFormat="1" ht="15" customHeight="1" x14ac:dyDescent="0.15">
      <c r="A62" s="984" t="s">
        <v>282</v>
      </c>
      <c r="B62" s="69" t="s">
        <v>467</v>
      </c>
      <c r="C62" s="917" t="s">
        <v>607</v>
      </c>
      <c r="D62" s="44"/>
      <c r="E62" s="44"/>
      <c r="F62" s="44"/>
      <c r="G62" s="44"/>
      <c r="H62" s="44"/>
      <c r="I62" s="44"/>
      <c r="J62" s="44"/>
      <c r="K62" s="977"/>
      <c r="L62" s="172"/>
      <c r="M62" s="173"/>
      <c r="N62" s="863" t="str">
        <f t="shared" si="11"/>
        <v>12.1.4</v>
      </c>
      <c r="O62" s="33" t="str">
        <f t="shared" si="12"/>
        <v>МЕЛОВАННАЯ БУМАГА</v>
      </c>
      <c r="P62" s="917" t="s">
        <v>607</v>
      </c>
      <c r="Q62" s="156"/>
      <c r="R62" s="156"/>
      <c r="S62" s="156"/>
      <c r="T62" s="156"/>
      <c r="U62" s="156"/>
      <c r="V62" s="156"/>
      <c r="W62" s="156"/>
      <c r="X62" s="181"/>
      <c r="Y62" s="174"/>
      <c r="Z62" s="310" t="str">
        <f t="shared" si="4"/>
        <v>12.1.4</v>
      </c>
      <c r="AA62" s="33" t="str">
        <f t="shared" si="4"/>
        <v>МЕЛОВАННАЯ БУМАГА</v>
      </c>
      <c r="AB62" s="917" t="s">
        <v>474</v>
      </c>
      <c r="AC62" s="308">
        <f>IF(ISNUMBER('CB1-Производство'!D74+D62-H62),'CB1-Производство'!D74+D62-H62,IF(ISNUMBER(H62-D62),"NT " &amp; H62-D62,"…"))</f>
        <v>0</v>
      </c>
      <c r="AD62" s="214">
        <f>IF(ISNUMBER('CB1-Производство'!E74+F62-J62),'CB1-Производство'!E74+F62-J62,IF(ISNUMBER(J62-F62),"NT " &amp; J62-F62,"…"))</f>
        <v>0</v>
      </c>
    </row>
    <row r="63" spans="1:2594" s="15" customFormat="1" ht="15" customHeight="1" x14ac:dyDescent="0.15">
      <c r="A63" s="976">
        <v>12.2</v>
      </c>
      <c r="B63" s="70" t="s">
        <v>468</v>
      </c>
      <c r="C63" s="917" t="s">
        <v>607</v>
      </c>
      <c r="D63" s="44"/>
      <c r="E63" s="44"/>
      <c r="F63" s="44"/>
      <c r="G63" s="44"/>
      <c r="H63" s="44"/>
      <c r="I63" s="44"/>
      <c r="J63" s="44"/>
      <c r="K63" s="977"/>
      <c r="L63" s="172"/>
      <c r="M63" s="173"/>
      <c r="N63" s="852">
        <f t="shared" si="11"/>
        <v>12.2</v>
      </c>
      <c r="O63" s="35" t="str">
        <f t="shared" si="12"/>
        <v>БЫТОВАЯ И ГИГИЕНИЧЕСКАЯ БУМАГА</v>
      </c>
      <c r="P63" s="917" t="s">
        <v>607</v>
      </c>
      <c r="Q63" s="156"/>
      <c r="R63" s="156"/>
      <c r="S63" s="156"/>
      <c r="T63" s="156"/>
      <c r="U63" s="156"/>
      <c r="V63" s="156"/>
      <c r="W63" s="156"/>
      <c r="X63" s="181"/>
      <c r="Y63" s="174"/>
      <c r="Z63" s="310">
        <f t="shared" si="4"/>
        <v>12.2</v>
      </c>
      <c r="AA63" s="35" t="str">
        <f t="shared" si="4"/>
        <v>БЫТОВАЯ И ГИГИЕНИЧЕСКАЯ БУМАГА</v>
      </c>
      <c r="AB63" s="917" t="s">
        <v>474</v>
      </c>
      <c r="AC63" s="308">
        <f>IF(ISNUMBER('CB1-Производство'!D75+D63-H63),'CB1-Производство'!D75+D63-H63,IF(ISNUMBER(H63-D63),"NT " &amp; H63-D63,"…"))</f>
        <v>0</v>
      </c>
      <c r="AD63" s="214">
        <f>IF(ISNUMBER('CB1-Производство'!E75+F63-J63),'CB1-Производство'!E75+F63-J63,IF(ISNUMBER(J63-F63),"NT " &amp; J63-F63,"…"))</f>
        <v>0</v>
      </c>
    </row>
    <row r="64" spans="1:2594" s="15" customFormat="1" ht="15" customHeight="1" x14ac:dyDescent="0.15">
      <c r="A64" s="984">
        <v>12.3</v>
      </c>
      <c r="B64" s="96" t="s">
        <v>469</v>
      </c>
      <c r="C64" s="918" t="s">
        <v>607</v>
      </c>
      <c r="D64" s="43"/>
      <c r="E64" s="43"/>
      <c r="F64" s="43"/>
      <c r="G64" s="43"/>
      <c r="H64" s="43"/>
      <c r="I64" s="43"/>
      <c r="J64" s="43"/>
      <c r="K64" s="975"/>
      <c r="L64" s="172"/>
      <c r="M64" s="173"/>
      <c r="N64" s="863">
        <f t="shared" si="11"/>
        <v>12.3</v>
      </c>
      <c r="O64" s="35" t="str">
        <f t="shared" si="12"/>
        <v>УПАКОВОЧНЫЕ МАТЕРИАЛЫ</v>
      </c>
      <c r="P64" s="918" t="s">
        <v>607</v>
      </c>
      <c r="Q64" s="585">
        <f>D64-(D65+D66+D67+D68)</f>
        <v>0</v>
      </c>
      <c r="R64" s="158">
        <f t="shared" ref="R64:X64" si="36">E64-(E65+E66+E67+E68)</f>
        <v>0</v>
      </c>
      <c r="S64" s="158">
        <f t="shared" si="36"/>
        <v>0</v>
      </c>
      <c r="T64" s="158">
        <f t="shared" si="36"/>
        <v>0</v>
      </c>
      <c r="U64" s="158">
        <f t="shared" si="36"/>
        <v>0</v>
      </c>
      <c r="V64" s="158">
        <f t="shared" si="36"/>
        <v>0</v>
      </c>
      <c r="W64" s="158">
        <f t="shared" si="36"/>
        <v>0</v>
      </c>
      <c r="X64" s="853">
        <f t="shared" si="36"/>
        <v>0</v>
      </c>
      <c r="Y64" s="193"/>
      <c r="Z64" s="310">
        <f t="shared" si="4"/>
        <v>12.3</v>
      </c>
      <c r="AA64" s="35" t="str">
        <f t="shared" si="4"/>
        <v>УПАКОВОЧНЫЕ МАТЕРИАЛЫ</v>
      </c>
      <c r="AB64" s="918" t="s">
        <v>474</v>
      </c>
      <c r="AC64" s="308">
        <f>IF(ISNUMBER('CB1-Производство'!D76+D64-H64),'CB1-Производство'!D76+D64-H64,IF(ISNUMBER(H64-D64),"NT " &amp; H64-D64,"…"))</f>
        <v>0</v>
      </c>
      <c r="AD64" s="214">
        <f>IF(ISNUMBER('CB1-Производство'!E76+F64-J64),'CB1-Производство'!E76+F64-J64,IF(ISNUMBER(J64-F64),"NT " &amp; J64-F64,"…"))</f>
        <v>0</v>
      </c>
    </row>
    <row r="65" spans="1:30" s="15" customFormat="1" ht="15" customHeight="1" x14ac:dyDescent="0.15">
      <c r="A65" s="984" t="s">
        <v>283</v>
      </c>
      <c r="B65" s="68" t="s">
        <v>470</v>
      </c>
      <c r="C65" s="918" t="s">
        <v>607</v>
      </c>
      <c r="D65" s="43"/>
      <c r="E65" s="43"/>
      <c r="F65" s="43"/>
      <c r="G65" s="48"/>
      <c r="H65" s="44"/>
      <c r="I65" s="44"/>
      <c r="J65" s="44"/>
      <c r="K65" s="977"/>
      <c r="L65" s="172"/>
      <c r="M65" s="173"/>
      <c r="N65" s="863" t="str">
        <f t="shared" si="11"/>
        <v>12.3.1</v>
      </c>
      <c r="O65" s="33" t="str">
        <f t="shared" si="12"/>
        <v>КАРТОНАЖНЫЕ МАТЕРИАЛЫ</v>
      </c>
      <c r="P65" s="918" t="s">
        <v>607</v>
      </c>
      <c r="Q65" s="156"/>
      <c r="R65" s="156"/>
      <c r="S65" s="156"/>
      <c r="T65" s="156"/>
      <c r="U65" s="156"/>
      <c r="V65" s="156"/>
      <c r="W65" s="156"/>
      <c r="X65" s="181"/>
      <c r="Y65" s="174"/>
      <c r="Z65" s="310" t="str">
        <f t="shared" si="4"/>
        <v>12.3.1</v>
      </c>
      <c r="AA65" s="33" t="str">
        <f t="shared" si="4"/>
        <v>КАРТОНАЖНЫЕ МАТЕРИАЛЫ</v>
      </c>
      <c r="AB65" s="918" t="s">
        <v>474</v>
      </c>
      <c r="AC65" s="308">
        <f>IF(ISNUMBER('CB1-Производство'!D77+D65-H65),'CB1-Производство'!D77+D65-H65,IF(ISNUMBER(H65-D65),"NT " &amp; H65-D65,"…"))</f>
        <v>0</v>
      </c>
      <c r="AD65" s="214">
        <f>IF(ISNUMBER('CB1-Производство'!E77+F65-J65),'CB1-Производство'!E77+F65-J65,IF(ISNUMBER(J65-F65),"NT " &amp; J65-F65,"…"))</f>
        <v>0</v>
      </c>
    </row>
    <row r="66" spans="1:30" s="15" customFormat="1" ht="15" customHeight="1" x14ac:dyDescent="0.15">
      <c r="A66" s="984" t="s">
        <v>284</v>
      </c>
      <c r="B66" s="68" t="s">
        <v>471</v>
      </c>
      <c r="C66" s="918" t="s">
        <v>607</v>
      </c>
      <c r="D66" s="43"/>
      <c r="E66" s="43"/>
      <c r="F66" s="43"/>
      <c r="G66" s="48"/>
      <c r="H66" s="44"/>
      <c r="I66" s="44"/>
      <c r="J66" s="44"/>
      <c r="K66" s="977"/>
      <c r="L66" s="172"/>
      <c r="M66" s="173"/>
      <c r="N66" s="863" t="str">
        <f t="shared" si="11"/>
        <v>12.3.2</v>
      </c>
      <c r="O66" s="33" t="str">
        <f t="shared" si="12"/>
        <v>КОРОБОЧНЫЙ КАРТОН</v>
      </c>
      <c r="P66" s="918" t="s">
        <v>607</v>
      </c>
      <c r="Q66" s="156"/>
      <c r="R66" s="156"/>
      <c r="S66" s="156"/>
      <c r="T66" s="156"/>
      <c r="U66" s="156"/>
      <c r="V66" s="156"/>
      <c r="W66" s="156"/>
      <c r="X66" s="181"/>
      <c r="Y66" s="174"/>
      <c r="Z66" s="310" t="str">
        <f t="shared" si="4"/>
        <v>12.3.2</v>
      </c>
      <c r="AA66" s="33" t="str">
        <f t="shared" si="4"/>
        <v>КОРОБОЧНЫЙ КАРТОН</v>
      </c>
      <c r="AB66" s="918" t="s">
        <v>474</v>
      </c>
      <c r="AC66" s="308">
        <f>IF(ISNUMBER('CB1-Производство'!D78+D66-H66),'CB1-Производство'!D78+D66-H66,IF(ISNUMBER(H66-D66),"NT " &amp; H66-D66,"…"))</f>
        <v>0</v>
      </c>
      <c r="AD66" s="214">
        <f>IF(ISNUMBER('CB1-Производство'!E78+F66-J66),'CB1-Производство'!E78+F66-J66,IF(ISNUMBER(J66-F66),"NT " &amp; J66-F66,"…"))</f>
        <v>0</v>
      </c>
    </row>
    <row r="67" spans="1:30" s="15" customFormat="1" ht="15" customHeight="1" x14ac:dyDescent="0.15">
      <c r="A67" s="984" t="s">
        <v>285</v>
      </c>
      <c r="B67" s="68" t="s">
        <v>472</v>
      </c>
      <c r="C67" s="917" t="s">
        <v>607</v>
      </c>
      <c r="D67" s="44"/>
      <c r="E67" s="44"/>
      <c r="F67" s="44"/>
      <c r="G67" s="44"/>
      <c r="H67" s="49"/>
      <c r="I67" s="49"/>
      <c r="J67" s="49"/>
      <c r="K67" s="986"/>
      <c r="L67" s="172"/>
      <c r="M67" s="173"/>
      <c r="N67" s="863" t="str">
        <f t="shared" si="11"/>
        <v>12.3.3</v>
      </c>
      <c r="O67" s="33" t="str">
        <f t="shared" si="12"/>
        <v>ОБЕРТОЧНАЯ БУМАГА</v>
      </c>
      <c r="P67" s="917" t="s">
        <v>607</v>
      </c>
      <c r="Q67" s="156"/>
      <c r="R67" s="156"/>
      <c r="S67" s="156"/>
      <c r="T67" s="156"/>
      <c r="U67" s="156"/>
      <c r="V67" s="156"/>
      <c r="W67" s="156"/>
      <c r="X67" s="181"/>
      <c r="Y67" s="174"/>
      <c r="Z67" s="310" t="str">
        <f t="shared" si="4"/>
        <v>12.3.3</v>
      </c>
      <c r="AA67" s="33" t="str">
        <f t="shared" si="4"/>
        <v>ОБЕРТОЧНАЯ БУМАГА</v>
      </c>
      <c r="AB67" s="917" t="s">
        <v>474</v>
      </c>
      <c r="AC67" s="308">
        <f>IF(ISNUMBER('CB1-Производство'!D79+D67-H67),'CB1-Производство'!D79+D67-H67,IF(ISNUMBER(H67-D67),"NT " &amp; H67-D67,"…"))</f>
        <v>0</v>
      </c>
      <c r="AD67" s="214">
        <f>IF(ISNUMBER('CB1-Производство'!E79+F67-J67),'CB1-Производство'!E79+F67-J67,IF(ISNUMBER(J67-F67),"NT " &amp; J67-F67,"…"))</f>
        <v>0</v>
      </c>
    </row>
    <row r="68" spans="1:30" s="15" customFormat="1" ht="30" x14ac:dyDescent="0.15">
      <c r="A68" s="984" t="s">
        <v>286</v>
      </c>
      <c r="B68" s="915" t="s">
        <v>602</v>
      </c>
      <c r="C68" s="917" t="s">
        <v>607</v>
      </c>
      <c r="D68" s="44"/>
      <c r="E68" s="44"/>
      <c r="F68" s="44"/>
      <c r="G68" s="44"/>
      <c r="H68" s="44"/>
      <c r="I68" s="44"/>
      <c r="J68" s="44"/>
      <c r="K68" s="977"/>
      <c r="L68" s="172"/>
      <c r="M68" s="173"/>
      <c r="N68" s="863" t="str">
        <f t="shared" si="11"/>
        <v>12.3.4</v>
      </c>
      <c r="O68" s="924" t="str">
        <f t="shared" si="12"/>
        <v>ПРОЧИЕ СОРТА БУМАГИ, ИСПОЛЬЗУЕМЫЕ ГЛАВНЫМ ОБРАЗОМ ДЛЯ УПАКОВКИ</v>
      </c>
      <c r="P68" s="917" t="s">
        <v>607</v>
      </c>
      <c r="Q68" s="156"/>
      <c r="R68" s="156"/>
      <c r="S68" s="156"/>
      <c r="T68" s="156"/>
      <c r="U68" s="156"/>
      <c r="V68" s="156"/>
      <c r="W68" s="156"/>
      <c r="X68" s="181"/>
      <c r="Y68" s="174"/>
      <c r="Z68" s="310" t="str">
        <f t="shared" si="4"/>
        <v>12.3.4</v>
      </c>
      <c r="AA68" s="924" t="str">
        <f t="shared" si="4"/>
        <v>ПРОЧИЕ СОРТА БУМАГИ, ИСПОЛЬЗУЕМЫЕ ГЛАВНЫМ ОБРАЗОМ ДЛЯ УПАКОВКИ</v>
      </c>
      <c r="AB68" s="917" t="s">
        <v>474</v>
      </c>
      <c r="AC68" s="308">
        <f>IF(ISNUMBER('CB1-Производство'!D80+D68-H68),'CB1-Производство'!D80+D68-H68,IF(ISNUMBER(H68-D68),"NT " &amp; H68-D68,"…"))</f>
        <v>0</v>
      </c>
      <c r="AD68" s="214">
        <f>IF(ISNUMBER('CB1-Производство'!E80+F68-J68),'CB1-Производство'!E80+F68-J68,IF(ISNUMBER(J68-F68),"NT " &amp; J68-F68,"…"))</f>
        <v>0</v>
      </c>
    </row>
    <row r="69" spans="1:30" s="15" customFormat="1" ht="15" customHeight="1" thickBot="1" x14ac:dyDescent="0.2">
      <c r="A69" s="987">
        <v>12.4</v>
      </c>
      <c r="B69" s="911" t="s">
        <v>473</v>
      </c>
      <c r="C69" s="988" t="s">
        <v>607</v>
      </c>
      <c r="D69" s="989"/>
      <c r="E69" s="989"/>
      <c r="F69" s="989"/>
      <c r="G69" s="989"/>
      <c r="H69" s="989"/>
      <c r="I69" s="989"/>
      <c r="J69" s="989"/>
      <c r="K69" s="990"/>
      <c r="L69" s="172"/>
      <c r="M69" s="173"/>
      <c r="N69" s="868">
        <f t="shared" si="11"/>
        <v>12.4</v>
      </c>
      <c r="O69" s="38" t="str">
        <f t="shared" si="12"/>
        <v>ПРОЧИЕ СОРТА БУМАГИ И КАРТОНА (НЕ ВКЛЮЧЕННЫЕ В ДРУГИЕ КАТЕГОРИИ)</v>
      </c>
      <c r="P69" s="988" t="s">
        <v>607</v>
      </c>
      <c r="Q69" s="161"/>
      <c r="R69" s="161"/>
      <c r="S69" s="161"/>
      <c r="T69" s="161"/>
      <c r="U69" s="161"/>
      <c r="V69" s="161"/>
      <c r="W69" s="161"/>
      <c r="X69" s="379"/>
      <c r="Y69" s="174"/>
      <c r="Z69" s="312">
        <f t="shared" si="4"/>
        <v>12.4</v>
      </c>
      <c r="AA69" s="40" t="str">
        <f t="shared" si="4"/>
        <v>ПРОЧИЕ СОРТА БУМАГИ И КАРТОНА (НЕ ВКЛЮЧЕННЫЕ В ДРУГИЕ КАТЕГОРИИ)</v>
      </c>
      <c r="AB69" s="920" t="s">
        <v>474</v>
      </c>
      <c r="AC69" s="212">
        <f>IF(ISNUMBER('CB1-Производство'!D81+D69-H69),'CB1-Производство'!D81+D69-H69,IF(ISNUMBER(H69-D69),"NT " &amp; H69-D69,"…"))</f>
        <v>0</v>
      </c>
      <c r="AD69" s="374">
        <f>IF(ISNUMBER('CB1-Производство'!E81+F69-J69),'CB1-Производство'!E81+F69-J69,IF(ISNUMBER(J69-F69),"NT " &amp; J69-F69,"…"))</f>
        <v>0</v>
      </c>
    </row>
    <row r="70" spans="1:30" ht="14.25" x14ac:dyDescent="0.2">
      <c r="A70" s="87"/>
      <c r="B70" s="174" t="s">
        <v>604</v>
      </c>
      <c r="C70" s="921"/>
      <c r="D70" s="84"/>
      <c r="E70" s="84"/>
      <c r="F70" s="84"/>
      <c r="G70" s="84"/>
      <c r="H70" s="84"/>
      <c r="I70" s="84"/>
      <c r="J70" s="84"/>
      <c r="K70" s="84"/>
      <c r="M70" s="17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1:30" ht="14.25" x14ac:dyDescent="0.2">
      <c r="A71" s="85"/>
      <c r="B71" s="174" t="s">
        <v>605</v>
      </c>
      <c r="D71" s="85"/>
      <c r="E71" s="85"/>
      <c r="F71" s="85"/>
      <c r="G71" s="85"/>
      <c r="H71" s="85"/>
      <c r="I71" s="85"/>
      <c r="J71" s="85"/>
      <c r="K71" s="85"/>
      <c r="M71" s="17"/>
      <c r="N71" s="167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1:30" x14ac:dyDescent="0.2">
      <c r="A72" s="85"/>
      <c r="B72" s="174" t="s">
        <v>606</v>
      </c>
      <c r="D72" s="85"/>
      <c r="E72" s="85"/>
      <c r="F72" s="85"/>
      <c r="G72" s="85"/>
      <c r="H72" s="85"/>
      <c r="I72" s="85"/>
      <c r="J72" s="85"/>
      <c r="K72" s="85"/>
      <c r="M72" s="17"/>
      <c r="N72" s="167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</row>
    <row r="73" spans="1:30" ht="12.75" customHeight="1" x14ac:dyDescent="0.2">
      <c r="A73" s="85"/>
      <c r="B73" s="85"/>
      <c r="D73" s="85"/>
      <c r="E73" s="85"/>
      <c r="F73" s="85"/>
      <c r="G73" s="85"/>
      <c r="H73" s="85"/>
      <c r="I73" s="85"/>
      <c r="J73" s="85"/>
      <c r="K73" s="85"/>
      <c r="M73" s="17"/>
      <c r="N73" s="167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</row>
    <row r="74" spans="1:30" ht="12.75" customHeight="1" x14ac:dyDescent="0.2">
      <c r="A74" s="85"/>
      <c r="D74" s="85"/>
      <c r="E74" s="85"/>
      <c r="F74" s="85"/>
      <c r="G74" s="85"/>
      <c r="H74" s="85"/>
      <c r="I74" s="85"/>
      <c r="J74" s="85"/>
      <c r="K74" s="85"/>
      <c r="M74" s="17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</row>
    <row r="75" spans="1:30" ht="12.75" customHeight="1" x14ac:dyDescent="0.2">
      <c r="A75" s="85"/>
      <c r="B75" s="85"/>
      <c r="D75" s="85"/>
      <c r="E75" s="85"/>
      <c r="F75" s="85"/>
      <c r="G75" s="85"/>
      <c r="H75" s="85"/>
      <c r="I75" s="85"/>
      <c r="J75" s="85"/>
      <c r="K75" s="85"/>
      <c r="M75" s="17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</row>
    <row r="76" spans="1:30" ht="12.75" customHeight="1" x14ac:dyDescent="0.2">
      <c r="A76" s="85"/>
      <c r="B76" s="85"/>
      <c r="D76" s="85"/>
      <c r="E76" s="85"/>
      <c r="F76" s="85"/>
      <c r="G76" s="85"/>
      <c r="H76" s="85"/>
      <c r="I76" s="85"/>
      <c r="J76" s="85"/>
      <c r="K76" s="85"/>
      <c r="M76" s="17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</row>
    <row r="77" spans="1:30" ht="12.75" customHeight="1" x14ac:dyDescent="0.2">
      <c r="A77" s="85"/>
      <c r="B77" s="85"/>
      <c r="D77" s="85"/>
      <c r="E77" s="85"/>
      <c r="F77" s="85"/>
      <c r="G77" s="85"/>
      <c r="H77" s="85"/>
      <c r="I77" s="85"/>
      <c r="J77" s="85"/>
      <c r="K77" s="85"/>
      <c r="M77" s="17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</row>
    <row r="78" spans="1:30" ht="12.75" customHeight="1" x14ac:dyDescent="0.2">
      <c r="A78" s="85"/>
      <c r="B78" s="85"/>
      <c r="D78" s="85"/>
      <c r="E78" s="85"/>
      <c r="F78" s="85"/>
      <c r="G78" s="85"/>
      <c r="H78" s="85"/>
      <c r="I78" s="85"/>
      <c r="J78" s="85"/>
      <c r="K78" s="85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</row>
    <row r="79" spans="1:30" ht="12.75" customHeight="1" x14ac:dyDescent="0.2">
      <c r="A79" s="85"/>
      <c r="B79" s="85"/>
      <c r="D79" s="85"/>
      <c r="E79" s="85"/>
      <c r="F79" s="85"/>
      <c r="G79" s="85"/>
      <c r="H79" s="85"/>
      <c r="I79" s="85"/>
      <c r="J79" s="85"/>
      <c r="K79" s="85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</row>
    <row r="80" spans="1:30" ht="12.75" customHeight="1" x14ac:dyDescent="0.2">
      <c r="A80" s="85"/>
      <c r="B80" s="85"/>
      <c r="D80" s="85"/>
      <c r="E80" s="85"/>
      <c r="F80" s="85"/>
      <c r="G80" s="85"/>
      <c r="H80" s="85"/>
      <c r="I80" s="85"/>
      <c r="J80" s="85"/>
      <c r="K80" s="85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</row>
    <row r="81" spans="1:27" ht="12.75" customHeight="1" x14ac:dyDescent="0.2">
      <c r="A81" s="85"/>
      <c r="B81" s="85"/>
      <c r="D81" s="85"/>
      <c r="E81" s="85"/>
      <c r="F81" s="85"/>
      <c r="G81" s="85"/>
      <c r="H81" s="85"/>
      <c r="I81" s="85"/>
      <c r="J81" s="85"/>
      <c r="K81" s="85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</row>
    <row r="82" spans="1:27" ht="12.75" customHeight="1" x14ac:dyDescent="0.2">
      <c r="A82" s="85"/>
      <c r="B82" s="85"/>
      <c r="D82" s="85"/>
      <c r="E82" s="85"/>
      <c r="F82" s="85"/>
      <c r="G82" s="85"/>
      <c r="H82" s="85"/>
      <c r="I82" s="85"/>
      <c r="J82" s="85"/>
      <c r="K82" s="85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</row>
    <row r="83" spans="1:27" ht="12.75" customHeight="1" x14ac:dyDescent="0.2">
      <c r="A83" s="85"/>
      <c r="B83" s="85"/>
      <c r="D83" s="85"/>
      <c r="E83" s="85"/>
      <c r="F83" s="85"/>
      <c r="G83" s="85"/>
      <c r="H83" s="85"/>
      <c r="I83" s="85"/>
      <c r="J83" s="85"/>
      <c r="K83" s="85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</row>
    <row r="84" spans="1:27" ht="12.75" customHeight="1" x14ac:dyDescent="0.2">
      <c r="A84" s="85"/>
      <c r="B84" s="85"/>
      <c r="D84" s="85"/>
      <c r="E84" s="85"/>
      <c r="F84" s="85"/>
      <c r="G84" s="85"/>
      <c r="H84" s="85"/>
      <c r="I84" s="85"/>
      <c r="J84" s="85"/>
      <c r="K84" s="85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</row>
    <row r="85" spans="1:27" ht="12.75" customHeight="1" x14ac:dyDescent="0.2">
      <c r="A85" s="85"/>
      <c r="B85" s="85"/>
      <c r="D85" s="85"/>
      <c r="E85" s="85"/>
      <c r="F85" s="85"/>
      <c r="G85" s="85"/>
      <c r="H85" s="85"/>
      <c r="I85" s="85"/>
      <c r="J85" s="85"/>
      <c r="K85" s="85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</row>
    <row r="86" spans="1:27" ht="12.75" customHeight="1" x14ac:dyDescent="0.2">
      <c r="A86" s="85"/>
      <c r="B86" s="85"/>
      <c r="D86" s="85"/>
      <c r="E86" s="85"/>
      <c r="F86" s="85"/>
      <c r="G86" s="85"/>
      <c r="H86" s="85"/>
      <c r="I86" s="85"/>
      <c r="J86" s="85"/>
      <c r="K86" s="85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</row>
    <row r="87" spans="1:27" ht="12.75" customHeight="1" x14ac:dyDescent="0.2">
      <c r="A87" s="85"/>
      <c r="B87" s="85"/>
      <c r="D87" s="85"/>
      <c r="E87" s="85"/>
      <c r="F87" s="85"/>
      <c r="G87" s="85"/>
      <c r="H87" s="85"/>
      <c r="I87" s="85"/>
      <c r="J87" s="85"/>
      <c r="K87" s="85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</row>
    <row r="88" spans="1:27" ht="12.75" customHeight="1" x14ac:dyDescent="0.2">
      <c r="A88" s="85"/>
      <c r="B88" s="85"/>
      <c r="D88" s="85"/>
      <c r="E88" s="85"/>
      <c r="F88" s="85"/>
      <c r="G88" s="85"/>
      <c r="H88" s="85"/>
      <c r="I88" s="85"/>
      <c r="J88" s="85"/>
      <c r="K88" s="85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</row>
    <row r="89" spans="1:27" ht="12.75" customHeight="1" x14ac:dyDescent="0.2">
      <c r="A89" s="85"/>
      <c r="B89" s="85"/>
      <c r="D89" s="85"/>
      <c r="E89" s="85"/>
      <c r="F89" s="85"/>
      <c r="G89" s="85"/>
      <c r="H89" s="85"/>
      <c r="I89" s="85"/>
      <c r="J89" s="85"/>
      <c r="K89" s="85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</row>
    <row r="90" spans="1:27" ht="12.75" customHeight="1" x14ac:dyDescent="0.2">
      <c r="A90" s="85"/>
      <c r="B90" s="85"/>
      <c r="D90" s="85"/>
      <c r="E90" s="85"/>
      <c r="F90" s="85"/>
      <c r="G90" s="85"/>
      <c r="H90" s="85"/>
      <c r="I90" s="85"/>
      <c r="J90" s="85"/>
      <c r="K90" s="85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</row>
    <row r="91" spans="1:27" ht="12.75" customHeight="1" x14ac:dyDescent="0.2">
      <c r="A91" s="85"/>
      <c r="B91" s="85"/>
      <c r="D91" s="85"/>
      <c r="E91" s="85"/>
      <c r="F91" s="85"/>
      <c r="G91" s="85"/>
      <c r="H91" s="85"/>
      <c r="I91" s="85"/>
      <c r="J91" s="85"/>
      <c r="K91" s="85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</row>
    <row r="92" spans="1:27" ht="12.75" customHeight="1" x14ac:dyDescent="0.2">
      <c r="A92" s="85"/>
      <c r="B92" s="85"/>
      <c r="D92" s="85"/>
      <c r="E92" s="85"/>
      <c r="F92" s="85"/>
      <c r="G92" s="85"/>
      <c r="H92" s="85"/>
      <c r="I92" s="85"/>
      <c r="J92" s="85"/>
      <c r="K92" s="85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</row>
    <row r="93" spans="1:27" ht="12.75" customHeight="1" x14ac:dyDescent="0.2">
      <c r="A93" s="85"/>
      <c r="B93" s="85"/>
      <c r="D93" s="85"/>
      <c r="E93" s="85"/>
      <c r="F93" s="85"/>
      <c r="G93" s="85"/>
      <c r="H93" s="85"/>
      <c r="I93" s="85"/>
      <c r="J93" s="85"/>
      <c r="K93" s="85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</row>
    <row r="94" spans="1:27" ht="12.75" customHeight="1" x14ac:dyDescent="0.2">
      <c r="A94" s="85"/>
      <c r="B94" s="85"/>
      <c r="D94" s="85"/>
      <c r="E94" s="85"/>
      <c r="F94" s="85"/>
      <c r="G94" s="85"/>
      <c r="H94" s="85"/>
      <c r="I94" s="85"/>
      <c r="J94" s="85"/>
      <c r="K94" s="85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</row>
    <row r="95" spans="1:27" ht="12.75" customHeight="1" x14ac:dyDescent="0.2">
      <c r="A95" s="85"/>
      <c r="B95" s="85"/>
      <c r="D95" s="85"/>
      <c r="E95" s="85"/>
      <c r="F95" s="85"/>
      <c r="G95" s="85"/>
      <c r="H95" s="85"/>
      <c r="I95" s="85"/>
      <c r="J95" s="85"/>
      <c r="K95" s="85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</row>
    <row r="96" spans="1:27" ht="12.75" customHeight="1" x14ac:dyDescent="0.2">
      <c r="A96" s="85"/>
      <c r="B96" s="85"/>
      <c r="D96" s="85"/>
      <c r="E96" s="85"/>
      <c r="F96" s="85"/>
      <c r="G96" s="85"/>
      <c r="H96" s="85"/>
      <c r="I96" s="85"/>
      <c r="J96" s="85"/>
      <c r="K96" s="85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</row>
    <row r="97" spans="1:50" ht="12.75" customHeight="1" x14ac:dyDescent="0.2">
      <c r="A97" s="85"/>
      <c r="B97" s="85"/>
      <c r="D97" s="85"/>
      <c r="E97" s="85"/>
      <c r="F97" s="85"/>
      <c r="G97" s="85"/>
      <c r="H97" s="85"/>
      <c r="I97" s="85"/>
      <c r="J97" s="85"/>
      <c r="K97" s="85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</row>
    <row r="98" spans="1:50" ht="12.75" customHeight="1" x14ac:dyDescent="0.2">
      <c r="A98" s="85"/>
      <c r="B98" s="85"/>
      <c r="D98" s="85"/>
      <c r="E98" s="85"/>
      <c r="F98" s="85"/>
      <c r="G98" s="85"/>
      <c r="H98" s="85"/>
      <c r="I98" s="85"/>
      <c r="J98" s="85"/>
      <c r="K98" s="85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</row>
    <row r="99" spans="1:50" ht="12.75" customHeight="1" x14ac:dyDescent="0.2">
      <c r="A99" s="85"/>
      <c r="B99" s="85"/>
      <c r="D99" s="85"/>
      <c r="E99" s="85"/>
      <c r="F99" s="85"/>
      <c r="G99" s="85"/>
      <c r="H99" s="85"/>
      <c r="I99" s="85"/>
      <c r="J99" s="85"/>
      <c r="K99" s="85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</row>
    <row r="100" spans="1:50" ht="12.75" customHeight="1" x14ac:dyDescent="0.2">
      <c r="A100" s="85"/>
      <c r="B100" s="85"/>
      <c r="D100" s="85"/>
      <c r="E100" s="85"/>
      <c r="F100" s="85"/>
      <c r="G100" s="85"/>
      <c r="H100" s="85"/>
      <c r="I100" s="85"/>
      <c r="J100" s="85"/>
      <c r="K100" s="85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U100" s="13" t="s">
        <v>0</v>
      </c>
      <c r="AV100" s="13" t="s">
        <v>0</v>
      </c>
      <c r="AW100" s="13" t="s">
        <v>0</v>
      </c>
      <c r="AX100" s="13" t="s">
        <v>0</v>
      </c>
    </row>
    <row r="101" spans="1:50" ht="12.75" customHeight="1" x14ac:dyDescent="0.2">
      <c r="A101" s="85"/>
      <c r="B101" s="85"/>
      <c r="D101" s="85"/>
      <c r="E101" s="85"/>
      <c r="F101" s="85"/>
      <c r="G101" s="85"/>
      <c r="H101" s="85"/>
      <c r="I101" s="85"/>
      <c r="J101" s="85"/>
      <c r="K101" s="85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4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zoomScale="85" zoomScaleNormal="85" zoomScaleSheetLayoutView="100" workbookViewId="0">
      <selection activeCell="C17" sqref="C17"/>
    </sheetView>
  </sheetViews>
  <sheetFormatPr defaultColWidth="9.625" defaultRowHeight="12.75" customHeight="1" x14ac:dyDescent="0.2"/>
  <cols>
    <col min="1" max="1" width="11.25" style="6" customWidth="1"/>
    <col min="2" max="2" width="68.25" style="7" customWidth="1"/>
    <col min="3" max="6" width="22.125" style="7" customWidth="1"/>
    <col min="7" max="7" width="14.375" style="7" customWidth="1"/>
    <col min="8" max="8" width="13.375" style="7" customWidth="1"/>
    <col min="9" max="9" width="12.625" style="88" customWidth="1"/>
    <col min="10" max="10" width="69.375" style="88" customWidth="1"/>
    <col min="11" max="14" width="14.75" style="88" customWidth="1"/>
    <col min="15" max="16384" width="9.625" style="7"/>
  </cols>
  <sheetData>
    <row r="1" spans="1:14" s="52" customFormat="1" ht="12.75" customHeight="1" thickBot="1" x14ac:dyDescent="0.25">
      <c r="A1" s="89"/>
      <c r="B1" s="90"/>
      <c r="C1" s="76"/>
      <c r="D1" s="76">
        <v>62</v>
      </c>
      <c r="E1" s="76">
        <v>91</v>
      </c>
      <c r="F1" s="76">
        <v>91</v>
      </c>
      <c r="I1" s="152"/>
      <c r="J1" s="152"/>
      <c r="K1" s="152"/>
      <c r="L1" s="152"/>
      <c r="M1" s="152"/>
      <c r="N1" s="152"/>
    </row>
    <row r="2" spans="1:14" ht="17.100000000000001" customHeight="1" x14ac:dyDescent="0.2">
      <c r="A2" s="77"/>
      <c r="B2" s="303"/>
      <c r="C2" s="16"/>
      <c r="D2" s="232" t="s">
        <v>410</v>
      </c>
      <c r="E2" s="233"/>
      <c r="F2" s="811" t="s">
        <v>488</v>
      </c>
      <c r="G2" s="8"/>
      <c r="H2" s="9"/>
      <c r="L2" s="314" t="str">
        <f>D2</f>
        <v>Страна:</v>
      </c>
      <c r="M2" s="313"/>
    </row>
    <row r="3" spans="1:14" ht="17.100000000000001" customHeight="1" x14ac:dyDescent="0.2">
      <c r="A3" s="78"/>
      <c r="B3" s="17"/>
      <c r="C3" s="17"/>
      <c r="D3" s="819" t="s">
        <v>588</v>
      </c>
      <c r="E3" s="230"/>
      <c r="F3" s="234"/>
      <c r="G3" s="8"/>
      <c r="H3" s="10"/>
    </row>
    <row r="4" spans="1:14" ht="17.100000000000001" customHeight="1" x14ac:dyDescent="0.2">
      <c r="A4" s="78"/>
      <c r="B4" s="17"/>
      <c r="C4" s="826"/>
      <c r="D4" s="235"/>
      <c r="E4" s="230"/>
      <c r="F4" s="234"/>
      <c r="G4" s="8"/>
      <c r="H4" s="10"/>
    </row>
    <row r="5" spans="1:14" ht="17.100000000000001" customHeight="1" x14ac:dyDescent="0.2">
      <c r="A5" s="78"/>
      <c r="B5" s="17"/>
      <c r="C5" s="17"/>
      <c r="D5" s="819" t="s">
        <v>413</v>
      </c>
      <c r="E5" s="230"/>
      <c r="F5" s="234"/>
      <c r="G5" s="8"/>
      <c r="H5" s="11"/>
    </row>
    <row r="6" spans="1:14" ht="17.100000000000001" customHeight="1" x14ac:dyDescent="0.2">
      <c r="A6" s="78"/>
      <c r="B6" s="1034" t="s">
        <v>484</v>
      </c>
      <c r="C6" s="1044"/>
      <c r="D6" s="235"/>
      <c r="E6" s="230"/>
      <c r="F6" s="234"/>
      <c r="G6" s="8"/>
      <c r="H6" s="11"/>
    </row>
    <row r="7" spans="1:14" ht="17.100000000000001" customHeight="1" x14ac:dyDescent="0.2">
      <c r="A7" s="78"/>
      <c r="B7" s="1045"/>
      <c r="C7" s="1044"/>
      <c r="D7" s="235"/>
      <c r="E7" s="230"/>
      <c r="F7" s="234"/>
      <c r="G7" s="8"/>
      <c r="H7" s="11"/>
    </row>
    <row r="8" spans="1:14" ht="17.100000000000001" customHeight="1" x14ac:dyDescent="0.2">
      <c r="A8" s="78"/>
      <c r="B8" s="1046" t="s">
        <v>491</v>
      </c>
      <c r="C8" s="1047"/>
      <c r="D8" s="819" t="s">
        <v>485</v>
      </c>
      <c r="E8" s="230"/>
      <c r="F8" s="813" t="s">
        <v>487</v>
      </c>
      <c r="G8" s="8"/>
      <c r="H8" s="11"/>
    </row>
    <row r="9" spans="1:14" ht="21" customHeight="1" x14ac:dyDescent="0.2">
      <c r="A9" s="78"/>
      <c r="B9" s="1036" t="s">
        <v>477</v>
      </c>
      <c r="C9" s="1036"/>
      <c r="D9" s="820" t="s">
        <v>486</v>
      </c>
      <c r="E9" s="230"/>
      <c r="F9" s="234"/>
      <c r="G9" s="8"/>
      <c r="H9" s="11"/>
    </row>
    <row r="10" spans="1:14" ht="17.100000000000001" customHeight="1" x14ac:dyDescent="0.2">
      <c r="A10" s="78"/>
      <c r="B10" s="825"/>
      <c r="C10" s="825"/>
      <c r="D10" s="176"/>
      <c r="E10" s="177"/>
      <c r="F10" s="178"/>
      <c r="G10" s="8"/>
      <c r="H10" s="11"/>
      <c r="I10" s="1058" t="s">
        <v>562</v>
      </c>
      <c r="J10" s="1043"/>
    </row>
    <row r="11" spans="1:14" ht="20.25" x14ac:dyDescent="0.25">
      <c r="A11" s="78"/>
      <c r="B11" s="825"/>
      <c r="C11" s="216" t="s">
        <v>478</v>
      </c>
      <c r="D11" s="217" t="s">
        <v>17</v>
      </c>
      <c r="E11" s="114" t="s">
        <v>0</v>
      </c>
      <c r="F11" s="115"/>
      <c r="G11" s="8"/>
      <c r="H11" s="11"/>
      <c r="I11" s="1043"/>
      <c r="J11" s="1043"/>
      <c r="K11" s="1053" t="s">
        <v>483</v>
      </c>
      <c r="L11" s="1054"/>
      <c r="M11" s="17"/>
    </row>
    <row r="12" spans="1:14" ht="17.100000000000001" customHeight="1" thickBot="1" x14ac:dyDescent="0.25">
      <c r="A12" s="79"/>
      <c r="B12" s="304"/>
      <c r="C12" s="91"/>
      <c r="D12" s="179" t="s">
        <v>0</v>
      </c>
      <c r="E12" s="17"/>
      <c r="F12" s="94"/>
      <c r="G12" s="8"/>
      <c r="H12" s="11"/>
    </row>
    <row r="13" spans="1:14" s="82" customFormat="1" ht="17.45" customHeight="1" x14ac:dyDescent="0.25">
      <c r="A13" s="841" t="s">
        <v>418</v>
      </c>
      <c r="B13" s="843" t="s">
        <v>417</v>
      </c>
      <c r="C13" s="1023" t="s">
        <v>489</v>
      </c>
      <c r="D13" s="1055"/>
      <c r="E13" s="1023" t="s">
        <v>490</v>
      </c>
      <c r="F13" s="1056"/>
      <c r="G13" s="80"/>
      <c r="H13" s="81"/>
      <c r="I13" s="342" t="s">
        <v>418</v>
      </c>
      <c r="J13" s="343" t="str">
        <f>B13</f>
        <v>Товар</v>
      </c>
      <c r="K13" s="1051" t="str">
        <f>C13</f>
        <v>И М П О Р Т  СТОИМОСТЬ</v>
      </c>
      <c r="L13" s="1057"/>
      <c r="M13" s="1051" t="str">
        <f>E13</f>
        <v>Э К С П О Р Т   СТОИМОСТЬ</v>
      </c>
      <c r="N13" s="1052"/>
    </row>
    <row r="14" spans="1:14" s="85" customFormat="1" ht="20.25" customHeight="1" x14ac:dyDescent="0.2">
      <c r="A14" s="220" t="s">
        <v>419</v>
      </c>
      <c r="B14" s="824" t="s">
        <v>0</v>
      </c>
      <c r="C14" s="218">
        <v>2019</v>
      </c>
      <c r="D14" s="218">
        <f>C14+1</f>
        <v>2020</v>
      </c>
      <c r="E14" s="218">
        <f>C14</f>
        <v>2019</v>
      </c>
      <c r="F14" s="219">
        <f>D14</f>
        <v>2020</v>
      </c>
      <c r="G14" s="83"/>
      <c r="H14" s="83"/>
      <c r="I14" s="4" t="s">
        <v>419</v>
      </c>
      <c r="J14" s="213"/>
      <c r="K14" s="117">
        <f>C14</f>
        <v>2019</v>
      </c>
      <c r="L14" s="117">
        <f>D14</f>
        <v>2020</v>
      </c>
      <c r="M14" s="117">
        <f>E14</f>
        <v>2019</v>
      </c>
      <c r="N14" s="344">
        <f>F14</f>
        <v>2020</v>
      </c>
    </row>
    <row r="15" spans="1:14" s="85" customFormat="1" ht="21.75" customHeight="1" x14ac:dyDescent="0.2">
      <c r="A15" s="590">
        <v>13</v>
      </c>
      <c r="B15" s="1048" t="s">
        <v>491</v>
      </c>
      <c r="C15" s="1049"/>
      <c r="D15" s="1049"/>
      <c r="E15" s="1049"/>
      <c r="F15" s="1050"/>
      <c r="G15" s="84"/>
      <c r="H15" s="84"/>
      <c r="I15" s="591">
        <f t="shared" ref="I15:J34" si="0">A15</f>
        <v>13</v>
      </c>
      <c r="J15" s="1048" t="str">
        <f t="shared" si="0"/>
        <v>ИЗДЕЛИЯ ИЗ ДРЕВЕСИНЫ, ПРОШЕДШИЕ ВТОРИЧНУЮ ОБРАБОТКУ</v>
      </c>
      <c r="K15" s="1049"/>
      <c r="L15" s="1049"/>
      <c r="M15" s="1049"/>
      <c r="N15" s="1050"/>
    </row>
    <row r="16" spans="1:14" s="15" customFormat="1" ht="21.75" customHeight="1" x14ac:dyDescent="0.15">
      <c r="A16" s="630">
        <v>13.1</v>
      </c>
      <c r="B16" s="31" t="s">
        <v>492</v>
      </c>
      <c r="C16" s="631"/>
      <c r="D16" s="632"/>
      <c r="E16" s="633"/>
      <c r="F16" s="634"/>
      <c r="G16" s="14"/>
      <c r="H16" s="14"/>
      <c r="I16" s="345">
        <f t="shared" si="0"/>
        <v>13.1</v>
      </c>
      <c r="J16" s="31" t="str">
        <f t="shared" si="0"/>
        <v>ПИЛОМАТЕРИАЛЫ, ПРОШЕДШИЕ ДОПОЛНИТЕЛЬНУЮ ОБРАБОТКУ</v>
      </c>
      <c r="K16" s="588">
        <f>C16-(C17+C18)</f>
        <v>0</v>
      </c>
      <c r="L16" s="588">
        <f>D16-(D17+D18)</f>
        <v>0</v>
      </c>
      <c r="M16" s="588">
        <f>E16-(E17+E18)</f>
        <v>0</v>
      </c>
      <c r="N16" s="589">
        <f>F16-(F17+F18)</f>
        <v>0</v>
      </c>
    </row>
    <row r="17" spans="1:14" s="15" customFormat="1" ht="21.75" customHeight="1" x14ac:dyDescent="0.15">
      <c r="A17" s="630" t="s">
        <v>288</v>
      </c>
      <c r="B17" s="32" t="s">
        <v>427</v>
      </c>
      <c r="C17" s="635"/>
      <c r="D17" s="635"/>
      <c r="E17" s="636"/>
      <c r="F17" s="637"/>
      <c r="G17" s="14"/>
      <c r="H17" s="14"/>
      <c r="I17" s="345" t="str">
        <f t="shared" si="0"/>
        <v>13.1.C</v>
      </c>
      <c r="J17" s="809" t="str">
        <f t="shared" si="0"/>
        <v>Хвойные породы</v>
      </c>
      <c r="K17" s="180" t="s">
        <v>0</v>
      </c>
      <c r="L17" s="181"/>
      <c r="M17" s="181"/>
      <c r="N17" s="157"/>
    </row>
    <row r="18" spans="1:14" s="15" customFormat="1" ht="21.75" customHeight="1" x14ac:dyDescent="0.15">
      <c r="A18" s="630" t="s">
        <v>289</v>
      </c>
      <c r="B18" s="32" t="s">
        <v>428</v>
      </c>
      <c r="C18" s="638"/>
      <c r="D18" s="638"/>
      <c r="E18" s="633"/>
      <c r="F18" s="634"/>
      <c r="G18" s="14"/>
      <c r="H18" s="14"/>
      <c r="I18" s="345" t="str">
        <f t="shared" si="0"/>
        <v>13.1.NC</v>
      </c>
      <c r="J18" s="809" t="str">
        <f t="shared" si="0"/>
        <v>Лиственные породы</v>
      </c>
      <c r="K18" s="180" t="s">
        <v>0</v>
      </c>
      <c r="L18" s="181"/>
      <c r="M18" s="181"/>
      <c r="N18" s="157"/>
    </row>
    <row r="19" spans="1:14" s="15" customFormat="1" ht="21.75" customHeight="1" x14ac:dyDescent="0.15">
      <c r="A19" s="630" t="s">
        <v>290</v>
      </c>
      <c r="B19" s="36" t="s">
        <v>429</v>
      </c>
      <c r="C19" s="632"/>
      <c r="D19" s="632"/>
      <c r="E19" s="633"/>
      <c r="F19" s="634"/>
      <c r="G19" s="14"/>
      <c r="H19" s="14"/>
      <c r="I19" s="345" t="str">
        <f t="shared" si="0"/>
        <v>13.1.NC.T</v>
      </c>
      <c r="J19" s="36" t="str">
        <f t="shared" si="0"/>
        <v>в том числе тропические породы</v>
      </c>
      <c r="K19" s="190" t="str">
        <f>IF(AND(ISNUMBER(C19/C18),C19&gt;C18),"&gt; 11.1.NC !!","")</f>
        <v/>
      </c>
      <c r="L19" s="379" t="str">
        <f>IF(AND(ISNUMBER(D19/D18),D19&gt;D18),"&gt; 11.1.NC !!","")</f>
        <v/>
      </c>
      <c r="M19" s="379" t="str">
        <f>IF(AND(ISNUMBER(E19/E18),E19&gt;E18),"&gt; 11.1.NC !!","")</f>
        <v/>
      </c>
      <c r="N19" s="162" t="str">
        <f>IF(AND(ISNUMBER(F19/F18),F19&gt;F18),"&gt; 11.1.NC !!","")</f>
        <v/>
      </c>
    </row>
    <row r="20" spans="1:14" s="15" customFormat="1" ht="21.75" customHeight="1" x14ac:dyDescent="0.15">
      <c r="A20" s="630">
        <v>13.2</v>
      </c>
      <c r="B20" s="821" t="s">
        <v>493</v>
      </c>
      <c r="C20" s="636"/>
      <c r="D20" s="632"/>
      <c r="E20" s="636"/>
      <c r="F20" s="634"/>
      <c r="G20" s="14"/>
      <c r="H20" s="14"/>
      <c r="I20" s="345">
        <f t="shared" si="0"/>
        <v>13.2</v>
      </c>
      <c r="J20" s="86" t="str">
        <f t="shared" si="0"/>
        <v>ДЕРЕВЯННАЯ ТАРА</v>
      </c>
      <c r="K20" s="156"/>
      <c r="L20" s="181"/>
      <c r="M20" s="181"/>
      <c r="N20" s="157"/>
    </row>
    <row r="21" spans="1:14" s="15" customFormat="1" ht="21.75" customHeight="1" x14ac:dyDescent="0.15">
      <c r="A21" s="630">
        <v>13.3</v>
      </c>
      <c r="B21" s="101" t="s">
        <v>494</v>
      </c>
      <c r="C21" s="636"/>
      <c r="D21" s="632"/>
      <c r="E21" s="636"/>
      <c r="F21" s="634"/>
      <c r="G21" s="14"/>
      <c r="H21" s="14"/>
      <c r="I21" s="345">
        <f t="shared" si="0"/>
        <v>13.3</v>
      </c>
      <c r="J21" s="86" t="str">
        <f t="shared" si="0"/>
        <v>ИЗДЕЛИЯ ИЗ ДРЕВЕСИНЫ БЫТОВОГО/ДЕКОРАТИВНОГО НАЗНАЧЕНИЯ</v>
      </c>
      <c r="K21" s="156"/>
      <c r="L21" s="181"/>
      <c r="M21" s="181"/>
      <c r="N21" s="157"/>
    </row>
    <row r="22" spans="1:14" s="15" customFormat="1" ht="21.75" customHeight="1" x14ac:dyDescent="0.15">
      <c r="A22" s="630">
        <v>13.4</v>
      </c>
      <c r="B22" s="821" t="s">
        <v>495</v>
      </c>
      <c r="C22" s="636"/>
      <c r="D22" s="632"/>
      <c r="E22" s="636"/>
      <c r="F22" s="634"/>
      <c r="G22" s="14"/>
      <c r="H22" s="14"/>
      <c r="I22" s="345">
        <f t="shared" si="0"/>
        <v>13.4</v>
      </c>
      <c r="J22" s="86" t="str">
        <f t="shared" si="0"/>
        <v>ПЛОТНИЧНЫЕ И СТОЛЯРНЫЕ СТРОИТЕЛЬНЫЕ ДЕРЕВЯННЫЕ ИЗДЕЛИЯ</v>
      </c>
      <c r="K22" s="156"/>
      <c r="L22" s="181"/>
      <c r="M22" s="181"/>
      <c r="N22" s="157"/>
    </row>
    <row r="23" spans="1:14" s="15" customFormat="1" ht="21.75" customHeight="1" x14ac:dyDescent="0.15">
      <c r="A23" s="630">
        <v>13.5</v>
      </c>
      <c r="B23" s="101" t="s">
        <v>496</v>
      </c>
      <c r="C23" s="636"/>
      <c r="D23" s="632"/>
      <c r="E23" s="636"/>
      <c r="F23" s="634"/>
      <c r="G23" s="14"/>
      <c r="H23" s="14"/>
      <c r="I23" s="345">
        <f t="shared" si="0"/>
        <v>13.5</v>
      </c>
      <c r="J23" s="101" t="str">
        <f t="shared" si="0"/>
        <v>ДЕРЕВЯННАЯ МЕБЕЛЬ</v>
      </c>
      <c r="K23" s="161"/>
      <c r="L23" s="379"/>
      <c r="M23" s="379"/>
      <c r="N23" s="162"/>
    </row>
    <row r="24" spans="1:14" s="15" customFormat="1" ht="21.75" customHeight="1" x14ac:dyDescent="0.15">
      <c r="A24" s="630">
        <v>13.6</v>
      </c>
      <c r="B24" s="86" t="s">
        <v>497</v>
      </c>
      <c r="C24" s="633"/>
      <c r="D24" s="632"/>
      <c r="E24" s="633"/>
      <c r="F24" s="634"/>
      <c r="G24" s="14"/>
      <c r="H24" s="14"/>
      <c r="I24" s="345">
        <f t="shared" si="0"/>
        <v>13.6</v>
      </c>
      <c r="J24" s="86" t="str">
        <f t="shared" si="0"/>
        <v>СБОРНЫЕ СТРОИТЕЛЬНЫЕ КОНСТРУКЦИИ ИЗ ДРЕВЕСИНЫ</v>
      </c>
      <c r="K24" s="156"/>
      <c r="L24" s="181"/>
      <c r="M24" s="181"/>
      <c r="N24" s="157"/>
    </row>
    <row r="25" spans="1:14" s="15" customFormat="1" ht="21.75" customHeight="1" x14ac:dyDescent="0.15">
      <c r="A25" s="630">
        <v>13.7</v>
      </c>
      <c r="B25" s="821" t="s">
        <v>507</v>
      </c>
      <c r="C25" s="636"/>
      <c r="D25" s="632"/>
      <c r="E25" s="636"/>
      <c r="F25" s="634"/>
      <c r="G25" s="14"/>
      <c r="H25" s="14"/>
      <c r="I25" s="345">
        <f>A25</f>
        <v>13.7</v>
      </c>
      <c r="J25" s="86" t="str">
        <f>B25</f>
        <v>ПРОЧИЕ ГОТОВЫЕ ДЕРЕВЯННЫЕ ИЗДЕЛИЯ</v>
      </c>
      <c r="K25" s="156"/>
      <c r="L25" s="181"/>
      <c r="M25" s="181"/>
      <c r="N25" s="157"/>
    </row>
    <row r="26" spans="1:14" s="15" customFormat="1" ht="21.75" customHeight="1" x14ac:dyDescent="0.15">
      <c r="A26" s="639">
        <v>14</v>
      </c>
      <c r="B26" s="1048" t="s">
        <v>498</v>
      </c>
      <c r="C26" s="1049"/>
      <c r="D26" s="1049"/>
      <c r="E26" s="1049"/>
      <c r="F26" s="1050"/>
      <c r="G26" s="14"/>
      <c r="H26" s="14"/>
      <c r="I26" s="590">
        <f t="shared" si="0"/>
        <v>14</v>
      </c>
      <c r="J26" s="1048" t="str">
        <f t="shared" si="0"/>
        <v>БУМАЖНЫЕ ИЗДЕЛИЯ ВТОРИЧНОЙ ОБРАБОТКИ</v>
      </c>
      <c r="K26" s="1049" t="s">
        <v>0</v>
      </c>
      <c r="L26" s="1049" t="s">
        <v>0</v>
      </c>
      <c r="M26" s="1049" t="s">
        <v>0</v>
      </c>
      <c r="N26" s="1050" t="s">
        <v>0</v>
      </c>
    </row>
    <row r="27" spans="1:14" s="15" customFormat="1" ht="21.75" customHeight="1" x14ac:dyDescent="0.15">
      <c r="A27" s="630">
        <v>14.1</v>
      </c>
      <c r="B27" s="39" t="s">
        <v>499</v>
      </c>
      <c r="C27" s="633"/>
      <c r="D27" s="632"/>
      <c r="E27" s="633"/>
      <c r="F27" s="634"/>
      <c r="G27" s="14"/>
      <c r="H27" s="14"/>
      <c r="I27" s="345">
        <f t="shared" si="0"/>
        <v>14.1</v>
      </c>
      <c r="J27" s="31" t="str">
        <f t="shared" si="0"/>
        <v>МНОГОСЛОЙНЫЕ БУМАГА И КАРТОН</v>
      </c>
      <c r="K27" s="156"/>
      <c r="L27" s="181"/>
      <c r="M27" s="181"/>
      <c r="N27" s="157"/>
    </row>
    <row r="28" spans="1:14" s="15" customFormat="1" ht="30" x14ac:dyDescent="0.15">
      <c r="A28" s="630">
        <v>14.2</v>
      </c>
      <c r="B28" s="925" t="s">
        <v>500</v>
      </c>
      <c r="C28" s="633"/>
      <c r="D28" s="632"/>
      <c r="E28" s="633"/>
      <c r="F28" s="634"/>
      <c r="G28" s="14"/>
      <c r="H28" s="14"/>
      <c r="I28" s="345">
        <f t="shared" si="0"/>
        <v>14.2</v>
      </c>
      <c r="J28" s="535" t="str">
        <f t="shared" si="0"/>
        <v>ИЗДЕЛИЯ ИЗ БУМАГИ И ЦЕЛЛЮЛОЗНОЙ МАССЫ СО СПЕЦИАЛЬНЫМ ПОКРЫТИЕМ</v>
      </c>
      <c r="K28" s="156"/>
      <c r="L28" s="181"/>
      <c r="M28" s="181"/>
      <c r="N28" s="157"/>
    </row>
    <row r="29" spans="1:14" s="15" customFormat="1" ht="21.75" customHeight="1" x14ac:dyDescent="0.15">
      <c r="A29" s="630">
        <v>14.3</v>
      </c>
      <c r="B29" s="398" t="s">
        <v>501</v>
      </c>
      <c r="C29" s="640"/>
      <c r="D29" s="632"/>
      <c r="E29" s="640"/>
      <c r="F29" s="634"/>
      <c r="G29" s="14"/>
      <c r="H29" s="14"/>
      <c r="I29" s="345">
        <f t="shared" si="0"/>
        <v>14.3</v>
      </c>
      <c r="J29" s="31" t="str">
        <f t="shared" si="0"/>
        <v>БЫТОВАЯ И ГИГИЕНИЧЕСКАЯ БУМАГА, ГОТОВАЯ К ИСПОЛЬЗОВАНИЮ</v>
      </c>
      <c r="K29" s="156"/>
      <c r="L29" s="181"/>
      <c r="M29" s="181"/>
      <c r="N29" s="157"/>
    </row>
    <row r="30" spans="1:14" s="15" customFormat="1" ht="21.75" customHeight="1" x14ac:dyDescent="0.15">
      <c r="A30" s="630">
        <v>14.4</v>
      </c>
      <c r="B30" s="39" t="s">
        <v>502</v>
      </c>
      <c r="C30" s="633"/>
      <c r="D30" s="632"/>
      <c r="E30" s="633"/>
      <c r="F30" s="634"/>
      <c r="G30" s="14"/>
      <c r="H30" s="14"/>
      <c r="I30" s="345">
        <f t="shared" si="0"/>
        <v>14.4</v>
      </c>
      <c r="J30" s="39" t="str">
        <f t="shared" si="0"/>
        <v>УПАКОВОЧНЫЕ КОРОБКИ, ЯЩИКИ И Т.Д.</v>
      </c>
      <c r="K30" s="161"/>
      <c r="L30" s="379"/>
      <c r="M30" s="379"/>
      <c r="N30" s="162"/>
    </row>
    <row r="31" spans="1:14" s="15" customFormat="1" ht="30" x14ac:dyDescent="0.15">
      <c r="A31" s="641">
        <v>14.5</v>
      </c>
      <c r="B31" s="926" t="s">
        <v>503</v>
      </c>
      <c r="C31" s="633"/>
      <c r="D31" s="632"/>
      <c r="E31" s="633"/>
      <c r="F31" s="634"/>
      <c r="G31" s="14"/>
      <c r="H31" s="14"/>
      <c r="I31" s="345">
        <f t="shared" si="0"/>
        <v>14.5</v>
      </c>
      <c r="J31" s="926" t="str">
        <f t="shared" si="0"/>
        <v>ПРОЧИЕ ИЗДЕЛИЯ ИЗ БУМАГИ И КАРТОНА, ГОТОВЫЕ К ИСПОЛЬЗОВАНИЮ</v>
      </c>
      <c r="K31" s="156" t="str">
        <f>IF(AND(ISNUMBER(SUM(C32:C34)),ISNUMBER(C31)),IF(C31&lt;SUM(C32:C34),"&lt; subitems!","OK"),"")</f>
        <v/>
      </c>
      <c r="L31" s="181" t="str">
        <f>IF(AND(ISNUMBER(SUM(D32:D34)),ISNUMBER(D31)),IF(D31&lt;SUM(D32:D34),"&lt; subitems!","OK"),"")</f>
        <v/>
      </c>
      <c r="M31" s="181" t="str">
        <f>IF(AND(ISNUMBER(SUM(E32:E34)),ISNUMBER(E31)),IF(E31&lt;SUM(E32:E34),"&lt; subitems!","OK"),"")</f>
        <v/>
      </c>
      <c r="N31" s="157" t="str">
        <f>IF(AND(ISNUMBER(SUM(F32:F34)),ISNUMBER(F31)),IF(F31&lt;SUM(F32:F34),"&lt; subitems!","OK"),"")</f>
        <v/>
      </c>
    </row>
    <row r="32" spans="1:14" s="15" customFormat="1" ht="30" x14ac:dyDescent="0.15">
      <c r="A32" s="630" t="s">
        <v>291</v>
      </c>
      <c r="B32" s="923" t="s">
        <v>504</v>
      </c>
      <c r="C32" s="633"/>
      <c r="D32" s="632"/>
      <c r="E32" s="633"/>
      <c r="F32" s="634"/>
      <c r="G32" s="14"/>
      <c r="H32" s="14"/>
      <c r="I32" s="345" t="str">
        <f t="shared" si="0"/>
        <v>14.5.1</v>
      </c>
      <c r="J32" s="923" t="str">
        <f t="shared" si="0"/>
        <v>в том числе ПЕЧАТНАЯ И ПИСЧАЯ БУМАГА, ГОТОВАЯ К ИСПОЛЬЗОВАНИЮ</v>
      </c>
      <c r="K32" s="156"/>
      <c r="L32" s="181"/>
      <c r="M32" s="181"/>
      <c r="N32" s="157"/>
    </row>
    <row r="33" spans="1:14" s="15" customFormat="1" ht="30" x14ac:dyDescent="0.15">
      <c r="A33" s="630" t="s">
        <v>292</v>
      </c>
      <c r="B33" s="923" t="s">
        <v>505</v>
      </c>
      <c r="C33" s="633"/>
      <c r="D33" s="632"/>
      <c r="E33" s="633"/>
      <c r="F33" s="634"/>
      <c r="G33" s="14"/>
      <c r="H33" s="14"/>
      <c r="I33" s="345" t="str">
        <f t="shared" si="0"/>
        <v>14.5.2</v>
      </c>
      <c r="J33" s="923" t="str">
        <f t="shared" si="0"/>
        <v>в том числе ЛИТЫЕ ИЛИ ПРЕССОВАННЫЕ ИЗДЕЛИЯ ИЗ БУМАЖНОЙ МАССЫ</v>
      </c>
      <c r="K33" s="156"/>
      <c r="L33" s="181"/>
      <c r="M33" s="181"/>
      <c r="N33" s="157"/>
    </row>
    <row r="34" spans="1:14" s="15" customFormat="1" ht="30.75" thickBot="1" x14ac:dyDescent="0.2">
      <c r="A34" s="642" t="s">
        <v>293</v>
      </c>
      <c r="B34" s="927" t="s">
        <v>506</v>
      </c>
      <c r="C34" s="643"/>
      <c r="D34" s="644"/>
      <c r="E34" s="643"/>
      <c r="F34" s="645"/>
      <c r="G34" s="14"/>
      <c r="H34" s="14"/>
      <c r="I34" s="346" t="str">
        <f t="shared" si="0"/>
        <v>14.5.3</v>
      </c>
      <c r="J34" s="927" t="str">
        <f t="shared" si="0"/>
        <v>в том числе ФИЛЬТРОВАЛЬНЫЕ БУМАГА И КАРТОН, ГОТОВЫЕ К ИСПОЛЬЗОВАНИЮ</v>
      </c>
      <c r="K34" s="165"/>
      <c r="L34" s="347"/>
      <c r="M34" s="347"/>
      <c r="N34" s="166"/>
    </row>
    <row r="35" spans="1:14" ht="15" customHeight="1" x14ac:dyDescent="0.25">
      <c r="A35" s="87"/>
      <c r="B35" s="842"/>
      <c r="C35" s="842"/>
      <c r="D35" s="84"/>
      <c r="E35" s="84"/>
      <c r="F35" s="84"/>
      <c r="G35" s="8"/>
      <c r="H35" s="8"/>
      <c r="I35" s="126" t="s">
        <v>0</v>
      </c>
    </row>
    <row r="36" spans="1:14" ht="12.75" customHeight="1" x14ac:dyDescent="0.2">
      <c r="A36" s="87"/>
      <c r="B36" s="224"/>
      <c r="C36" s="85"/>
      <c r="D36" s="85"/>
      <c r="E36" s="85"/>
      <c r="F36" s="85"/>
      <c r="G36" s="8"/>
      <c r="H36" s="8"/>
    </row>
    <row r="37" spans="1:14" ht="12.75" customHeight="1" x14ac:dyDescent="0.2">
      <c r="A37" s="87"/>
      <c r="B37" s="85"/>
      <c r="C37" s="85"/>
      <c r="D37" s="85"/>
      <c r="E37" s="85"/>
      <c r="F37" s="85"/>
      <c r="G37" s="8"/>
      <c r="H37" s="8"/>
    </row>
    <row r="38" spans="1:14" ht="12.75" customHeight="1" x14ac:dyDescent="0.2">
      <c r="A38" s="87"/>
      <c r="B38" s="85"/>
      <c r="C38" s="85"/>
      <c r="D38" s="85"/>
      <c r="E38" s="85"/>
      <c r="F38" s="85"/>
      <c r="G38" s="8"/>
      <c r="H38" s="8"/>
    </row>
    <row r="39" spans="1:14" ht="12.75" customHeight="1" x14ac:dyDescent="0.2">
      <c r="A39" s="87"/>
      <c r="B39" s="85"/>
      <c r="C39" s="85"/>
      <c r="D39" s="85"/>
      <c r="E39" s="85"/>
      <c r="F39" s="85"/>
      <c r="G39" s="8"/>
      <c r="H39" s="8"/>
    </row>
    <row r="40" spans="1:14" ht="12.75" customHeight="1" x14ac:dyDescent="0.2">
      <c r="A40" s="87"/>
      <c r="B40" s="85"/>
      <c r="C40" s="85"/>
      <c r="D40" s="85"/>
      <c r="E40" s="85"/>
      <c r="F40" s="85"/>
      <c r="G40" s="8"/>
      <c r="H40" s="8"/>
    </row>
    <row r="41" spans="1:14" ht="12.75" customHeight="1" x14ac:dyDescent="0.2">
      <c r="A41" s="87"/>
      <c r="B41" s="85"/>
      <c r="C41" s="85"/>
      <c r="D41" s="85"/>
      <c r="E41" s="85"/>
      <c r="F41" s="85"/>
      <c r="G41" s="8"/>
      <c r="H41" s="8"/>
    </row>
    <row r="42" spans="1:14" ht="12.75" customHeight="1" x14ac:dyDescent="0.2">
      <c r="A42" s="87"/>
      <c r="B42" s="85"/>
      <c r="C42" s="85"/>
      <c r="D42" s="85"/>
      <c r="E42" s="85"/>
      <c r="F42" s="85"/>
      <c r="G42" s="8"/>
      <c r="H42" s="8"/>
    </row>
    <row r="43" spans="1:14" ht="12.75" customHeight="1" x14ac:dyDescent="0.2">
      <c r="A43" s="87"/>
      <c r="B43" s="85"/>
      <c r="C43" s="85"/>
      <c r="D43" s="85"/>
      <c r="E43" s="85"/>
      <c r="F43" s="85"/>
    </row>
    <row r="44" spans="1:14" ht="12.75" customHeight="1" x14ac:dyDescent="0.2">
      <c r="A44" s="87"/>
      <c r="B44" s="85"/>
      <c r="C44" s="85"/>
      <c r="D44" s="85"/>
      <c r="E44" s="85"/>
      <c r="F44" s="85"/>
    </row>
    <row r="45" spans="1:14" ht="12.75" customHeight="1" x14ac:dyDescent="0.2">
      <c r="A45" s="87"/>
      <c r="B45" s="85"/>
      <c r="C45" s="85"/>
      <c r="D45" s="85"/>
      <c r="E45" s="85"/>
      <c r="F45" s="85"/>
    </row>
    <row r="65" spans="13:16" ht="12.75" customHeight="1" x14ac:dyDescent="0.2">
      <c r="M65" s="182" t="s">
        <v>0</v>
      </c>
      <c r="N65" s="182" t="s">
        <v>0</v>
      </c>
      <c r="O65" s="13" t="s">
        <v>0</v>
      </c>
      <c r="P65" s="13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5"/>
  <sheetViews>
    <sheetView showGridLines="0" zoomScale="85" zoomScaleNormal="85" zoomScaleSheetLayoutView="100" workbookViewId="0"/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4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300" t="s">
        <v>0</v>
      </c>
      <c r="B1" s="236"/>
      <c r="C1" s="236" t="s">
        <v>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1:39" ht="17.100000000000001" customHeight="1" x14ac:dyDescent="0.25">
      <c r="A2" s="320" t="s">
        <v>0</v>
      </c>
      <c r="B2" s="239"/>
      <c r="C2" s="239"/>
      <c r="D2" s="240"/>
      <c r="E2" s="240"/>
      <c r="F2" s="240"/>
      <c r="G2" s="240"/>
      <c r="H2" s="827" t="s">
        <v>410</v>
      </c>
      <c r="I2" s="1070" t="s">
        <v>0</v>
      </c>
      <c r="J2" s="1070"/>
      <c r="K2" s="828" t="s">
        <v>488</v>
      </c>
      <c r="L2" s="1071"/>
      <c r="M2" s="1072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321" t="s">
        <v>0</v>
      </c>
      <c r="AE2" s="238"/>
      <c r="AG2" s="238"/>
      <c r="AH2" s="238"/>
      <c r="AI2" s="238"/>
      <c r="AJ2" s="238"/>
      <c r="AK2" s="238"/>
      <c r="AL2" s="238"/>
      <c r="AM2" s="238"/>
    </row>
    <row r="3" spans="1:39" ht="17.100000000000001" customHeight="1" x14ac:dyDescent="0.25">
      <c r="A3" s="241"/>
      <c r="B3" s="242" t="s">
        <v>0</v>
      </c>
      <c r="C3" s="242"/>
      <c r="D3" s="243"/>
      <c r="E3" s="243"/>
      <c r="F3" s="243"/>
      <c r="G3" s="243"/>
      <c r="H3" s="904" t="s">
        <v>588</v>
      </c>
      <c r="I3" s="905"/>
      <c r="J3" s="905"/>
      <c r="K3" s="244"/>
      <c r="L3" s="906"/>
      <c r="M3" s="246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G3" s="238"/>
      <c r="AH3" s="238"/>
      <c r="AI3" s="238"/>
      <c r="AJ3" s="238"/>
      <c r="AK3" s="238"/>
      <c r="AL3" s="238"/>
      <c r="AM3" s="238"/>
    </row>
    <row r="4" spans="1:39" ht="17.100000000000001" customHeight="1" x14ac:dyDescent="0.25">
      <c r="A4" s="241"/>
      <c r="B4" s="242" t="s">
        <v>0</v>
      </c>
      <c r="C4" s="242"/>
      <c r="D4" s="243"/>
      <c r="E4" s="243"/>
      <c r="F4" s="243"/>
      <c r="G4" s="243"/>
      <c r="H4" s="1073" t="s">
        <v>0</v>
      </c>
      <c r="I4" s="1074"/>
      <c r="J4" s="1074"/>
      <c r="K4" s="1074"/>
      <c r="L4" s="1074"/>
      <c r="M4" s="1075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G4" s="238"/>
      <c r="AH4" s="238"/>
      <c r="AI4" s="238"/>
      <c r="AJ4" s="238"/>
      <c r="AK4" s="238"/>
      <c r="AL4" s="238"/>
      <c r="AM4" s="238"/>
    </row>
    <row r="5" spans="1:39" ht="17.100000000000001" customHeight="1" x14ac:dyDescent="0.25">
      <c r="A5" s="241"/>
      <c r="B5" s="242"/>
      <c r="C5" s="242"/>
      <c r="D5" s="1077" t="s">
        <v>508</v>
      </c>
      <c r="E5" s="1078"/>
      <c r="F5" s="1078"/>
      <c r="G5" s="1079"/>
      <c r="H5" s="1085" t="s">
        <v>413</v>
      </c>
      <c r="I5" s="1086"/>
      <c r="J5" s="245"/>
      <c r="K5" s="245"/>
      <c r="L5" s="245"/>
      <c r="M5" s="246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1059" t="s">
        <v>563</v>
      </c>
      <c r="AE5" s="247"/>
      <c r="AF5" s="238" t="s">
        <v>564</v>
      </c>
      <c r="AG5" s="247"/>
      <c r="AH5" s="247"/>
      <c r="AI5" s="247"/>
      <c r="AJ5" s="247"/>
      <c r="AK5" s="247"/>
      <c r="AL5" s="247"/>
      <c r="AM5" s="247"/>
    </row>
    <row r="6" spans="1:39" ht="17.100000000000001" customHeight="1" x14ac:dyDescent="0.25">
      <c r="A6" s="241"/>
      <c r="B6" s="248" t="s">
        <v>0</v>
      </c>
      <c r="C6" s="248"/>
      <c r="D6" s="1078"/>
      <c r="E6" s="1078"/>
      <c r="F6" s="1078"/>
      <c r="G6" s="1079"/>
      <c r="H6" s="1073" t="s">
        <v>0</v>
      </c>
      <c r="I6" s="1074"/>
      <c r="J6" s="1074"/>
      <c r="K6" s="1074"/>
      <c r="L6" s="1074"/>
      <c r="M6" s="1075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1059"/>
      <c r="AE6" s="238"/>
      <c r="AF6" s="844" t="s">
        <v>565</v>
      </c>
      <c r="AG6" s="238"/>
      <c r="AH6" s="238"/>
      <c r="AI6" s="238"/>
      <c r="AJ6" s="238"/>
      <c r="AK6" s="238"/>
      <c r="AL6" s="238"/>
      <c r="AM6" s="238"/>
    </row>
    <row r="7" spans="1:39" ht="17.100000000000001" customHeight="1" x14ac:dyDescent="0.3">
      <c r="A7" s="241"/>
      <c r="B7" s="242"/>
      <c r="C7" s="242"/>
      <c r="D7" s="1080" t="s">
        <v>509</v>
      </c>
      <c r="E7" s="1081"/>
      <c r="F7" s="1081"/>
      <c r="G7" s="1081"/>
      <c r="H7" s="829" t="s">
        <v>485</v>
      </c>
      <c r="I7" s="1087"/>
      <c r="J7" s="1087"/>
      <c r="K7" s="301" t="s">
        <v>487</v>
      </c>
      <c r="L7" s="1087"/>
      <c r="M7" s="108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844" t="s">
        <v>566</v>
      </c>
      <c r="AG7" s="238"/>
      <c r="AH7" s="238"/>
      <c r="AI7" s="238"/>
      <c r="AJ7" s="238"/>
      <c r="AK7" s="238"/>
      <c r="AL7" s="238"/>
      <c r="AM7" s="238"/>
    </row>
    <row r="8" spans="1:39" ht="17.100000000000001" customHeight="1" x14ac:dyDescent="0.3">
      <c r="A8" s="241"/>
      <c r="B8" s="242"/>
      <c r="C8" s="242"/>
      <c r="D8" s="1080"/>
      <c r="E8" s="1081"/>
      <c r="F8" s="1081"/>
      <c r="G8" s="1081"/>
      <c r="H8" s="830" t="s">
        <v>486</v>
      </c>
      <c r="I8" s="245"/>
      <c r="J8" s="245"/>
      <c r="K8" s="244"/>
      <c r="L8" s="245"/>
      <c r="M8" s="246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1148"/>
      <c r="AG8" s="238"/>
      <c r="AH8" s="238"/>
      <c r="AI8" s="238"/>
      <c r="AJ8" s="238"/>
      <c r="AK8" s="238"/>
      <c r="AL8" s="238"/>
      <c r="AM8" s="238"/>
    </row>
    <row r="9" spans="1:39" ht="18.75" x14ac:dyDescent="0.3">
      <c r="A9" s="241"/>
      <c r="B9" s="1133"/>
      <c r="C9" s="242"/>
      <c r="D9" s="1081" t="s">
        <v>0</v>
      </c>
      <c r="E9" s="1081"/>
      <c r="F9" s="1081"/>
      <c r="G9" s="1081"/>
      <c r="H9" s="1082" t="s">
        <v>0</v>
      </c>
      <c r="I9" s="1083"/>
      <c r="J9" s="1083"/>
      <c r="K9" s="1083"/>
      <c r="L9" s="1083"/>
      <c r="M9" s="1084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321" t="s">
        <v>0</v>
      </c>
      <c r="AE9" s="238"/>
      <c r="AF9" s="1148"/>
      <c r="AG9" s="238"/>
      <c r="AH9" s="238"/>
      <c r="AI9" s="238"/>
      <c r="AJ9" s="238"/>
      <c r="AK9" s="238"/>
      <c r="AL9" s="238"/>
      <c r="AM9" s="238"/>
    </row>
    <row r="10" spans="1:39" ht="20.25" x14ac:dyDescent="0.25">
      <c r="A10" s="241"/>
      <c r="B10" s="242"/>
      <c r="C10" s="242"/>
      <c r="D10" s="831" t="s">
        <v>478</v>
      </c>
      <c r="E10" s="1076" t="s">
        <v>31</v>
      </c>
      <c r="F10" s="1076"/>
      <c r="G10" s="253"/>
      <c r="H10" s="254" t="s">
        <v>0</v>
      </c>
      <c r="I10" s="255"/>
      <c r="J10" s="250"/>
      <c r="K10" s="249"/>
      <c r="L10" s="251"/>
      <c r="M10" s="252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</row>
    <row r="11" spans="1:39" ht="15.75" x14ac:dyDescent="0.25">
      <c r="A11" s="256"/>
      <c r="B11" s="257"/>
      <c r="C11" s="257"/>
      <c r="D11" s="243"/>
      <c r="E11" s="243"/>
      <c r="F11" s="258"/>
      <c r="G11" s="258"/>
      <c r="H11" s="258"/>
      <c r="I11" s="258"/>
      <c r="J11" s="259" t="s">
        <v>0</v>
      </c>
      <c r="K11" s="260"/>
      <c r="L11" s="243"/>
      <c r="M11" s="261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</row>
    <row r="12" spans="1:39" ht="15.75" x14ac:dyDescent="0.25">
      <c r="A12" s="322" t="s">
        <v>0</v>
      </c>
      <c r="B12" s="263" t="s">
        <v>0</v>
      </c>
      <c r="C12" s="263"/>
      <c r="D12" s="264"/>
      <c r="E12" s="263"/>
      <c r="F12" s="1060" t="s">
        <v>479</v>
      </c>
      <c r="G12" s="1061"/>
      <c r="H12" s="1061"/>
      <c r="I12" s="1062"/>
      <c r="J12" s="1061" t="s">
        <v>480</v>
      </c>
      <c r="K12" s="1061"/>
      <c r="L12" s="1061"/>
      <c r="M12" s="1063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322" t="s">
        <v>0</v>
      </c>
      <c r="AB12" s="263" t="s">
        <v>0</v>
      </c>
      <c r="AC12" s="263"/>
      <c r="AD12" s="264"/>
      <c r="AE12" s="263"/>
      <c r="AF12" s="1060" t="s">
        <v>479</v>
      </c>
      <c r="AG12" s="1061"/>
      <c r="AH12" s="1061"/>
      <c r="AI12" s="1062"/>
      <c r="AJ12" s="1061" t="s">
        <v>480</v>
      </c>
      <c r="AK12" s="1061"/>
      <c r="AL12" s="1061"/>
      <c r="AM12" s="1063"/>
    </row>
    <row r="13" spans="1:39" ht="15.75" x14ac:dyDescent="0.25">
      <c r="A13" s="832" t="s">
        <v>418</v>
      </c>
      <c r="B13" s="323" t="s">
        <v>510</v>
      </c>
      <c r="C13" s="928" t="s">
        <v>510</v>
      </c>
      <c r="D13" s="266"/>
      <c r="E13" s="323" t="s">
        <v>420</v>
      </c>
      <c r="F13" s="1064">
        <v>2019</v>
      </c>
      <c r="G13" s="1065"/>
      <c r="H13" s="1066">
        <f>F13+1</f>
        <v>2020</v>
      </c>
      <c r="I13" s="1067"/>
      <c r="J13" s="1066">
        <f>F13</f>
        <v>2019</v>
      </c>
      <c r="K13" s="1067"/>
      <c r="L13" s="1068">
        <f>H13</f>
        <v>2020</v>
      </c>
      <c r="M13" s="1069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62" t="s">
        <v>418</v>
      </c>
      <c r="AB13" s="265" t="s">
        <v>510</v>
      </c>
      <c r="AC13" s="928" t="s">
        <v>510</v>
      </c>
      <c r="AD13" s="266"/>
      <c r="AE13" s="323" t="s">
        <v>420</v>
      </c>
      <c r="AF13" s="1066">
        <f>F13</f>
        <v>2019</v>
      </c>
      <c r="AG13" s="1067"/>
      <c r="AH13" s="1066">
        <f>H13</f>
        <v>2020</v>
      </c>
      <c r="AI13" s="1067"/>
      <c r="AJ13" s="1066">
        <f>J13</f>
        <v>2019</v>
      </c>
      <c r="AK13" s="1067"/>
      <c r="AL13" s="1068">
        <f>L13</f>
        <v>2020</v>
      </c>
      <c r="AM13" s="1069"/>
    </row>
    <row r="14" spans="1:39" ht="15.75" x14ac:dyDescent="0.25">
      <c r="A14" s="833" t="s">
        <v>419</v>
      </c>
      <c r="B14" s="822" t="s">
        <v>511</v>
      </c>
      <c r="C14" s="822" t="s">
        <v>512</v>
      </c>
      <c r="D14" s="647" t="s">
        <v>417</v>
      </c>
      <c r="E14" s="325" t="s">
        <v>481</v>
      </c>
      <c r="F14" s="267" t="s">
        <v>421</v>
      </c>
      <c r="G14" s="267" t="s">
        <v>482</v>
      </c>
      <c r="H14" s="267" t="s">
        <v>421</v>
      </c>
      <c r="I14" s="267" t="s">
        <v>482</v>
      </c>
      <c r="J14" s="267" t="s">
        <v>421</v>
      </c>
      <c r="K14" s="267" t="s">
        <v>482</v>
      </c>
      <c r="L14" s="267" t="s">
        <v>421</v>
      </c>
      <c r="M14" s="268" t="s">
        <v>482</v>
      </c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324" t="s">
        <v>419</v>
      </c>
      <c r="AB14" s="646" t="s">
        <v>511</v>
      </c>
      <c r="AC14" s="646" t="s">
        <v>512</v>
      </c>
      <c r="AD14" s="647" t="s">
        <v>417</v>
      </c>
      <c r="AE14" s="325" t="s">
        <v>481</v>
      </c>
      <c r="AF14" s="267" t="s">
        <v>421</v>
      </c>
      <c r="AG14" s="267" t="s">
        <v>482</v>
      </c>
      <c r="AH14" s="267" t="s">
        <v>421</v>
      </c>
      <c r="AI14" s="267" t="s">
        <v>482</v>
      </c>
      <c r="AJ14" s="267" t="s">
        <v>421</v>
      </c>
      <c r="AK14" s="267" t="s">
        <v>482</v>
      </c>
      <c r="AL14" s="267" t="s">
        <v>421</v>
      </c>
      <c r="AM14" s="268" t="s">
        <v>482</v>
      </c>
    </row>
    <row r="15" spans="1:39" ht="30" x14ac:dyDescent="0.15">
      <c r="A15" s="482" t="s">
        <v>4</v>
      </c>
      <c r="B15" s="648" t="s">
        <v>307</v>
      </c>
      <c r="C15" s="483"/>
      <c r="D15" s="484" t="s">
        <v>513</v>
      </c>
      <c r="E15" s="485" t="s">
        <v>517</v>
      </c>
      <c r="F15" s="649"/>
      <c r="G15" s="650"/>
      <c r="H15" s="649"/>
      <c r="I15" s="651"/>
      <c r="J15" s="649"/>
      <c r="K15" s="651"/>
      <c r="L15" s="649"/>
      <c r="M15" s="652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482" t="s">
        <v>4</v>
      </c>
      <c r="AB15" s="648" t="s">
        <v>307</v>
      </c>
      <c r="AC15" s="483"/>
      <c r="AD15" s="326" t="str">
        <f>D15</f>
        <v>Деловой круглый лес, хвойные породы</v>
      </c>
      <c r="AE15" s="485" t="s">
        <v>517</v>
      </c>
      <c r="AF15" s="327" t="str">
        <f>IF(F15='СВ2 | Первич. | Торговля'!D16,"","Данные не равны CB2")</f>
        <v/>
      </c>
      <c r="AG15" s="328" t="str">
        <f>IF(G15='СВ2 | Первич. | Торговля'!E16,"","Данные не равны CB2")</f>
        <v/>
      </c>
      <c r="AH15" s="327" t="str">
        <f>IF(H15='СВ2 | Первич. | Торговля'!F16,"","Данные не равны CB2")</f>
        <v/>
      </c>
      <c r="AI15" s="329" t="str">
        <f>IF(I15='СВ2 | Первич. | Торговля'!G16,"","Данные не равны CB2")</f>
        <v/>
      </c>
      <c r="AJ15" s="327" t="str">
        <f>IF(J15='СВ2 | Первич. | Торговля'!H16,"","Данные не равны CB2")</f>
        <v/>
      </c>
      <c r="AK15" s="329" t="str">
        <f>IF(K15='СВ2 | Первич. | Торговля'!I16,"","Данные не равны CB2")</f>
        <v/>
      </c>
      <c r="AL15" s="327" t="str">
        <f>IF(L15='СВ2 | Первич. | Торговля'!J16,"","Данные не равны CB2")</f>
        <v/>
      </c>
      <c r="AM15" s="330" t="str">
        <f>IF(M15='СВ2 | Первич. | Торговля'!K16,"","Данные не равны CB2")</f>
        <v/>
      </c>
    </row>
    <row r="16" spans="1:39" ht="16.5" x14ac:dyDescent="0.15">
      <c r="A16" s="486"/>
      <c r="B16" s="1134" t="s">
        <v>391</v>
      </c>
      <c r="C16" s="1135"/>
      <c r="D16" s="487" t="s">
        <v>514</v>
      </c>
      <c r="E16" s="834" t="s">
        <v>517</v>
      </c>
      <c r="F16" s="653"/>
      <c r="G16" s="654"/>
      <c r="H16" s="653"/>
      <c r="I16" s="655"/>
      <c r="J16" s="653"/>
      <c r="K16" s="655"/>
      <c r="L16" s="653"/>
      <c r="M16" s="656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486"/>
      <c r="AB16" s="1134" t="s">
        <v>391</v>
      </c>
      <c r="AC16" s="1135"/>
      <c r="AD16" s="350" t="s">
        <v>32</v>
      </c>
      <c r="AE16" s="834" t="s">
        <v>517</v>
      </c>
      <c r="AF16" s="327" t="str">
        <f t="shared" ref="AF16:AM16" si="0">IF(AND(ISNUMBER(F16),ISNUMBER(F17),ISNUMBER(F18)),IF((F17+F18)&gt;=F16,"subitems as large as total",""),"неполные данные")</f>
        <v>неполные данные</v>
      </c>
      <c r="AG16" s="328" t="str">
        <f t="shared" si="0"/>
        <v>неполные данные</v>
      </c>
      <c r="AH16" s="327" t="str">
        <f t="shared" si="0"/>
        <v>неполные данные</v>
      </c>
      <c r="AI16" s="329" t="str">
        <f t="shared" si="0"/>
        <v>неполные данные</v>
      </c>
      <c r="AJ16" s="327" t="str">
        <f t="shared" si="0"/>
        <v>неполные данные</v>
      </c>
      <c r="AK16" s="329" t="str">
        <f t="shared" si="0"/>
        <v>неполные данные</v>
      </c>
      <c r="AL16" s="327" t="str">
        <f t="shared" si="0"/>
        <v>неполные данные</v>
      </c>
      <c r="AM16" s="330" t="str">
        <f t="shared" si="0"/>
        <v>неполные данные</v>
      </c>
    </row>
    <row r="17" spans="1:39" ht="16.5" x14ac:dyDescent="0.15">
      <c r="A17" s="486"/>
      <c r="B17" s="1136"/>
      <c r="C17" s="1137" t="s">
        <v>401</v>
      </c>
      <c r="D17" s="489" t="s">
        <v>516</v>
      </c>
      <c r="E17" s="834" t="s">
        <v>517</v>
      </c>
      <c r="F17" s="657"/>
      <c r="G17" s="658"/>
      <c r="H17" s="657"/>
      <c r="I17" s="659"/>
      <c r="J17" s="657"/>
      <c r="K17" s="659"/>
      <c r="L17" s="657"/>
      <c r="M17" s="660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486"/>
      <c r="AB17" s="1136"/>
      <c r="AC17" s="1137" t="s">
        <v>401</v>
      </c>
      <c r="AD17" s="348" t="s">
        <v>516</v>
      </c>
      <c r="AE17" s="834" t="s">
        <v>517</v>
      </c>
      <c r="AF17" s="331"/>
      <c r="AG17" s="332"/>
      <c r="AH17" s="331"/>
      <c r="AI17" s="333"/>
      <c r="AJ17" s="331"/>
      <c r="AK17" s="333"/>
      <c r="AL17" s="331"/>
      <c r="AM17" s="334"/>
    </row>
    <row r="18" spans="1:39" ht="31.5" x14ac:dyDescent="0.15">
      <c r="A18" s="486"/>
      <c r="B18" s="1138"/>
      <c r="C18" s="1139" t="s">
        <v>610</v>
      </c>
      <c r="D18" s="929" t="s">
        <v>515</v>
      </c>
      <c r="E18" s="835" t="s">
        <v>517</v>
      </c>
      <c r="F18" s="657"/>
      <c r="G18" s="658"/>
      <c r="H18" s="657"/>
      <c r="I18" s="659"/>
      <c r="J18" s="657"/>
      <c r="K18" s="659"/>
      <c r="L18" s="657"/>
      <c r="M18" s="660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486"/>
      <c r="AB18" s="1138"/>
      <c r="AC18" s="1139" t="s">
        <v>610</v>
      </c>
      <c r="AD18" s="931" t="s">
        <v>568</v>
      </c>
      <c r="AE18" s="835" t="s">
        <v>517</v>
      </c>
      <c r="AF18" s="331"/>
      <c r="AG18" s="332"/>
      <c r="AH18" s="331"/>
      <c r="AI18" s="333"/>
      <c r="AJ18" s="331"/>
      <c r="AK18" s="333"/>
      <c r="AL18" s="331"/>
      <c r="AM18" s="334"/>
    </row>
    <row r="19" spans="1:39" ht="16.5" x14ac:dyDescent="0.15">
      <c r="A19" s="486"/>
      <c r="B19" s="1140" t="s">
        <v>394</v>
      </c>
      <c r="C19" s="1135"/>
      <c r="D19" s="491" t="s">
        <v>519</v>
      </c>
      <c r="E19" s="836" t="s">
        <v>517</v>
      </c>
      <c r="F19" s="661"/>
      <c r="G19" s="662"/>
      <c r="H19" s="663"/>
      <c r="I19" s="664"/>
      <c r="J19" s="663"/>
      <c r="K19" s="664"/>
      <c r="L19" s="663"/>
      <c r="M19" s="665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486"/>
      <c r="AB19" s="1140" t="s">
        <v>394</v>
      </c>
      <c r="AC19" s="1135"/>
      <c r="AD19" s="351" t="s">
        <v>535</v>
      </c>
      <c r="AE19" s="836" t="s">
        <v>517</v>
      </c>
      <c r="AF19" s="327" t="str">
        <f t="shared" ref="AF19:AM19" si="1">IF(AND(ISNUMBER(F19),ISNUMBER(F20),ISNUMBER(F21)),IF((F20+F21)&gt;=F19,"subitems as large as total",""),"неполные данные")</f>
        <v>неполные данные</v>
      </c>
      <c r="AG19" s="332" t="str">
        <f t="shared" si="1"/>
        <v>неполные данные</v>
      </c>
      <c r="AH19" s="331" t="str">
        <f t="shared" si="1"/>
        <v>неполные данные</v>
      </c>
      <c r="AI19" s="333" t="str">
        <f t="shared" si="1"/>
        <v>неполные данные</v>
      </c>
      <c r="AJ19" s="331" t="str">
        <f t="shared" si="1"/>
        <v>неполные данные</v>
      </c>
      <c r="AK19" s="333" t="str">
        <f t="shared" si="1"/>
        <v>неполные данные</v>
      </c>
      <c r="AL19" s="331" t="str">
        <f t="shared" si="1"/>
        <v>неполные данные</v>
      </c>
      <c r="AM19" s="334" t="str">
        <f t="shared" si="1"/>
        <v>неполные данные</v>
      </c>
    </row>
    <row r="20" spans="1:39" ht="16.5" x14ac:dyDescent="0.15">
      <c r="A20" s="486"/>
      <c r="B20" s="1140"/>
      <c r="C20" s="1137" t="s">
        <v>393</v>
      </c>
      <c r="D20" s="489" t="s">
        <v>516</v>
      </c>
      <c r="E20" s="837" t="s">
        <v>517</v>
      </c>
      <c r="F20" s="657"/>
      <c r="G20" s="658"/>
      <c r="H20" s="657"/>
      <c r="I20" s="659"/>
      <c r="J20" s="657"/>
      <c r="K20" s="659"/>
      <c r="L20" s="657"/>
      <c r="M20" s="660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486"/>
      <c r="AB20" s="1140"/>
      <c r="AC20" s="1137" t="s">
        <v>393</v>
      </c>
      <c r="AD20" s="348" t="s">
        <v>516</v>
      </c>
      <c r="AE20" s="837" t="s">
        <v>517</v>
      </c>
      <c r="AF20" s="331"/>
      <c r="AG20" s="332"/>
      <c r="AH20" s="331"/>
      <c r="AI20" s="333"/>
      <c r="AJ20" s="331"/>
      <c r="AK20" s="333"/>
      <c r="AL20" s="331"/>
      <c r="AM20" s="334"/>
    </row>
    <row r="21" spans="1:39" ht="31.5" x14ac:dyDescent="0.15">
      <c r="A21" s="486"/>
      <c r="B21" s="1138"/>
      <c r="C21" s="1139" t="s">
        <v>611</v>
      </c>
      <c r="D21" s="929" t="s">
        <v>515</v>
      </c>
      <c r="E21" s="835" t="s">
        <v>517</v>
      </c>
      <c r="F21" s="657"/>
      <c r="G21" s="658"/>
      <c r="H21" s="657"/>
      <c r="I21" s="659"/>
      <c r="J21" s="657"/>
      <c r="K21" s="659"/>
      <c r="L21" s="657"/>
      <c r="M21" s="660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486"/>
      <c r="AB21" s="1138"/>
      <c r="AC21" s="1139" t="s">
        <v>611</v>
      </c>
      <c r="AD21" s="931" t="s">
        <v>568</v>
      </c>
      <c r="AE21" s="835" t="s">
        <v>517</v>
      </c>
      <c r="AF21" s="331"/>
      <c r="AG21" s="332"/>
      <c r="AH21" s="331"/>
      <c r="AI21" s="333"/>
      <c r="AJ21" s="331"/>
      <c r="AK21" s="333"/>
      <c r="AL21" s="331"/>
      <c r="AM21" s="334"/>
    </row>
    <row r="22" spans="1:39" ht="30" x14ac:dyDescent="0.15">
      <c r="A22" s="482" t="s">
        <v>10</v>
      </c>
      <c r="B22" s="674" t="s">
        <v>395</v>
      </c>
      <c r="C22" s="483"/>
      <c r="D22" s="484" t="s">
        <v>520</v>
      </c>
      <c r="E22" s="838" t="s">
        <v>517</v>
      </c>
      <c r="F22" s="666"/>
      <c r="G22" s="650"/>
      <c r="H22" s="649"/>
      <c r="I22" s="651"/>
      <c r="J22" s="649"/>
      <c r="K22" s="651"/>
      <c r="L22" s="649"/>
      <c r="M22" s="652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482" t="s">
        <v>10</v>
      </c>
      <c r="AB22" s="674" t="s">
        <v>395</v>
      </c>
      <c r="AC22" s="483"/>
      <c r="AD22" s="326" t="str">
        <f>D22</f>
        <v>Деловой круглый лес, лиственные породы</v>
      </c>
      <c r="AE22" s="838" t="s">
        <v>517</v>
      </c>
      <c r="AF22" s="327" t="str">
        <f>IF(F22='СВ2 | Первич. | Торговля'!D17,"","Данные не равны CB2")</f>
        <v>Данные не равны CB2</v>
      </c>
      <c r="AG22" s="328" t="str">
        <f>IF(G22='СВ2 | Первич. | Торговля'!E17,"","Данные не равны CB2")</f>
        <v/>
      </c>
      <c r="AH22" s="327" t="str">
        <f>IF(H22='СВ2 | Первич. | Торговля'!F17,"","Данные не равны CB2")</f>
        <v/>
      </c>
      <c r="AI22" s="329" t="str">
        <f>IF(I22='СВ2 | Первич. | Торговля'!G17,"","Данные не равны CB2")</f>
        <v/>
      </c>
      <c r="AJ22" s="327" t="str">
        <f>IF(J22='СВ2 | Первич. | Торговля'!H17,"","Данные не равны CB2")</f>
        <v/>
      </c>
      <c r="AK22" s="329" t="str">
        <f>IF(K22='СВ2 | Первич. | Торговля'!I17,"","Данные не равны CB2")</f>
        <v/>
      </c>
      <c r="AL22" s="327" t="str">
        <f>IF(L22='СВ2 | Первич. | Торговля'!J17,"","Данные не равны CB2")</f>
        <v/>
      </c>
      <c r="AM22" s="330" t="str">
        <f>IF(M22='СВ2 | Первич. | Торговля'!K17,"","Данные не равны CB2")</f>
        <v/>
      </c>
    </row>
    <row r="23" spans="1:39" ht="16.5" x14ac:dyDescent="0.15">
      <c r="A23" s="486"/>
      <c r="B23" s="1141">
        <v>4403.91</v>
      </c>
      <c r="C23" s="1135"/>
      <c r="D23" s="490" t="s">
        <v>521</v>
      </c>
      <c r="E23" s="834" t="s">
        <v>517</v>
      </c>
      <c r="F23" s="663"/>
      <c r="G23" s="662"/>
      <c r="H23" s="663"/>
      <c r="I23" s="664"/>
      <c r="J23" s="663"/>
      <c r="K23" s="664"/>
      <c r="L23" s="663"/>
      <c r="M23" s="665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486"/>
      <c r="AB23" s="1141">
        <v>4403.91</v>
      </c>
      <c r="AC23" s="1135"/>
      <c r="AD23" s="348" t="s">
        <v>537</v>
      </c>
      <c r="AE23" s="834" t="s">
        <v>517</v>
      </c>
      <c r="AF23" s="327"/>
      <c r="AG23" s="332"/>
      <c r="AH23" s="331"/>
      <c r="AI23" s="333"/>
      <c r="AJ23" s="331"/>
      <c r="AK23" s="333"/>
      <c r="AL23" s="331"/>
      <c r="AM23" s="334"/>
    </row>
    <row r="24" spans="1:39" ht="16.5" x14ac:dyDescent="0.15">
      <c r="A24" s="486"/>
      <c r="B24" s="1141" t="s">
        <v>612</v>
      </c>
      <c r="C24" s="1135"/>
      <c r="D24" s="493" t="s">
        <v>522</v>
      </c>
      <c r="E24" s="834" t="s">
        <v>517</v>
      </c>
      <c r="F24" s="653"/>
      <c r="G24" s="654"/>
      <c r="H24" s="653"/>
      <c r="I24" s="655"/>
      <c r="J24" s="653"/>
      <c r="K24" s="655"/>
      <c r="L24" s="653"/>
      <c r="M24" s="656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486"/>
      <c r="AB24" s="1141" t="s">
        <v>612</v>
      </c>
      <c r="AC24" s="1135"/>
      <c r="AD24" s="348" t="s">
        <v>538</v>
      </c>
      <c r="AE24" s="834" t="s">
        <v>517</v>
      </c>
      <c r="AF24" s="327"/>
      <c r="AG24" s="328"/>
      <c r="AH24" s="327"/>
      <c r="AI24" s="329"/>
      <c r="AJ24" s="327"/>
      <c r="AK24" s="329"/>
      <c r="AL24" s="327"/>
      <c r="AM24" s="330"/>
    </row>
    <row r="25" spans="1:39" ht="16.5" x14ac:dyDescent="0.15">
      <c r="A25" s="486"/>
      <c r="B25" s="1134" t="s">
        <v>392</v>
      </c>
      <c r="C25" s="1135"/>
      <c r="D25" s="489" t="s">
        <v>523</v>
      </c>
      <c r="E25" s="834" t="s">
        <v>517</v>
      </c>
      <c r="F25" s="663"/>
      <c r="G25" s="662"/>
      <c r="H25" s="663"/>
      <c r="I25" s="664"/>
      <c r="J25" s="663"/>
      <c r="K25" s="664"/>
      <c r="L25" s="663"/>
      <c r="M25" s="665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486"/>
      <c r="AB25" s="1134" t="s">
        <v>392</v>
      </c>
      <c r="AC25" s="1135"/>
      <c r="AD25" s="348" t="s">
        <v>539</v>
      </c>
      <c r="AE25" s="834" t="s">
        <v>517</v>
      </c>
      <c r="AF25" s="327" t="str">
        <f t="shared" ref="AF25:AM25" si="2">IF(AND(ISNUMBER(F25),ISNUMBER(F26),ISNUMBER(F27)),IF((F26+F27)&gt;=F25,"subitems as large as total",""),"неполные данные")</f>
        <v>неполные данные</v>
      </c>
      <c r="AG25" s="332" t="str">
        <f t="shared" si="2"/>
        <v>неполные данные</v>
      </c>
      <c r="AH25" s="331" t="str">
        <f t="shared" si="2"/>
        <v>неполные данные</v>
      </c>
      <c r="AI25" s="333" t="str">
        <f t="shared" si="2"/>
        <v>неполные данные</v>
      </c>
      <c r="AJ25" s="331" t="str">
        <f t="shared" si="2"/>
        <v>неполные данные</v>
      </c>
      <c r="AK25" s="333" t="str">
        <f t="shared" si="2"/>
        <v>неполные данные</v>
      </c>
      <c r="AL25" s="331" t="str">
        <f t="shared" si="2"/>
        <v>неполные данные</v>
      </c>
      <c r="AM25" s="334" t="str">
        <f t="shared" si="2"/>
        <v>неполные данные</v>
      </c>
    </row>
    <row r="26" spans="1:39" ht="16.5" x14ac:dyDescent="0.15">
      <c r="A26" s="486"/>
      <c r="B26" s="1140"/>
      <c r="C26" s="1142" t="s">
        <v>396</v>
      </c>
      <c r="D26" s="492" t="s">
        <v>516</v>
      </c>
      <c r="E26" s="834" t="s">
        <v>517</v>
      </c>
      <c r="F26" s="657"/>
      <c r="G26" s="658"/>
      <c r="H26" s="657"/>
      <c r="I26" s="659"/>
      <c r="J26" s="657"/>
      <c r="K26" s="659"/>
      <c r="L26" s="657"/>
      <c r="M26" s="660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486"/>
      <c r="AB26" s="1140"/>
      <c r="AC26" s="1142" t="s">
        <v>396</v>
      </c>
      <c r="AD26" s="335" t="s">
        <v>536</v>
      </c>
      <c r="AE26" s="834" t="s">
        <v>517</v>
      </c>
      <c r="AF26" s="331"/>
      <c r="AG26" s="332"/>
      <c r="AH26" s="331"/>
      <c r="AI26" s="333"/>
      <c r="AJ26" s="331"/>
      <c r="AK26" s="333"/>
      <c r="AL26" s="331"/>
      <c r="AM26" s="334"/>
    </row>
    <row r="27" spans="1:39" ht="31.5" x14ac:dyDescent="0.15">
      <c r="A27" s="486"/>
      <c r="B27" s="1143"/>
      <c r="C27" s="1144" t="s">
        <v>613</v>
      </c>
      <c r="D27" s="930" t="s">
        <v>515</v>
      </c>
      <c r="E27" s="835" t="s">
        <v>517</v>
      </c>
      <c r="F27" s="657"/>
      <c r="G27" s="658"/>
      <c r="H27" s="657"/>
      <c r="I27" s="659"/>
      <c r="J27" s="657"/>
      <c r="K27" s="659"/>
      <c r="L27" s="657"/>
      <c r="M27" s="660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486"/>
      <c r="AB27" s="1143"/>
      <c r="AC27" s="1144" t="s">
        <v>613</v>
      </c>
      <c r="AD27" s="932" t="s">
        <v>515</v>
      </c>
      <c r="AE27" s="835" t="s">
        <v>517</v>
      </c>
      <c r="AF27" s="331"/>
      <c r="AG27" s="332"/>
      <c r="AH27" s="331"/>
      <c r="AI27" s="333"/>
      <c r="AJ27" s="331"/>
      <c r="AK27" s="333"/>
      <c r="AL27" s="331"/>
      <c r="AM27" s="334"/>
    </row>
    <row r="28" spans="1:39" ht="16.5" x14ac:dyDescent="0.15">
      <c r="A28" s="486"/>
      <c r="B28" s="1145">
        <v>4403.97</v>
      </c>
      <c r="C28" s="991"/>
      <c r="D28" s="493" t="s">
        <v>524</v>
      </c>
      <c r="E28" s="835" t="s">
        <v>517</v>
      </c>
      <c r="F28" s="667"/>
      <c r="G28" s="668"/>
      <c r="H28" s="667"/>
      <c r="I28" s="669"/>
      <c r="J28" s="667"/>
      <c r="K28" s="669"/>
      <c r="L28" s="667"/>
      <c r="M28" s="670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486"/>
      <c r="AB28" s="1145">
        <v>4403.97</v>
      </c>
      <c r="AC28" s="991"/>
      <c r="AD28" s="355" t="s">
        <v>540</v>
      </c>
      <c r="AE28" s="835" t="s">
        <v>517</v>
      </c>
      <c r="AF28" s="331"/>
      <c r="AG28" s="332"/>
      <c r="AH28" s="331"/>
      <c r="AI28" s="333"/>
      <c r="AJ28" s="331"/>
      <c r="AK28" s="333"/>
      <c r="AL28" s="331"/>
      <c r="AM28" s="334"/>
    </row>
    <row r="29" spans="1:39" ht="16.5" x14ac:dyDescent="0.15">
      <c r="A29" s="494"/>
      <c r="B29" s="1146">
        <v>4403.9799999999996</v>
      </c>
      <c r="C29" s="991"/>
      <c r="D29" s="493" t="s">
        <v>525</v>
      </c>
      <c r="E29" s="835" t="s">
        <v>517</v>
      </c>
      <c r="F29" s="667"/>
      <c r="G29" s="668"/>
      <c r="H29" s="667"/>
      <c r="I29" s="669"/>
      <c r="J29" s="667"/>
      <c r="K29" s="669"/>
      <c r="L29" s="667"/>
      <c r="M29" s="670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494"/>
      <c r="AB29" s="1146">
        <v>4403.9799999999996</v>
      </c>
      <c r="AC29" s="991"/>
      <c r="AD29" s="349" t="s">
        <v>541</v>
      </c>
      <c r="AE29" s="835" t="s">
        <v>517</v>
      </c>
      <c r="AF29" s="331"/>
      <c r="AG29" s="332"/>
      <c r="AH29" s="331"/>
      <c r="AI29" s="333"/>
      <c r="AJ29" s="331"/>
      <c r="AK29" s="333"/>
      <c r="AL29" s="331"/>
      <c r="AM29" s="334"/>
    </row>
    <row r="30" spans="1:39" ht="16.5" x14ac:dyDescent="0.15">
      <c r="A30" s="675" t="s">
        <v>253</v>
      </c>
      <c r="B30" s="676" t="s">
        <v>315</v>
      </c>
      <c r="C30" s="495"/>
      <c r="D30" s="496" t="s">
        <v>542</v>
      </c>
      <c r="E30" s="485" t="s">
        <v>518</v>
      </c>
      <c r="F30" s="649"/>
      <c r="G30" s="651"/>
      <c r="H30" s="649"/>
      <c r="I30" s="651"/>
      <c r="J30" s="649"/>
      <c r="K30" s="651"/>
      <c r="L30" s="649"/>
      <c r="M30" s="652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675" t="s">
        <v>253</v>
      </c>
      <c r="AB30" s="676" t="s">
        <v>315</v>
      </c>
      <c r="AC30" s="495"/>
      <c r="AD30" s="839" t="s">
        <v>542</v>
      </c>
      <c r="AE30" s="485" t="s">
        <v>518</v>
      </c>
      <c r="AF30" s="327" t="str">
        <f>IF(F30='СВ2 | Первич. | Торговля'!D28,"","Данные не равны CB2")</f>
        <v/>
      </c>
      <c r="AG30" s="329" t="str">
        <f>IF(G30='СВ2 | Первич. | Торговля'!E28,"","Данные не равны CB2")</f>
        <v/>
      </c>
      <c r="AH30" s="327" t="str">
        <f>IF(H30='СВ2 | Первич. | Торговля'!F28,"","Данные не равны CB2")</f>
        <v/>
      </c>
      <c r="AI30" s="329" t="str">
        <f>IF(I30='СВ2 | Первич. | Торговля'!G28,"","Данные не равны CB2")</f>
        <v/>
      </c>
      <c r="AJ30" s="327" t="str">
        <f>IF(J30='СВ2 | Первич. | Торговля'!H28,"","Данные не равны CB2")</f>
        <v/>
      </c>
      <c r="AK30" s="329" t="str">
        <f>IF(K30='СВ2 | Первич. | Торговля'!I28,"","Данные не равны CB2")</f>
        <v/>
      </c>
      <c r="AL30" s="327" t="str">
        <f>IF(L30='СВ2 | Первич. | Торговля'!J28,"","Данные не равны CB2")</f>
        <v/>
      </c>
      <c r="AM30" s="330" t="str">
        <f>IF(M30='СВ2 | Первич. | Торговля'!K28,"","Данные не равны CB2")</f>
        <v/>
      </c>
    </row>
    <row r="31" spans="1:39" ht="16.5" x14ac:dyDescent="0.15">
      <c r="A31" s="486"/>
      <c r="B31" s="1137">
        <v>4407.12</v>
      </c>
      <c r="C31" s="993"/>
      <c r="D31" s="489" t="s">
        <v>527</v>
      </c>
      <c r="E31" s="488" t="s">
        <v>518</v>
      </c>
      <c r="F31" s="663"/>
      <c r="G31" s="664"/>
      <c r="H31" s="663"/>
      <c r="I31" s="664"/>
      <c r="J31" s="663"/>
      <c r="K31" s="664"/>
      <c r="L31" s="663"/>
      <c r="M31" s="665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486"/>
      <c r="AB31" s="1137">
        <v>4407.12</v>
      </c>
      <c r="AC31" s="993"/>
      <c r="AD31" s="348" t="s">
        <v>543</v>
      </c>
      <c r="AE31" s="488" t="s">
        <v>518</v>
      </c>
      <c r="AF31" s="331"/>
      <c r="AG31" s="333"/>
      <c r="AH31" s="331"/>
      <c r="AI31" s="333"/>
      <c r="AJ31" s="331"/>
      <c r="AK31" s="333"/>
      <c r="AL31" s="331"/>
      <c r="AM31" s="334"/>
    </row>
    <row r="32" spans="1:39" ht="16.5" x14ac:dyDescent="0.15">
      <c r="A32" s="486"/>
      <c r="B32" s="1137">
        <v>4407.1099999999997</v>
      </c>
      <c r="C32" s="992"/>
      <c r="D32" s="497" t="s">
        <v>528</v>
      </c>
      <c r="E32" s="498" t="s">
        <v>518</v>
      </c>
      <c r="F32" s="653"/>
      <c r="G32" s="655"/>
      <c r="H32" s="653"/>
      <c r="I32" s="655"/>
      <c r="J32" s="653"/>
      <c r="K32" s="655"/>
      <c r="L32" s="653"/>
      <c r="M32" s="656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486"/>
      <c r="AB32" s="1137">
        <v>4407.1099999999997</v>
      </c>
      <c r="AC32" s="992"/>
      <c r="AD32" s="352" t="s">
        <v>544</v>
      </c>
      <c r="AE32" s="498" t="s">
        <v>518</v>
      </c>
      <c r="AF32" s="327"/>
      <c r="AG32" s="329"/>
      <c r="AH32" s="327"/>
      <c r="AI32" s="329"/>
      <c r="AJ32" s="327"/>
      <c r="AK32" s="329"/>
      <c r="AL32" s="327"/>
      <c r="AM32" s="330"/>
    </row>
    <row r="33" spans="1:39" ht="55.5" customHeight="1" x14ac:dyDescent="0.15">
      <c r="A33" s="482" t="s">
        <v>254</v>
      </c>
      <c r="B33" s="551" t="s">
        <v>317</v>
      </c>
      <c r="C33" s="499"/>
      <c r="D33" s="484" t="s">
        <v>526</v>
      </c>
      <c r="E33" s="485" t="s">
        <v>518</v>
      </c>
      <c r="F33" s="649"/>
      <c r="G33" s="651"/>
      <c r="H33" s="649"/>
      <c r="I33" s="651"/>
      <c r="J33" s="649"/>
      <c r="K33" s="651"/>
      <c r="L33" s="649"/>
      <c r="M33" s="652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482" t="s">
        <v>254</v>
      </c>
      <c r="AB33" s="551" t="s">
        <v>317</v>
      </c>
      <c r="AC33" s="499"/>
      <c r="AD33" s="840" t="s">
        <v>526</v>
      </c>
      <c r="AE33" s="485" t="s">
        <v>518</v>
      </c>
      <c r="AF33" s="327" t="str">
        <f>IF(F33='СВ2 | Первич. | Торговля'!D29,"","Данные не равны CB2")</f>
        <v/>
      </c>
      <c r="AG33" s="329" t="str">
        <f>IF(G33='СВ2 | Первич. | Торговля'!E29,"","Данные не равны CB2")</f>
        <v/>
      </c>
      <c r="AH33" s="327" t="str">
        <f>IF(H33='СВ2 | Первич. | Торговля'!F29,"","Данные не равны CB2")</f>
        <v/>
      </c>
      <c r="AI33" s="329" t="str">
        <f>IF(I33='СВ2 | Первич. | Торговля'!G29,"","Данные не равны CB2")</f>
        <v/>
      </c>
      <c r="AJ33" s="327" t="str">
        <f>IF(J33='СВ2 | Первич. | Торговля'!H29,"","Данные не равны CB2")</f>
        <v/>
      </c>
      <c r="AK33" s="329" t="str">
        <f>IF(K33='СВ2 | Первич. | Торговля'!I29,"","Данные не равны CB2")</f>
        <v/>
      </c>
      <c r="AL33" s="327" t="str">
        <f>IF(L33='СВ2 | Первич. | Торговля'!J29,"","Данные не равны CB2")</f>
        <v/>
      </c>
      <c r="AM33" s="330" t="str">
        <f>IF(M33='СВ2 | Первич. | Торговля'!K29,"","Данные не равны CB2")</f>
        <v/>
      </c>
    </row>
    <row r="34" spans="1:39" ht="16.5" x14ac:dyDescent="0.15">
      <c r="A34" s="486"/>
      <c r="B34" s="1137">
        <v>4407.91</v>
      </c>
      <c r="C34" s="993"/>
      <c r="D34" s="489" t="s">
        <v>529</v>
      </c>
      <c r="E34" s="488" t="s">
        <v>518</v>
      </c>
      <c r="F34" s="653"/>
      <c r="G34" s="655"/>
      <c r="H34" s="653"/>
      <c r="I34" s="655"/>
      <c r="J34" s="653"/>
      <c r="K34" s="655"/>
      <c r="L34" s="653"/>
      <c r="M34" s="656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486"/>
      <c r="AB34" s="1137">
        <v>4407.91</v>
      </c>
      <c r="AC34" s="993"/>
      <c r="AD34" s="348" t="s">
        <v>537</v>
      </c>
      <c r="AE34" s="488" t="s">
        <v>518</v>
      </c>
      <c r="AF34" s="327"/>
      <c r="AG34" s="329"/>
      <c r="AH34" s="327"/>
      <c r="AI34" s="329"/>
      <c r="AJ34" s="327"/>
      <c r="AK34" s="329"/>
      <c r="AL34" s="327"/>
      <c r="AM34" s="330"/>
    </row>
    <row r="35" spans="1:39" ht="16.5" x14ac:dyDescent="0.15">
      <c r="A35" s="486"/>
      <c r="B35" s="1137">
        <v>4407.92</v>
      </c>
      <c r="C35" s="993"/>
      <c r="D35" s="489" t="s">
        <v>530</v>
      </c>
      <c r="E35" s="488" t="s">
        <v>518</v>
      </c>
      <c r="F35" s="653"/>
      <c r="G35" s="655"/>
      <c r="H35" s="653"/>
      <c r="I35" s="655"/>
      <c r="J35" s="653"/>
      <c r="K35" s="655"/>
      <c r="L35" s="653"/>
      <c r="M35" s="656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486"/>
      <c r="AB35" s="1137">
        <v>4407.92</v>
      </c>
      <c r="AC35" s="993"/>
      <c r="AD35" s="348" t="s">
        <v>538</v>
      </c>
      <c r="AE35" s="488" t="s">
        <v>518</v>
      </c>
      <c r="AF35" s="327"/>
      <c r="AG35" s="329"/>
      <c r="AH35" s="327"/>
      <c r="AI35" s="329"/>
      <c r="AJ35" s="327"/>
      <c r="AK35" s="329"/>
      <c r="AL35" s="327"/>
      <c r="AM35" s="330"/>
    </row>
    <row r="36" spans="1:39" ht="16.5" x14ac:dyDescent="0.15">
      <c r="A36" s="486"/>
      <c r="B36" s="1137">
        <v>4407.93</v>
      </c>
      <c r="C36" s="993"/>
      <c r="D36" s="489" t="s">
        <v>531</v>
      </c>
      <c r="E36" s="488" t="s">
        <v>518</v>
      </c>
      <c r="F36" s="653"/>
      <c r="G36" s="655"/>
      <c r="H36" s="653"/>
      <c r="I36" s="655"/>
      <c r="J36" s="653"/>
      <c r="K36" s="655"/>
      <c r="L36" s="653"/>
      <c r="M36" s="656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486"/>
      <c r="AB36" s="1137">
        <v>4407.93</v>
      </c>
      <c r="AC36" s="993"/>
      <c r="AD36" s="348" t="s">
        <v>545</v>
      </c>
      <c r="AE36" s="488" t="s">
        <v>518</v>
      </c>
      <c r="AF36" s="327"/>
      <c r="AG36" s="329"/>
      <c r="AH36" s="327"/>
      <c r="AI36" s="329"/>
      <c r="AJ36" s="327"/>
      <c r="AK36" s="329"/>
      <c r="AL36" s="327"/>
      <c r="AM36" s="330"/>
    </row>
    <row r="37" spans="1:39" ht="16.5" x14ac:dyDescent="0.15">
      <c r="A37" s="486"/>
      <c r="B37" s="1137">
        <v>4407.9399999999996</v>
      </c>
      <c r="C37" s="993"/>
      <c r="D37" s="489" t="s">
        <v>581</v>
      </c>
      <c r="E37" s="488" t="s">
        <v>518</v>
      </c>
      <c r="F37" s="653"/>
      <c r="G37" s="655"/>
      <c r="H37" s="653"/>
      <c r="I37" s="655"/>
      <c r="J37" s="653"/>
      <c r="K37" s="655"/>
      <c r="L37" s="653"/>
      <c r="M37" s="656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486"/>
      <c r="AB37" s="1137">
        <v>4407.9399999999996</v>
      </c>
      <c r="AC37" s="993"/>
      <c r="AD37" s="348" t="s">
        <v>546</v>
      </c>
      <c r="AE37" s="488" t="s">
        <v>518</v>
      </c>
      <c r="AF37" s="327"/>
      <c r="AG37" s="329"/>
      <c r="AH37" s="327"/>
      <c r="AI37" s="329"/>
      <c r="AJ37" s="327"/>
      <c r="AK37" s="329"/>
      <c r="AL37" s="327"/>
      <c r="AM37" s="330"/>
    </row>
    <row r="38" spans="1:39" ht="16.5" x14ac:dyDescent="0.15">
      <c r="A38" s="486"/>
      <c r="B38" s="1137">
        <v>4407.95</v>
      </c>
      <c r="C38" s="993"/>
      <c r="D38" s="489" t="s">
        <v>532</v>
      </c>
      <c r="E38" s="488" t="s">
        <v>518</v>
      </c>
      <c r="F38" s="653"/>
      <c r="G38" s="655"/>
      <c r="H38" s="653"/>
      <c r="I38" s="655"/>
      <c r="J38" s="653"/>
      <c r="K38" s="655"/>
      <c r="L38" s="653"/>
      <c r="M38" s="656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486"/>
      <c r="AB38" s="1137">
        <v>4407.95</v>
      </c>
      <c r="AC38" s="993"/>
      <c r="AD38" s="348" t="s">
        <v>547</v>
      </c>
      <c r="AE38" s="488" t="s">
        <v>518</v>
      </c>
      <c r="AF38" s="327"/>
      <c r="AG38" s="329"/>
      <c r="AH38" s="327"/>
      <c r="AI38" s="329"/>
      <c r="AJ38" s="327"/>
      <c r="AK38" s="329"/>
      <c r="AL38" s="327"/>
      <c r="AM38" s="330"/>
    </row>
    <row r="39" spans="1:39" ht="16.5" x14ac:dyDescent="0.15">
      <c r="A39" s="486"/>
      <c r="B39" s="1137">
        <v>4407.97</v>
      </c>
      <c r="C39" s="993"/>
      <c r="D39" s="500" t="s">
        <v>533</v>
      </c>
      <c r="E39" s="488" t="s">
        <v>518</v>
      </c>
      <c r="F39" s="663"/>
      <c r="G39" s="664"/>
      <c r="H39" s="663"/>
      <c r="I39" s="664"/>
      <c r="J39" s="663"/>
      <c r="K39" s="664"/>
      <c r="L39" s="663"/>
      <c r="M39" s="665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486"/>
      <c r="AB39" s="1137">
        <v>4407.97</v>
      </c>
      <c r="AC39" s="993"/>
      <c r="AD39" s="355" t="s">
        <v>540</v>
      </c>
      <c r="AE39" s="488" t="s">
        <v>518</v>
      </c>
      <c r="AF39" s="331"/>
      <c r="AG39" s="333"/>
      <c r="AH39" s="331"/>
      <c r="AI39" s="333"/>
      <c r="AJ39" s="331"/>
      <c r="AK39" s="333"/>
      <c r="AL39" s="331"/>
      <c r="AM39" s="334"/>
    </row>
    <row r="40" spans="1:39" ht="17.25" thickBot="1" x14ac:dyDescent="0.2">
      <c r="A40" s="501"/>
      <c r="B40" s="1147">
        <v>4407.96</v>
      </c>
      <c r="C40" s="994"/>
      <c r="D40" s="502" t="s">
        <v>534</v>
      </c>
      <c r="E40" s="503" t="s">
        <v>518</v>
      </c>
      <c r="F40" s="671"/>
      <c r="G40" s="672"/>
      <c r="H40" s="671"/>
      <c r="I40" s="672"/>
      <c r="J40" s="671"/>
      <c r="K40" s="672"/>
      <c r="L40" s="671"/>
      <c r="M40" s="673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501"/>
      <c r="AB40" s="1147">
        <v>4407.96</v>
      </c>
      <c r="AC40" s="994"/>
      <c r="AD40" s="353" t="s">
        <v>539</v>
      </c>
      <c r="AE40" s="503" t="s">
        <v>518</v>
      </c>
      <c r="AF40" s="336"/>
      <c r="AG40" s="337"/>
      <c r="AH40" s="336"/>
      <c r="AI40" s="337"/>
      <c r="AJ40" s="336"/>
      <c r="AK40" s="337"/>
      <c r="AL40" s="336"/>
      <c r="AM40" s="338"/>
    </row>
    <row r="41" spans="1:39" ht="18.75" customHeight="1" x14ac:dyDescent="0.25">
      <c r="A41" s="339" t="s">
        <v>582</v>
      </c>
      <c r="B41" s="339"/>
      <c r="C41" s="339"/>
      <c r="D41" s="340"/>
      <c r="E41" s="340"/>
      <c r="F41" s="341"/>
      <c r="G41" s="341"/>
      <c r="H41" s="341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</row>
    <row r="42" spans="1:39" ht="15.75" x14ac:dyDescent="0.25">
      <c r="A42" s="299" t="s">
        <v>548</v>
      </c>
      <c r="B42" s="299"/>
      <c r="C42" s="299"/>
      <c r="D42" s="237"/>
      <c r="E42" s="237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</row>
    <row r="43" spans="1:39" ht="20.25" customHeight="1" x14ac:dyDescent="0.25">
      <c r="A43" s="354" t="s">
        <v>608</v>
      </c>
      <c r="B43" s="299"/>
      <c r="C43" s="299"/>
      <c r="D43" s="237"/>
      <c r="E43" s="237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</row>
    <row r="44" spans="1:39" ht="18" x14ac:dyDescent="0.25">
      <c r="A44" s="354" t="s">
        <v>609</v>
      </c>
      <c r="B44" s="299"/>
      <c r="C44" s="299"/>
      <c r="D44" s="237"/>
      <c r="E44" s="237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</row>
    <row r="45" spans="1:39" ht="15.75" x14ac:dyDescent="0.25">
      <c r="A45" s="299"/>
      <c r="B45" s="299"/>
      <c r="C45" s="299"/>
      <c r="D45" s="237"/>
      <c r="E45" s="237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</row>
  </sheetData>
  <mergeCells count="26"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51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78FFA-A4E3-47D9-8D68-3C8AB608EDAC}">
  <sheetPr>
    <pageSetUpPr fitToPage="1"/>
  </sheetPr>
  <dimension ref="A1:I135"/>
  <sheetViews>
    <sheetView zoomScale="80" zoomScaleNormal="80" workbookViewId="0"/>
  </sheetViews>
  <sheetFormatPr defaultRowHeight="15.75" x14ac:dyDescent="0.25"/>
  <cols>
    <col min="1" max="1" width="12.125" style="1153" customWidth="1"/>
    <col min="2" max="2" width="10.5" style="1153" customWidth="1"/>
    <col min="3" max="3" width="43.625" style="1153" customWidth="1"/>
    <col min="4" max="4" width="10.25" style="1153" customWidth="1"/>
    <col min="5" max="5" width="15.375" style="1153" customWidth="1"/>
    <col min="6" max="6" width="19.5" style="1153" customWidth="1"/>
    <col min="7" max="7" width="18.875" style="1153" customWidth="1"/>
    <col min="8" max="8" width="26.625" style="1153" customWidth="1"/>
    <col min="9" max="9" width="129.875" style="1153" customWidth="1"/>
    <col min="257" max="257" width="9.625" customWidth="1"/>
    <col min="258" max="258" width="9.125" customWidth="1"/>
    <col min="259" max="259" width="43.625" customWidth="1"/>
    <col min="260" max="260" width="9.625" customWidth="1"/>
    <col min="261" max="261" width="11.25" customWidth="1"/>
    <col min="262" max="262" width="19.5" customWidth="1"/>
    <col min="263" max="263" width="14.75" customWidth="1"/>
    <col min="264" max="264" width="20.75" customWidth="1"/>
    <col min="265" max="265" width="129.875" customWidth="1"/>
    <col min="513" max="513" width="9.625" customWidth="1"/>
    <col min="514" max="514" width="9.125" customWidth="1"/>
    <col min="515" max="515" width="43.625" customWidth="1"/>
    <col min="516" max="516" width="9.625" customWidth="1"/>
    <col min="517" max="517" width="11.25" customWidth="1"/>
    <col min="518" max="518" width="19.5" customWidth="1"/>
    <col min="519" max="519" width="14.75" customWidth="1"/>
    <col min="520" max="520" width="20.75" customWidth="1"/>
    <col min="521" max="521" width="129.875" customWidth="1"/>
    <col min="769" max="769" width="9.625" customWidth="1"/>
    <col min="770" max="770" width="9.125" customWidth="1"/>
    <col min="771" max="771" width="43.625" customWidth="1"/>
    <col min="772" max="772" width="9.625" customWidth="1"/>
    <col min="773" max="773" width="11.25" customWidth="1"/>
    <col min="774" max="774" width="19.5" customWidth="1"/>
    <col min="775" max="775" width="14.75" customWidth="1"/>
    <col min="776" max="776" width="20.75" customWidth="1"/>
    <col min="777" max="777" width="129.875" customWidth="1"/>
    <col min="1025" max="1025" width="9.625" customWidth="1"/>
    <col min="1026" max="1026" width="9.125" customWidth="1"/>
    <col min="1027" max="1027" width="43.625" customWidth="1"/>
    <col min="1028" max="1028" width="9.625" customWidth="1"/>
    <col min="1029" max="1029" width="11.25" customWidth="1"/>
    <col min="1030" max="1030" width="19.5" customWidth="1"/>
    <col min="1031" max="1031" width="14.75" customWidth="1"/>
    <col min="1032" max="1032" width="20.75" customWidth="1"/>
    <col min="1033" max="1033" width="129.875" customWidth="1"/>
    <col min="1281" max="1281" width="9.625" customWidth="1"/>
    <col min="1282" max="1282" width="9.125" customWidth="1"/>
    <col min="1283" max="1283" width="43.625" customWidth="1"/>
    <col min="1284" max="1284" width="9.625" customWidth="1"/>
    <col min="1285" max="1285" width="11.25" customWidth="1"/>
    <col min="1286" max="1286" width="19.5" customWidth="1"/>
    <col min="1287" max="1287" width="14.75" customWidth="1"/>
    <col min="1288" max="1288" width="20.75" customWidth="1"/>
    <col min="1289" max="1289" width="129.875" customWidth="1"/>
    <col min="1537" max="1537" width="9.625" customWidth="1"/>
    <col min="1538" max="1538" width="9.125" customWidth="1"/>
    <col min="1539" max="1539" width="43.625" customWidth="1"/>
    <col min="1540" max="1540" width="9.625" customWidth="1"/>
    <col min="1541" max="1541" width="11.25" customWidth="1"/>
    <col min="1542" max="1542" width="19.5" customWidth="1"/>
    <col min="1543" max="1543" width="14.75" customWidth="1"/>
    <col min="1544" max="1544" width="20.75" customWidth="1"/>
    <col min="1545" max="1545" width="129.875" customWidth="1"/>
    <col min="1793" max="1793" width="9.625" customWidth="1"/>
    <col min="1794" max="1794" width="9.125" customWidth="1"/>
    <col min="1795" max="1795" width="43.625" customWidth="1"/>
    <col min="1796" max="1796" width="9.625" customWidth="1"/>
    <col min="1797" max="1797" width="11.25" customWidth="1"/>
    <col min="1798" max="1798" width="19.5" customWidth="1"/>
    <col min="1799" max="1799" width="14.75" customWidth="1"/>
    <col min="1800" max="1800" width="20.75" customWidth="1"/>
    <col min="1801" max="1801" width="129.875" customWidth="1"/>
    <col min="2049" max="2049" width="9.625" customWidth="1"/>
    <col min="2050" max="2050" width="9.125" customWidth="1"/>
    <col min="2051" max="2051" width="43.625" customWidth="1"/>
    <col min="2052" max="2052" width="9.625" customWidth="1"/>
    <col min="2053" max="2053" width="11.25" customWidth="1"/>
    <col min="2054" max="2054" width="19.5" customWidth="1"/>
    <col min="2055" max="2055" width="14.75" customWidth="1"/>
    <col min="2056" max="2056" width="20.75" customWidth="1"/>
    <col min="2057" max="2057" width="129.875" customWidth="1"/>
    <col min="2305" max="2305" width="9.625" customWidth="1"/>
    <col min="2306" max="2306" width="9.125" customWidth="1"/>
    <col min="2307" max="2307" width="43.625" customWidth="1"/>
    <col min="2308" max="2308" width="9.625" customWidth="1"/>
    <col min="2309" max="2309" width="11.25" customWidth="1"/>
    <col min="2310" max="2310" width="19.5" customWidth="1"/>
    <col min="2311" max="2311" width="14.75" customWidth="1"/>
    <col min="2312" max="2312" width="20.75" customWidth="1"/>
    <col min="2313" max="2313" width="129.875" customWidth="1"/>
    <col min="2561" max="2561" width="9.625" customWidth="1"/>
    <col min="2562" max="2562" width="9.125" customWidth="1"/>
    <col min="2563" max="2563" width="43.625" customWidth="1"/>
    <col min="2564" max="2564" width="9.625" customWidth="1"/>
    <col min="2565" max="2565" width="11.25" customWidth="1"/>
    <col min="2566" max="2566" width="19.5" customWidth="1"/>
    <col min="2567" max="2567" width="14.75" customWidth="1"/>
    <col min="2568" max="2568" width="20.75" customWidth="1"/>
    <col min="2569" max="2569" width="129.875" customWidth="1"/>
    <col min="2817" max="2817" width="9.625" customWidth="1"/>
    <col min="2818" max="2818" width="9.125" customWidth="1"/>
    <col min="2819" max="2819" width="43.625" customWidth="1"/>
    <col min="2820" max="2820" width="9.625" customWidth="1"/>
    <col min="2821" max="2821" width="11.25" customWidth="1"/>
    <col min="2822" max="2822" width="19.5" customWidth="1"/>
    <col min="2823" max="2823" width="14.75" customWidth="1"/>
    <col min="2824" max="2824" width="20.75" customWidth="1"/>
    <col min="2825" max="2825" width="129.875" customWidth="1"/>
    <col min="3073" max="3073" width="9.625" customWidth="1"/>
    <col min="3074" max="3074" width="9.125" customWidth="1"/>
    <col min="3075" max="3075" width="43.625" customWidth="1"/>
    <col min="3076" max="3076" width="9.625" customWidth="1"/>
    <col min="3077" max="3077" width="11.25" customWidth="1"/>
    <col min="3078" max="3078" width="19.5" customWidth="1"/>
    <col min="3079" max="3079" width="14.75" customWidth="1"/>
    <col min="3080" max="3080" width="20.75" customWidth="1"/>
    <col min="3081" max="3081" width="129.875" customWidth="1"/>
    <col min="3329" max="3329" width="9.625" customWidth="1"/>
    <col min="3330" max="3330" width="9.125" customWidth="1"/>
    <col min="3331" max="3331" width="43.625" customWidth="1"/>
    <col min="3332" max="3332" width="9.625" customWidth="1"/>
    <col min="3333" max="3333" width="11.25" customWidth="1"/>
    <col min="3334" max="3334" width="19.5" customWidth="1"/>
    <col min="3335" max="3335" width="14.75" customWidth="1"/>
    <col min="3336" max="3336" width="20.75" customWidth="1"/>
    <col min="3337" max="3337" width="129.875" customWidth="1"/>
    <col min="3585" max="3585" width="9.625" customWidth="1"/>
    <col min="3586" max="3586" width="9.125" customWidth="1"/>
    <col min="3587" max="3587" width="43.625" customWidth="1"/>
    <col min="3588" max="3588" width="9.625" customWidth="1"/>
    <col min="3589" max="3589" width="11.25" customWidth="1"/>
    <col min="3590" max="3590" width="19.5" customWidth="1"/>
    <col min="3591" max="3591" width="14.75" customWidth="1"/>
    <col min="3592" max="3592" width="20.75" customWidth="1"/>
    <col min="3593" max="3593" width="129.875" customWidth="1"/>
    <col min="3841" max="3841" width="9.625" customWidth="1"/>
    <col min="3842" max="3842" width="9.125" customWidth="1"/>
    <col min="3843" max="3843" width="43.625" customWidth="1"/>
    <col min="3844" max="3844" width="9.625" customWidth="1"/>
    <col min="3845" max="3845" width="11.25" customWidth="1"/>
    <col min="3846" max="3846" width="19.5" customWidth="1"/>
    <col min="3847" max="3847" width="14.75" customWidth="1"/>
    <col min="3848" max="3848" width="20.75" customWidth="1"/>
    <col min="3849" max="3849" width="129.875" customWidth="1"/>
    <col min="4097" max="4097" width="9.625" customWidth="1"/>
    <col min="4098" max="4098" width="9.125" customWidth="1"/>
    <col min="4099" max="4099" width="43.625" customWidth="1"/>
    <col min="4100" max="4100" width="9.625" customWidth="1"/>
    <col min="4101" max="4101" width="11.25" customWidth="1"/>
    <col min="4102" max="4102" width="19.5" customWidth="1"/>
    <col min="4103" max="4103" width="14.75" customWidth="1"/>
    <col min="4104" max="4104" width="20.75" customWidth="1"/>
    <col min="4105" max="4105" width="129.875" customWidth="1"/>
    <col min="4353" max="4353" width="9.625" customWidth="1"/>
    <col min="4354" max="4354" width="9.125" customWidth="1"/>
    <col min="4355" max="4355" width="43.625" customWidth="1"/>
    <col min="4356" max="4356" width="9.625" customWidth="1"/>
    <col min="4357" max="4357" width="11.25" customWidth="1"/>
    <col min="4358" max="4358" width="19.5" customWidth="1"/>
    <col min="4359" max="4359" width="14.75" customWidth="1"/>
    <col min="4360" max="4360" width="20.75" customWidth="1"/>
    <col min="4361" max="4361" width="129.875" customWidth="1"/>
    <col min="4609" max="4609" width="9.625" customWidth="1"/>
    <col min="4610" max="4610" width="9.125" customWidth="1"/>
    <col min="4611" max="4611" width="43.625" customWidth="1"/>
    <col min="4612" max="4612" width="9.625" customWidth="1"/>
    <col min="4613" max="4613" width="11.25" customWidth="1"/>
    <col min="4614" max="4614" width="19.5" customWidth="1"/>
    <col min="4615" max="4615" width="14.75" customWidth="1"/>
    <col min="4616" max="4616" width="20.75" customWidth="1"/>
    <col min="4617" max="4617" width="129.875" customWidth="1"/>
    <col min="4865" max="4865" width="9.625" customWidth="1"/>
    <col min="4866" max="4866" width="9.125" customWidth="1"/>
    <col min="4867" max="4867" width="43.625" customWidth="1"/>
    <col min="4868" max="4868" width="9.625" customWidth="1"/>
    <col min="4869" max="4869" width="11.25" customWidth="1"/>
    <col min="4870" max="4870" width="19.5" customWidth="1"/>
    <col min="4871" max="4871" width="14.75" customWidth="1"/>
    <col min="4872" max="4872" width="20.75" customWidth="1"/>
    <col min="4873" max="4873" width="129.875" customWidth="1"/>
    <col min="5121" max="5121" width="9.625" customWidth="1"/>
    <col min="5122" max="5122" width="9.125" customWidth="1"/>
    <col min="5123" max="5123" width="43.625" customWidth="1"/>
    <col min="5124" max="5124" width="9.625" customWidth="1"/>
    <col min="5125" max="5125" width="11.25" customWidth="1"/>
    <col min="5126" max="5126" width="19.5" customWidth="1"/>
    <col min="5127" max="5127" width="14.75" customWidth="1"/>
    <col min="5128" max="5128" width="20.75" customWidth="1"/>
    <col min="5129" max="5129" width="129.875" customWidth="1"/>
    <col min="5377" max="5377" width="9.625" customWidth="1"/>
    <col min="5378" max="5378" width="9.125" customWidth="1"/>
    <col min="5379" max="5379" width="43.625" customWidth="1"/>
    <col min="5380" max="5380" width="9.625" customWidth="1"/>
    <col min="5381" max="5381" width="11.25" customWidth="1"/>
    <col min="5382" max="5382" width="19.5" customWidth="1"/>
    <col min="5383" max="5383" width="14.75" customWidth="1"/>
    <col min="5384" max="5384" width="20.75" customWidth="1"/>
    <col min="5385" max="5385" width="129.875" customWidth="1"/>
    <col min="5633" max="5633" width="9.625" customWidth="1"/>
    <col min="5634" max="5634" width="9.125" customWidth="1"/>
    <col min="5635" max="5635" width="43.625" customWidth="1"/>
    <col min="5636" max="5636" width="9.625" customWidth="1"/>
    <col min="5637" max="5637" width="11.25" customWidth="1"/>
    <col min="5638" max="5638" width="19.5" customWidth="1"/>
    <col min="5639" max="5639" width="14.75" customWidth="1"/>
    <col min="5640" max="5640" width="20.75" customWidth="1"/>
    <col min="5641" max="5641" width="129.875" customWidth="1"/>
    <col min="5889" max="5889" width="9.625" customWidth="1"/>
    <col min="5890" max="5890" width="9.125" customWidth="1"/>
    <col min="5891" max="5891" width="43.625" customWidth="1"/>
    <col min="5892" max="5892" width="9.625" customWidth="1"/>
    <col min="5893" max="5893" width="11.25" customWidth="1"/>
    <col min="5894" max="5894" width="19.5" customWidth="1"/>
    <col min="5895" max="5895" width="14.75" customWidth="1"/>
    <col min="5896" max="5896" width="20.75" customWidth="1"/>
    <col min="5897" max="5897" width="129.875" customWidth="1"/>
    <col min="6145" max="6145" width="9.625" customWidth="1"/>
    <col min="6146" max="6146" width="9.125" customWidth="1"/>
    <col min="6147" max="6147" width="43.625" customWidth="1"/>
    <col min="6148" max="6148" width="9.625" customWidth="1"/>
    <col min="6149" max="6149" width="11.25" customWidth="1"/>
    <col min="6150" max="6150" width="19.5" customWidth="1"/>
    <col min="6151" max="6151" width="14.75" customWidth="1"/>
    <col min="6152" max="6152" width="20.75" customWidth="1"/>
    <col min="6153" max="6153" width="129.875" customWidth="1"/>
    <col min="6401" max="6401" width="9.625" customWidth="1"/>
    <col min="6402" max="6402" width="9.125" customWidth="1"/>
    <col min="6403" max="6403" width="43.625" customWidth="1"/>
    <col min="6404" max="6404" width="9.625" customWidth="1"/>
    <col min="6405" max="6405" width="11.25" customWidth="1"/>
    <col min="6406" max="6406" width="19.5" customWidth="1"/>
    <col min="6407" max="6407" width="14.75" customWidth="1"/>
    <col min="6408" max="6408" width="20.75" customWidth="1"/>
    <col min="6409" max="6409" width="129.875" customWidth="1"/>
    <col min="6657" max="6657" width="9.625" customWidth="1"/>
    <col min="6658" max="6658" width="9.125" customWidth="1"/>
    <col min="6659" max="6659" width="43.625" customWidth="1"/>
    <col min="6660" max="6660" width="9.625" customWidth="1"/>
    <col min="6661" max="6661" width="11.25" customWidth="1"/>
    <col min="6662" max="6662" width="19.5" customWidth="1"/>
    <col min="6663" max="6663" width="14.75" customWidth="1"/>
    <col min="6664" max="6664" width="20.75" customWidth="1"/>
    <col min="6665" max="6665" width="129.875" customWidth="1"/>
    <col min="6913" max="6913" width="9.625" customWidth="1"/>
    <col min="6914" max="6914" width="9.125" customWidth="1"/>
    <col min="6915" max="6915" width="43.625" customWidth="1"/>
    <col min="6916" max="6916" width="9.625" customWidth="1"/>
    <col min="6917" max="6917" width="11.25" customWidth="1"/>
    <col min="6918" max="6918" width="19.5" customWidth="1"/>
    <col min="6919" max="6919" width="14.75" customWidth="1"/>
    <col min="6920" max="6920" width="20.75" customWidth="1"/>
    <col min="6921" max="6921" width="129.875" customWidth="1"/>
    <col min="7169" max="7169" width="9.625" customWidth="1"/>
    <col min="7170" max="7170" width="9.125" customWidth="1"/>
    <col min="7171" max="7171" width="43.625" customWidth="1"/>
    <col min="7172" max="7172" width="9.625" customWidth="1"/>
    <col min="7173" max="7173" width="11.25" customWidth="1"/>
    <col min="7174" max="7174" width="19.5" customWidth="1"/>
    <col min="7175" max="7175" width="14.75" customWidth="1"/>
    <col min="7176" max="7176" width="20.75" customWidth="1"/>
    <col min="7177" max="7177" width="129.875" customWidth="1"/>
    <col min="7425" max="7425" width="9.625" customWidth="1"/>
    <col min="7426" max="7426" width="9.125" customWidth="1"/>
    <col min="7427" max="7427" width="43.625" customWidth="1"/>
    <col min="7428" max="7428" width="9.625" customWidth="1"/>
    <col min="7429" max="7429" width="11.25" customWidth="1"/>
    <col min="7430" max="7430" width="19.5" customWidth="1"/>
    <col min="7431" max="7431" width="14.75" customWidth="1"/>
    <col min="7432" max="7432" width="20.75" customWidth="1"/>
    <col min="7433" max="7433" width="129.875" customWidth="1"/>
    <col min="7681" max="7681" width="9.625" customWidth="1"/>
    <col min="7682" max="7682" width="9.125" customWidth="1"/>
    <col min="7683" max="7683" width="43.625" customWidth="1"/>
    <col min="7684" max="7684" width="9.625" customWidth="1"/>
    <col min="7685" max="7685" width="11.25" customWidth="1"/>
    <col min="7686" max="7686" width="19.5" customWidth="1"/>
    <col min="7687" max="7687" width="14.75" customWidth="1"/>
    <col min="7688" max="7688" width="20.75" customWidth="1"/>
    <col min="7689" max="7689" width="129.875" customWidth="1"/>
    <col min="7937" max="7937" width="9.625" customWidth="1"/>
    <col min="7938" max="7938" width="9.125" customWidth="1"/>
    <col min="7939" max="7939" width="43.625" customWidth="1"/>
    <col min="7940" max="7940" width="9.625" customWidth="1"/>
    <col min="7941" max="7941" width="11.25" customWidth="1"/>
    <col min="7942" max="7942" width="19.5" customWidth="1"/>
    <col min="7943" max="7943" width="14.75" customWidth="1"/>
    <col min="7944" max="7944" width="20.75" customWidth="1"/>
    <col min="7945" max="7945" width="129.875" customWidth="1"/>
    <col min="8193" max="8193" width="9.625" customWidth="1"/>
    <col min="8194" max="8194" width="9.125" customWidth="1"/>
    <col min="8195" max="8195" width="43.625" customWidth="1"/>
    <col min="8196" max="8196" width="9.625" customWidth="1"/>
    <col min="8197" max="8197" width="11.25" customWidth="1"/>
    <col min="8198" max="8198" width="19.5" customWidth="1"/>
    <col min="8199" max="8199" width="14.75" customWidth="1"/>
    <col min="8200" max="8200" width="20.75" customWidth="1"/>
    <col min="8201" max="8201" width="129.875" customWidth="1"/>
    <col min="8449" max="8449" width="9.625" customWidth="1"/>
    <col min="8450" max="8450" width="9.125" customWidth="1"/>
    <col min="8451" max="8451" width="43.625" customWidth="1"/>
    <col min="8452" max="8452" width="9.625" customWidth="1"/>
    <col min="8453" max="8453" width="11.25" customWidth="1"/>
    <col min="8454" max="8454" width="19.5" customWidth="1"/>
    <col min="8455" max="8455" width="14.75" customWidth="1"/>
    <col min="8456" max="8456" width="20.75" customWidth="1"/>
    <col min="8457" max="8457" width="129.875" customWidth="1"/>
    <col min="8705" max="8705" width="9.625" customWidth="1"/>
    <col min="8706" max="8706" width="9.125" customWidth="1"/>
    <col min="8707" max="8707" width="43.625" customWidth="1"/>
    <col min="8708" max="8708" width="9.625" customWidth="1"/>
    <col min="8709" max="8709" width="11.25" customWidth="1"/>
    <col min="8710" max="8710" width="19.5" customWidth="1"/>
    <col min="8711" max="8711" width="14.75" customWidth="1"/>
    <col min="8712" max="8712" width="20.75" customWidth="1"/>
    <col min="8713" max="8713" width="129.875" customWidth="1"/>
    <col min="8961" max="8961" width="9.625" customWidth="1"/>
    <col min="8962" max="8962" width="9.125" customWidth="1"/>
    <col min="8963" max="8963" width="43.625" customWidth="1"/>
    <col min="8964" max="8964" width="9.625" customWidth="1"/>
    <col min="8965" max="8965" width="11.25" customWidth="1"/>
    <col min="8966" max="8966" width="19.5" customWidth="1"/>
    <col min="8967" max="8967" width="14.75" customWidth="1"/>
    <col min="8968" max="8968" width="20.75" customWidth="1"/>
    <col min="8969" max="8969" width="129.875" customWidth="1"/>
    <col min="9217" max="9217" width="9.625" customWidth="1"/>
    <col min="9218" max="9218" width="9.125" customWidth="1"/>
    <col min="9219" max="9219" width="43.625" customWidth="1"/>
    <col min="9220" max="9220" width="9.625" customWidth="1"/>
    <col min="9221" max="9221" width="11.25" customWidth="1"/>
    <col min="9222" max="9222" width="19.5" customWidth="1"/>
    <col min="9223" max="9223" width="14.75" customWidth="1"/>
    <col min="9224" max="9224" width="20.75" customWidth="1"/>
    <col min="9225" max="9225" width="129.875" customWidth="1"/>
    <col min="9473" max="9473" width="9.625" customWidth="1"/>
    <col min="9474" max="9474" width="9.125" customWidth="1"/>
    <col min="9475" max="9475" width="43.625" customWidth="1"/>
    <col min="9476" max="9476" width="9.625" customWidth="1"/>
    <col min="9477" max="9477" width="11.25" customWidth="1"/>
    <col min="9478" max="9478" width="19.5" customWidth="1"/>
    <col min="9479" max="9479" width="14.75" customWidth="1"/>
    <col min="9480" max="9480" width="20.75" customWidth="1"/>
    <col min="9481" max="9481" width="129.875" customWidth="1"/>
    <col min="9729" max="9729" width="9.625" customWidth="1"/>
    <col min="9730" max="9730" width="9.125" customWidth="1"/>
    <col min="9731" max="9731" width="43.625" customWidth="1"/>
    <col min="9732" max="9732" width="9.625" customWidth="1"/>
    <col min="9733" max="9733" width="11.25" customWidth="1"/>
    <col min="9734" max="9734" width="19.5" customWidth="1"/>
    <col min="9735" max="9735" width="14.75" customWidth="1"/>
    <col min="9736" max="9736" width="20.75" customWidth="1"/>
    <col min="9737" max="9737" width="129.875" customWidth="1"/>
    <col min="9985" max="9985" width="9.625" customWidth="1"/>
    <col min="9986" max="9986" width="9.125" customWidth="1"/>
    <col min="9987" max="9987" width="43.625" customWidth="1"/>
    <col min="9988" max="9988" width="9.625" customWidth="1"/>
    <col min="9989" max="9989" width="11.25" customWidth="1"/>
    <col min="9990" max="9990" width="19.5" customWidth="1"/>
    <col min="9991" max="9991" width="14.75" customWidth="1"/>
    <col min="9992" max="9992" width="20.75" customWidth="1"/>
    <col min="9993" max="9993" width="129.875" customWidth="1"/>
    <col min="10241" max="10241" width="9.625" customWidth="1"/>
    <col min="10242" max="10242" width="9.125" customWidth="1"/>
    <col min="10243" max="10243" width="43.625" customWidth="1"/>
    <col min="10244" max="10244" width="9.625" customWidth="1"/>
    <col min="10245" max="10245" width="11.25" customWidth="1"/>
    <col min="10246" max="10246" width="19.5" customWidth="1"/>
    <col min="10247" max="10247" width="14.75" customWidth="1"/>
    <col min="10248" max="10248" width="20.75" customWidth="1"/>
    <col min="10249" max="10249" width="129.875" customWidth="1"/>
    <col min="10497" max="10497" width="9.625" customWidth="1"/>
    <col min="10498" max="10498" width="9.125" customWidth="1"/>
    <col min="10499" max="10499" width="43.625" customWidth="1"/>
    <col min="10500" max="10500" width="9.625" customWidth="1"/>
    <col min="10501" max="10501" width="11.25" customWidth="1"/>
    <col min="10502" max="10502" width="19.5" customWidth="1"/>
    <col min="10503" max="10503" width="14.75" customWidth="1"/>
    <col min="10504" max="10504" width="20.75" customWidth="1"/>
    <col min="10505" max="10505" width="129.875" customWidth="1"/>
    <col min="10753" max="10753" width="9.625" customWidth="1"/>
    <col min="10754" max="10754" width="9.125" customWidth="1"/>
    <col min="10755" max="10755" width="43.625" customWidth="1"/>
    <col min="10756" max="10756" width="9.625" customWidth="1"/>
    <col min="10757" max="10757" width="11.25" customWidth="1"/>
    <col min="10758" max="10758" width="19.5" customWidth="1"/>
    <col min="10759" max="10759" width="14.75" customWidth="1"/>
    <col min="10760" max="10760" width="20.75" customWidth="1"/>
    <col min="10761" max="10761" width="129.875" customWidth="1"/>
    <col min="11009" max="11009" width="9.625" customWidth="1"/>
    <col min="11010" max="11010" width="9.125" customWidth="1"/>
    <col min="11011" max="11011" width="43.625" customWidth="1"/>
    <col min="11012" max="11012" width="9.625" customWidth="1"/>
    <col min="11013" max="11013" width="11.25" customWidth="1"/>
    <col min="11014" max="11014" width="19.5" customWidth="1"/>
    <col min="11015" max="11015" width="14.75" customWidth="1"/>
    <col min="11016" max="11016" width="20.75" customWidth="1"/>
    <col min="11017" max="11017" width="129.875" customWidth="1"/>
    <col min="11265" max="11265" width="9.625" customWidth="1"/>
    <col min="11266" max="11266" width="9.125" customWidth="1"/>
    <col min="11267" max="11267" width="43.625" customWidth="1"/>
    <col min="11268" max="11268" width="9.625" customWidth="1"/>
    <col min="11269" max="11269" width="11.25" customWidth="1"/>
    <col min="11270" max="11270" width="19.5" customWidth="1"/>
    <col min="11271" max="11271" width="14.75" customWidth="1"/>
    <col min="11272" max="11272" width="20.75" customWidth="1"/>
    <col min="11273" max="11273" width="129.875" customWidth="1"/>
    <col min="11521" max="11521" width="9.625" customWidth="1"/>
    <col min="11522" max="11522" width="9.125" customWidth="1"/>
    <col min="11523" max="11523" width="43.625" customWidth="1"/>
    <col min="11524" max="11524" width="9.625" customWidth="1"/>
    <col min="11525" max="11525" width="11.25" customWidth="1"/>
    <col min="11526" max="11526" width="19.5" customWidth="1"/>
    <col min="11527" max="11527" width="14.75" customWidth="1"/>
    <col min="11528" max="11528" width="20.75" customWidth="1"/>
    <col min="11529" max="11529" width="129.875" customWidth="1"/>
    <col min="11777" max="11777" width="9.625" customWidth="1"/>
    <col min="11778" max="11778" width="9.125" customWidth="1"/>
    <col min="11779" max="11779" width="43.625" customWidth="1"/>
    <col min="11780" max="11780" width="9.625" customWidth="1"/>
    <col min="11781" max="11781" width="11.25" customWidth="1"/>
    <col min="11782" max="11782" width="19.5" customWidth="1"/>
    <col min="11783" max="11783" width="14.75" customWidth="1"/>
    <col min="11784" max="11784" width="20.75" customWidth="1"/>
    <col min="11785" max="11785" width="129.875" customWidth="1"/>
    <col min="12033" max="12033" width="9.625" customWidth="1"/>
    <col min="12034" max="12034" width="9.125" customWidth="1"/>
    <col min="12035" max="12035" width="43.625" customWidth="1"/>
    <col min="12036" max="12036" width="9.625" customWidth="1"/>
    <col min="12037" max="12037" width="11.25" customWidth="1"/>
    <col min="12038" max="12038" width="19.5" customWidth="1"/>
    <col min="12039" max="12039" width="14.75" customWidth="1"/>
    <col min="12040" max="12040" width="20.75" customWidth="1"/>
    <col min="12041" max="12041" width="129.875" customWidth="1"/>
    <col min="12289" max="12289" width="9.625" customWidth="1"/>
    <col min="12290" max="12290" width="9.125" customWidth="1"/>
    <col min="12291" max="12291" width="43.625" customWidth="1"/>
    <col min="12292" max="12292" width="9.625" customWidth="1"/>
    <col min="12293" max="12293" width="11.25" customWidth="1"/>
    <col min="12294" max="12294" width="19.5" customWidth="1"/>
    <col min="12295" max="12295" width="14.75" customWidth="1"/>
    <col min="12296" max="12296" width="20.75" customWidth="1"/>
    <col min="12297" max="12297" width="129.875" customWidth="1"/>
    <col min="12545" max="12545" width="9.625" customWidth="1"/>
    <col min="12546" max="12546" width="9.125" customWidth="1"/>
    <col min="12547" max="12547" width="43.625" customWidth="1"/>
    <col min="12548" max="12548" width="9.625" customWidth="1"/>
    <col min="12549" max="12549" width="11.25" customWidth="1"/>
    <col min="12550" max="12550" width="19.5" customWidth="1"/>
    <col min="12551" max="12551" width="14.75" customWidth="1"/>
    <col min="12552" max="12552" width="20.75" customWidth="1"/>
    <col min="12553" max="12553" width="129.875" customWidth="1"/>
    <col min="12801" max="12801" width="9.625" customWidth="1"/>
    <col min="12802" max="12802" width="9.125" customWidth="1"/>
    <col min="12803" max="12803" width="43.625" customWidth="1"/>
    <col min="12804" max="12804" width="9.625" customWidth="1"/>
    <col min="12805" max="12805" width="11.25" customWidth="1"/>
    <col min="12806" max="12806" width="19.5" customWidth="1"/>
    <col min="12807" max="12807" width="14.75" customWidth="1"/>
    <col min="12808" max="12808" width="20.75" customWidth="1"/>
    <col min="12809" max="12809" width="129.875" customWidth="1"/>
    <col min="13057" max="13057" width="9.625" customWidth="1"/>
    <col min="13058" max="13058" width="9.125" customWidth="1"/>
    <col min="13059" max="13059" width="43.625" customWidth="1"/>
    <col min="13060" max="13060" width="9.625" customWidth="1"/>
    <col min="13061" max="13061" width="11.25" customWidth="1"/>
    <col min="13062" max="13062" width="19.5" customWidth="1"/>
    <col min="13063" max="13063" width="14.75" customWidth="1"/>
    <col min="13064" max="13064" width="20.75" customWidth="1"/>
    <col min="13065" max="13065" width="129.875" customWidth="1"/>
    <col min="13313" max="13313" width="9.625" customWidth="1"/>
    <col min="13314" max="13314" width="9.125" customWidth="1"/>
    <col min="13315" max="13315" width="43.625" customWidth="1"/>
    <col min="13316" max="13316" width="9.625" customWidth="1"/>
    <col min="13317" max="13317" width="11.25" customWidth="1"/>
    <col min="13318" max="13318" width="19.5" customWidth="1"/>
    <col min="13319" max="13319" width="14.75" customWidth="1"/>
    <col min="13320" max="13320" width="20.75" customWidth="1"/>
    <col min="13321" max="13321" width="129.875" customWidth="1"/>
    <col min="13569" max="13569" width="9.625" customWidth="1"/>
    <col min="13570" max="13570" width="9.125" customWidth="1"/>
    <col min="13571" max="13571" width="43.625" customWidth="1"/>
    <col min="13572" max="13572" width="9.625" customWidth="1"/>
    <col min="13573" max="13573" width="11.25" customWidth="1"/>
    <col min="13574" max="13574" width="19.5" customWidth="1"/>
    <col min="13575" max="13575" width="14.75" customWidth="1"/>
    <col min="13576" max="13576" width="20.75" customWidth="1"/>
    <col min="13577" max="13577" width="129.875" customWidth="1"/>
    <col min="13825" max="13825" width="9.625" customWidth="1"/>
    <col min="13826" max="13826" width="9.125" customWidth="1"/>
    <col min="13827" max="13827" width="43.625" customWidth="1"/>
    <col min="13828" max="13828" width="9.625" customWidth="1"/>
    <col min="13829" max="13829" width="11.25" customWidth="1"/>
    <col min="13830" max="13830" width="19.5" customWidth="1"/>
    <col min="13831" max="13831" width="14.75" customWidth="1"/>
    <col min="13832" max="13832" width="20.75" customWidth="1"/>
    <col min="13833" max="13833" width="129.875" customWidth="1"/>
    <col min="14081" max="14081" width="9.625" customWidth="1"/>
    <col min="14082" max="14082" width="9.125" customWidth="1"/>
    <col min="14083" max="14083" width="43.625" customWidth="1"/>
    <col min="14084" max="14084" width="9.625" customWidth="1"/>
    <col min="14085" max="14085" width="11.25" customWidth="1"/>
    <col min="14086" max="14086" width="19.5" customWidth="1"/>
    <col min="14087" max="14087" width="14.75" customWidth="1"/>
    <col min="14088" max="14088" width="20.75" customWidth="1"/>
    <col min="14089" max="14089" width="129.875" customWidth="1"/>
    <col min="14337" max="14337" width="9.625" customWidth="1"/>
    <col min="14338" max="14338" width="9.125" customWidth="1"/>
    <col min="14339" max="14339" width="43.625" customWidth="1"/>
    <col min="14340" max="14340" width="9.625" customWidth="1"/>
    <col min="14341" max="14341" width="11.25" customWidth="1"/>
    <col min="14342" max="14342" width="19.5" customWidth="1"/>
    <col min="14343" max="14343" width="14.75" customWidth="1"/>
    <col min="14344" max="14344" width="20.75" customWidth="1"/>
    <col min="14345" max="14345" width="129.875" customWidth="1"/>
    <col min="14593" max="14593" width="9.625" customWidth="1"/>
    <col min="14594" max="14594" width="9.125" customWidth="1"/>
    <col min="14595" max="14595" width="43.625" customWidth="1"/>
    <col min="14596" max="14596" width="9.625" customWidth="1"/>
    <col min="14597" max="14597" width="11.25" customWidth="1"/>
    <col min="14598" max="14598" width="19.5" customWidth="1"/>
    <col min="14599" max="14599" width="14.75" customWidth="1"/>
    <col min="14600" max="14600" width="20.75" customWidth="1"/>
    <col min="14601" max="14601" width="129.875" customWidth="1"/>
    <col min="14849" max="14849" width="9.625" customWidth="1"/>
    <col min="14850" max="14850" width="9.125" customWidth="1"/>
    <col min="14851" max="14851" width="43.625" customWidth="1"/>
    <col min="14852" max="14852" width="9.625" customWidth="1"/>
    <col min="14853" max="14853" width="11.25" customWidth="1"/>
    <col min="14854" max="14854" width="19.5" customWidth="1"/>
    <col min="14855" max="14855" width="14.75" customWidth="1"/>
    <col min="14856" max="14856" width="20.75" customWidth="1"/>
    <col min="14857" max="14857" width="129.875" customWidth="1"/>
    <col min="15105" max="15105" width="9.625" customWidth="1"/>
    <col min="15106" max="15106" width="9.125" customWidth="1"/>
    <col min="15107" max="15107" width="43.625" customWidth="1"/>
    <col min="15108" max="15108" width="9.625" customWidth="1"/>
    <col min="15109" max="15109" width="11.25" customWidth="1"/>
    <col min="15110" max="15110" width="19.5" customWidth="1"/>
    <col min="15111" max="15111" width="14.75" customWidth="1"/>
    <col min="15112" max="15112" width="20.75" customWidth="1"/>
    <col min="15113" max="15113" width="129.875" customWidth="1"/>
    <col min="15361" max="15361" width="9.625" customWidth="1"/>
    <col min="15362" max="15362" width="9.125" customWidth="1"/>
    <col min="15363" max="15363" width="43.625" customWidth="1"/>
    <col min="15364" max="15364" width="9.625" customWidth="1"/>
    <col min="15365" max="15365" width="11.25" customWidth="1"/>
    <col min="15366" max="15366" width="19.5" customWidth="1"/>
    <col min="15367" max="15367" width="14.75" customWidth="1"/>
    <col min="15368" max="15368" width="20.75" customWidth="1"/>
    <col min="15369" max="15369" width="129.875" customWidth="1"/>
    <col min="15617" max="15617" width="9.625" customWidth="1"/>
    <col min="15618" max="15618" width="9.125" customWidth="1"/>
    <col min="15619" max="15619" width="43.625" customWidth="1"/>
    <col min="15620" max="15620" width="9.625" customWidth="1"/>
    <col min="15621" max="15621" width="11.25" customWidth="1"/>
    <col min="15622" max="15622" width="19.5" customWidth="1"/>
    <col min="15623" max="15623" width="14.75" customWidth="1"/>
    <col min="15624" max="15624" width="20.75" customWidth="1"/>
    <col min="15625" max="15625" width="129.875" customWidth="1"/>
    <col min="15873" max="15873" width="9.625" customWidth="1"/>
    <col min="15874" max="15874" width="9.125" customWidth="1"/>
    <col min="15875" max="15875" width="43.625" customWidth="1"/>
    <col min="15876" max="15876" width="9.625" customWidth="1"/>
    <col min="15877" max="15877" width="11.25" customWidth="1"/>
    <col min="15878" max="15878" width="19.5" customWidth="1"/>
    <col min="15879" max="15879" width="14.75" customWidth="1"/>
    <col min="15880" max="15880" width="20.75" customWidth="1"/>
    <col min="15881" max="15881" width="129.875" customWidth="1"/>
    <col min="16129" max="16129" width="9.625" customWidth="1"/>
    <col min="16130" max="16130" width="9.125" customWidth="1"/>
    <col min="16131" max="16131" width="43.625" customWidth="1"/>
    <col min="16132" max="16132" width="9.625" customWidth="1"/>
    <col min="16133" max="16133" width="11.25" customWidth="1"/>
    <col min="16134" max="16134" width="19.5" customWidth="1"/>
    <col min="16135" max="16135" width="14.75" customWidth="1"/>
    <col min="16136" max="16136" width="20.75" customWidth="1"/>
    <col min="16137" max="16137" width="129.875" customWidth="1"/>
  </cols>
  <sheetData>
    <row r="1" spans="1:9" x14ac:dyDescent="0.25">
      <c r="A1" s="1149"/>
      <c r="B1" s="1150"/>
      <c r="C1" s="1150" t="s">
        <v>0</v>
      </c>
      <c r="D1" s="1151"/>
      <c r="E1" s="1151"/>
      <c r="F1" s="1151"/>
      <c r="G1" s="1151"/>
      <c r="H1" s="1152"/>
    </row>
    <row r="2" spans="1:9" x14ac:dyDescent="0.25">
      <c r="A2" s="1154"/>
      <c r="B2" s="1155"/>
      <c r="C2" s="1155" t="s">
        <v>0</v>
      </c>
      <c r="D2" s="1156" t="s">
        <v>614</v>
      </c>
      <c r="E2" s="1156"/>
      <c r="F2" s="1156"/>
      <c r="G2" s="1157"/>
      <c r="H2" s="1152"/>
    </row>
    <row r="3" spans="1:9" x14ac:dyDescent="0.25">
      <c r="A3" s="1154"/>
      <c r="B3" s="1155"/>
      <c r="C3" s="1155"/>
      <c r="D3" s="1157"/>
      <c r="E3" s="1157"/>
      <c r="F3" s="1157"/>
      <c r="G3" s="1157"/>
      <c r="H3" s="1152"/>
    </row>
    <row r="4" spans="1:9" ht="18" x14ac:dyDescent="0.25">
      <c r="A4" s="1154"/>
      <c r="B4" s="1158"/>
      <c r="C4" s="1158" t="s">
        <v>0</v>
      </c>
      <c r="D4" s="1159" t="s">
        <v>615</v>
      </c>
      <c r="E4" s="1159"/>
      <c r="F4" s="1159"/>
      <c r="G4" s="1160"/>
      <c r="H4" s="1152"/>
    </row>
    <row r="5" spans="1:9" ht="18" x14ac:dyDescent="0.25">
      <c r="A5" s="1154"/>
      <c r="B5" s="1155"/>
      <c r="C5" s="1155"/>
      <c r="D5" s="1159" t="s">
        <v>616</v>
      </c>
      <c r="E5" s="1159"/>
      <c r="F5" s="1159"/>
      <c r="G5" s="1160"/>
      <c r="H5" s="1152"/>
    </row>
    <row r="6" spans="1:9" x14ac:dyDescent="0.25">
      <c r="A6" s="1161" t="s">
        <v>617</v>
      </c>
      <c r="B6" s="1162"/>
      <c r="C6" s="1162"/>
      <c r="D6" s="1162"/>
      <c r="E6" s="1162"/>
      <c r="F6" s="1162"/>
      <c r="G6" s="1163"/>
      <c r="H6" s="1164"/>
    </row>
    <row r="7" spans="1:9" x14ac:dyDescent="0.25">
      <c r="A7" s="1165" t="s">
        <v>0</v>
      </c>
      <c r="B7" s="1166"/>
      <c r="C7" s="1167"/>
      <c r="D7" s="1168"/>
      <c r="E7" s="1169"/>
      <c r="F7" s="1169"/>
      <c r="G7" s="1169"/>
      <c r="H7" s="1152"/>
    </row>
    <row r="8" spans="1:9" ht="16.5" thickBot="1" x14ac:dyDescent="0.3">
      <c r="A8" s="1170"/>
      <c r="B8" s="1171"/>
      <c r="D8" s="1172"/>
      <c r="E8" s="1173"/>
      <c r="F8" s="1173"/>
      <c r="G8" s="1173"/>
      <c r="H8" s="1152"/>
    </row>
    <row r="9" spans="1:9" ht="24" customHeight="1" x14ac:dyDescent="0.25">
      <c r="A9" s="1174"/>
      <c r="B9" s="1175"/>
      <c r="C9" s="1176"/>
      <c r="D9" s="1177" t="s">
        <v>618</v>
      </c>
      <c r="E9" s="1178"/>
      <c r="F9" s="1179"/>
      <c r="G9" s="1180" t="s">
        <v>619</v>
      </c>
      <c r="H9" s="1181"/>
    </row>
    <row r="10" spans="1:9" ht="25.5" x14ac:dyDescent="0.25">
      <c r="A10" s="1182" t="s">
        <v>418</v>
      </c>
      <c r="B10" s="1183" t="s">
        <v>620</v>
      </c>
      <c r="C10" s="1184" t="s">
        <v>621</v>
      </c>
      <c r="D10" s="1185" t="s">
        <v>622</v>
      </c>
      <c r="E10" s="1186" t="s">
        <v>623</v>
      </c>
      <c r="F10" s="1187" t="s">
        <v>624</v>
      </c>
      <c r="G10" s="1185" t="s">
        <v>622</v>
      </c>
      <c r="H10" s="1188" t="s">
        <v>624</v>
      </c>
    </row>
    <row r="11" spans="1:9" ht="15.6" customHeight="1" x14ac:dyDescent="0.25">
      <c r="A11" s="1182" t="s">
        <v>419</v>
      </c>
      <c r="B11" s="1189" t="s">
        <v>625</v>
      </c>
      <c r="C11" s="1184"/>
      <c r="D11" s="1190" t="s">
        <v>626</v>
      </c>
      <c r="E11" s="1191" t="s">
        <v>627</v>
      </c>
      <c r="F11" s="1192" t="s">
        <v>628</v>
      </c>
      <c r="G11" s="1190" t="s">
        <v>626</v>
      </c>
      <c r="H11" s="1192" t="s">
        <v>628</v>
      </c>
    </row>
    <row r="12" spans="1:9" ht="16.5" thickBot="1" x14ac:dyDescent="0.3">
      <c r="A12" s="1182" t="s">
        <v>0</v>
      </c>
      <c r="B12" s="1193"/>
      <c r="C12" s="1194"/>
      <c r="D12" s="1195"/>
      <c r="E12" s="1196"/>
      <c r="F12" s="1197" t="s">
        <v>629</v>
      </c>
      <c r="G12" s="1195"/>
      <c r="H12" s="1197" t="s">
        <v>629</v>
      </c>
      <c r="I12" s="1198" t="s">
        <v>630</v>
      </c>
    </row>
    <row r="13" spans="1:9" ht="18" x14ac:dyDescent="0.25">
      <c r="A13" s="1199">
        <v>1</v>
      </c>
      <c r="B13" s="1200" t="s">
        <v>631</v>
      </c>
      <c r="C13" s="1201" t="s">
        <v>423</v>
      </c>
      <c r="D13" s="1202"/>
      <c r="E13" s="1203"/>
      <c r="F13" s="1204"/>
      <c r="G13" s="1205"/>
      <c r="H13" s="1204"/>
      <c r="I13" s="1206"/>
    </row>
    <row r="14" spans="1:9" ht="26.45" customHeight="1" x14ac:dyDescent="0.25">
      <c r="A14" s="1207">
        <v>1.1000000000000001</v>
      </c>
      <c r="B14" s="1208" t="s">
        <v>631</v>
      </c>
      <c r="C14" s="1209" t="s">
        <v>426</v>
      </c>
      <c r="D14" s="1210">
        <v>1.38</v>
      </c>
      <c r="E14" s="1211"/>
      <c r="F14" s="1212"/>
      <c r="G14" s="1213"/>
      <c r="H14" s="1214"/>
      <c r="I14" s="1215"/>
    </row>
    <row r="15" spans="1:9" ht="20.100000000000001" customHeight="1" x14ac:dyDescent="0.25">
      <c r="A15" s="1207" t="s">
        <v>3</v>
      </c>
      <c r="B15" s="1208" t="s">
        <v>631</v>
      </c>
      <c r="C15" s="1216" t="s">
        <v>427</v>
      </c>
      <c r="D15" s="1217">
        <v>1.6</v>
      </c>
      <c r="E15" s="1211"/>
      <c r="F15" s="1212"/>
      <c r="G15" s="1213" t="s">
        <v>632</v>
      </c>
      <c r="H15" s="1218"/>
      <c r="I15" s="1215" t="s">
        <v>633</v>
      </c>
    </row>
    <row r="16" spans="1:9" ht="49.5" x14ac:dyDescent="0.25">
      <c r="A16" s="1207"/>
      <c r="B16" s="1219"/>
      <c r="C16" s="1220"/>
      <c r="D16" s="1221"/>
      <c r="E16" s="1211"/>
      <c r="F16" s="1212"/>
      <c r="G16" s="1222" t="s">
        <v>634</v>
      </c>
      <c r="H16" s="1218"/>
      <c r="I16" s="1215" t="s">
        <v>635</v>
      </c>
    </row>
    <row r="17" spans="1:9" ht="33" x14ac:dyDescent="0.25">
      <c r="A17" s="1207" t="s">
        <v>9</v>
      </c>
      <c r="B17" s="1208" t="s">
        <v>631</v>
      </c>
      <c r="C17" s="1216" t="s">
        <v>428</v>
      </c>
      <c r="D17" s="1217">
        <v>1.33</v>
      </c>
      <c r="E17" s="1211"/>
      <c r="F17" s="1212"/>
      <c r="G17" s="1222" t="s">
        <v>636</v>
      </c>
      <c r="H17" s="1218"/>
      <c r="I17" s="1215" t="s">
        <v>637</v>
      </c>
    </row>
    <row r="18" spans="1:9" ht="49.5" x14ac:dyDescent="0.25">
      <c r="A18" s="1207"/>
      <c r="B18" s="1208"/>
      <c r="C18" s="1220"/>
      <c r="D18" s="1221"/>
      <c r="E18" s="1211"/>
      <c r="F18" s="1212"/>
      <c r="G18" s="1222" t="s">
        <v>638</v>
      </c>
      <c r="H18" s="1218"/>
      <c r="I18" s="1215"/>
    </row>
    <row r="19" spans="1:9" ht="18" x14ac:dyDescent="0.25">
      <c r="A19" s="1207">
        <v>1.2</v>
      </c>
      <c r="B19" s="1208" t="s">
        <v>631</v>
      </c>
      <c r="C19" s="1223" t="s">
        <v>430</v>
      </c>
      <c r="D19" s="1224"/>
      <c r="E19" s="1211"/>
      <c r="F19" s="1212"/>
      <c r="G19" s="1222"/>
      <c r="H19" s="1212"/>
      <c r="I19" s="1215"/>
    </row>
    <row r="20" spans="1:9" ht="18" x14ac:dyDescent="0.25">
      <c r="A20" s="1207" t="s">
        <v>4</v>
      </c>
      <c r="B20" s="1208" t="s">
        <v>631</v>
      </c>
      <c r="C20" s="1216" t="s">
        <v>427</v>
      </c>
      <c r="D20" s="1210"/>
      <c r="E20" s="1211"/>
      <c r="F20" s="1212"/>
      <c r="G20" s="1225">
        <v>1.1000000000000001</v>
      </c>
      <c r="H20" s="1212"/>
      <c r="I20" s="1215" t="s">
        <v>639</v>
      </c>
    </row>
    <row r="21" spans="1:9" ht="16.5" x14ac:dyDescent="0.25">
      <c r="A21" s="1207" t="s">
        <v>640</v>
      </c>
      <c r="B21" s="1208"/>
      <c r="C21" s="1226" t="s">
        <v>641</v>
      </c>
      <c r="D21" s="1224"/>
      <c r="E21" s="1211"/>
      <c r="F21" s="1212"/>
      <c r="G21" s="1227">
        <v>1.21</v>
      </c>
      <c r="H21" s="1212"/>
      <c r="I21" s="1215" t="s">
        <v>642</v>
      </c>
    </row>
    <row r="22" spans="1:9" ht="16.5" x14ac:dyDescent="0.25">
      <c r="A22" s="1207" t="s">
        <v>643</v>
      </c>
      <c r="B22" s="1208"/>
      <c r="C22" s="1226" t="s">
        <v>644</v>
      </c>
      <c r="D22" s="1224"/>
      <c r="E22" s="1211"/>
      <c r="F22" s="1212"/>
      <c r="G22" s="1227">
        <v>1.075</v>
      </c>
      <c r="H22" s="1212"/>
      <c r="I22" s="1215" t="s">
        <v>645</v>
      </c>
    </row>
    <row r="23" spans="1:9" ht="18" x14ac:dyDescent="0.25">
      <c r="A23" s="1207" t="s">
        <v>10</v>
      </c>
      <c r="B23" s="1208" t="s">
        <v>631</v>
      </c>
      <c r="C23" s="1216" t="s">
        <v>428</v>
      </c>
      <c r="D23" s="1224"/>
      <c r="E23" s="1211"/>
      <c r="F23" s="1212"/>
      <c r="G23" s="1227">
        <v>0.91</v>
      </c>
      <c r="H23" s="1214"/>
      <c r="I23" s="1215" t="s">
        <v>639</v>
      </c>
    </row>
    <row r="24" spans="1:9" ht="66" x14ac:dyDescent="0.25">
      <c r="A24" s="1207" t="s">
        <v>14</v>
      </c>
      <c r="B24" s="1208" t="s">
        <v>631</v>
      </c>
      <c r="C24" s="1228" t="s">
        <v>429</v>
      </c>
      <c r="D24" s="1210">
        <f>1/0.73</f>
        <v>1.3698630136986301</v>
      </c>
      <c r="E24" s="1211"/>
      <c r="F24" s="1212"/>
      <c r="G24" s="1213" t="s">
        <v>646</v>
      </c>
      <c r="H24" s="1212"/>
      <c r="I24" s="1229" t="s">
        <v>647</v>
      </c>
    </row>
    <row r="25" spans="1:9" ht="18" x14ac:dyDescent="0.25">
      <c r="A25" s="1230" t="s">
        <v>1</v>
      </c>
      <c r="B25" s="1208" t="s">
        <v>631</v>
      </c>
      <c r="C25" s="1216" t="s">
        <v>431</v>
      </c>
      <c r="D25" s="1210"/>
      <c r="E25" s="1211"/>
      <c r="F25" s="1212"/>
      <c r="G25" s="1213">
        <v>1.05</v>
      </c>
      <c r="H25" s="1214"/>
      <c r="I25" s="1215" t="s">
        <v>648</v>
      </c>
    </row>
    <row r="26" spans="1:9" ht="18" x14ac:dyDescent="0.25">
      <c r="A26" s="1230" t="s">
        <v>2</v>
      </c>
      <c r="B26" s="1208" t="s">
        <v>631</v>
      </c>
      <c r="C26" s="1226" t="s">
        <v>427</v>
      </c>
      <c r="D26" s="1210">
        <f>1.43</f>
        <v>1.43</v>
      </c>
      <c r="E26" s="1211"/>
      <c r="F26" s="1212"/>
      <c r="G26" s="1213">
        <v>1.07</v>
      </c>
      <c r="H26" s="1214"/>
      <c r="I26" s="1215" t="s">
        <v>649</v>
      </c>
    </row>
    <row r="27" spans="1:9" ht="18" x14ac:dyDescent="0.25">
      <c r="A27" s="1230" t="s">
        <v>11</v>
      </c>
      <c r="B27" s="1208" t="s">
        <v>631</v>
      </c>
      <c r="C27" s="1226" t="s">
        <v>428</v>
      </c>
      <c r="D27" s="1210">
        <v>1.25</v>
      </c>
      <c r="E27" s="1211"/>
      <c r="F27" s="1212"/>
      <c r="G27" s="1213">
        <v>0.91</v>
      </c>
      <c r="H27" s="1214"/>
      <c r="I27" s="1215" t="s">
        <v>650</v>
      </c>
    </row>
    <row r="28" spans="1:9" ht="16.5" x14ac:dyDescent="0.25">
      <c r="A28" s="1230" t="s">
        <v>651</v>
      </c>
      <c r="B28" s="1208"/>
      <c r="C28" s="1231" t="s">
        <v>652</v>
      </c>
      <c r="D28" s="1210"/>
      <c r="E28" s="1211"/>
      <c r="F28" s="1212"/>
      <c r="G28" s="1213">
        <v>0.92</v>
      </c>
      <c r="H28" s="1214"/>
      <c r="I28" s="1215" t="s">
        <v>653</v>
      </c>
    </row>
    <row r="29" spans="1:9" ht="16.5" x14ac:dyDescent="0.25">
      <c r="A29" s="1230" t="s">
        <v>654</v>
      </c>
      <c r="B29" s="1208"/>
      <c r="C29" s="1231" t="s">
        <v>655</v>
      </c>
      <c r="D29" s="1210"/>
      <c r="E29" s="1211"/>
      <c r="F29" s="1212"/>
      <c r="G29" s="1213">
        <v>0.88</v>
      </c>
      <c r="H29" s="1214"/>
      <c r="I29" s="1215" t="s">
        <v>653</v>
      </c>
    </row>
    <row r="30" spans="1:9" ht="16.5" x14ac:dyDescent="0.25">
      <c r="A30" s="1230" t="s">
        <v>656</v>
      </c>
      <c r="B30" s="1208"/>
      <c r="C30" s="1231" t="s">
        <v>657</v>
      </c>
      <c r="D30" s="1210"/>
      <c r="E30" s="1211"/>
      <c r="F30" s="1212"/>
      <c r="G30" s="1213">
        <v>0.77</v>
      </c>
      <c r="H30" s="1214"/>
      <c r="I30" s="1215" t="s">
        <v>658</v>
      </c>
    </row>
    <row r="31" spans="1:9" ht="16.5" x14ac:dyDescent="0.25">
      <c r="A31" s="1230" t="s">
        <v>659</v>
      </c>
      <c r="B31" s="1208"/>
      <c r="C31" s="1231" t="s">
        <v>660</v>
      </c>
      <c r="D31" s="1210"/>
      <c r="E31" s="1211"/>
      <c r="F31" s="1212"/>
      <c r="G31" s="1213">
        <v>0.88</v>
      </c>
      <c r="H31" s="1214"/>
      <c r="I31" s="1215" t="s">
        <v>653</v>
      </c>
    </row>
    <row r="32" spans="1:9" ht="16.5" x14ac:dyDescent="0.25">
      <c r="A32" s="1230" t="s">
        <v>661</v>
      </c>
      <c r="B32" s="1208"/>
      <c r="C32" s="1231" t="s">
        <v>662</v>
      </c>
      <c r="D32" s="1210"/>
      <c r="E32" s="1211"/>
      <c r="F32" s="1212"/>
      <c r="G32" s="1213">
        <v>1.06</v>
      </c>
      <c r="H32" s="1214"/>
      <c r="I32" s="1215" t="s">
        <v>653</v>
      </c>
    </row>
    <row r="33" spans="1:9" ht="18" x14ac:dyDescent="0.25">
      <c r="A33" s="1230" t="s">
        <v>5</v>
      </c>
      <c r="B33" s="1208" t="s">
        <v>631</v>
      </c>
      <c r="C33" s="1216" t="s">
        <v>663</v>
      </c>
      <c r="D33" s="1210">
        <v>1.48</v>
      </c>
      <c r="E33" s="1211"/>
      <c r="F33" s="1212"/>
      <c r="G33" s="1213">
        <v>1.08</v>
      </c>
      <c r="H33" s="1214"/>
      <c r="I33" s="1215" t="s">
        <v>664</v>
      </c>
    </row>
    <row r="34" spans="1:9" ht="18" x14ac:dyDescent="0.25">
      <c r="A34" s="1230" t="s">
        <v>6</v>
      </c>
      <c r="B34" s="1208" t="s">
        <v>631</v>
      </c>
      <c r="C34" s="1226" t="s">
        <v>427</v>
      </c>
      <c r="D34" s="1210">
        <v>1.54</v>
      </c>
      <c r="E34" s="1211"/>
      <c r="F34" s="1232"/>
      <c r="G34" s="1213">
        <v>1.1200000000000001</v>
      </c>
      <c r="H34" s="1218"/>
      <c r="I34" s="1215" t="s">
        <v>665</v>
      </c>
    </row>
    <row r="35" spans="1:9" ht="18" x14ac:dyDescent="0.25">
      <c r="A35" s="1230" t="s">
        <v>12</v>
      </c>
      <c r="B35" s="1208" t="s">
        <v>631</v>
      </c>
      <c r="C35" s="1226" t="s">
        <v>428</v>
      </c>
      <c r="D35" s="1210">
        <v>1.33</v>
      </c>
      <c r="E35" s="1211"/>
      <c r="F35" s="1232"/>
      <c r="G35" s="1213">
        <v>0.91</v>
      </c>
      <c r="H35" s="1218"/>
      <c r="I35" s="1215" t="s">
        <v>666</v>
      </c>
    </row>
    <row r="36" spans="1:9" ht="18" x14ac:dyDescent="0.15">
      <c r="A36" s="1230" t="s">
        <v>7</v>
      </c>
      <c r="B36" s="1208" t="s">
        <v>631</v>
      </c>
      <c r="C36" s="1216" t="s">
        <v>432</v>
      </c>
      <c r="D36" s="1210">
        <v>1.33</v>
      </c>
      <c r="E36" s="1211"/>
      <c r="F36" s="1232"/>
      <c r="G36" s="1213">
        <v>1.07</v>
      </c>
      <c r="H36" s="1232"/>
      <c r="I36" s="1233"/>
    </row>
    <row r="37" spans="1:9" ht="18" x14ac:dyDescent="0.25">
      <c r="A37" s="1230" t="s">
        <v>8</v>
      </c>
      <c r="B37" s="1208" t="s">
        <v>631</v>
      </c>
      <c r="C37" s="1226" t="s">
        <v>427</v>
      </c>
      <c r="D37" s="1210">
        <v>1.43</v>
      </c>
      <c r="E37" s="1211"/>
      <c r="F37" s="1232"/>
      <c r="G37" s="1213">
        <v>1.1200000000000001</v>
      </c>
      <c r="H37" s="1232"/>
      <c r="I37" s="1215" t="s">
        <v>667</v>
      </c>
    </row>
    <row r="38" spans="1:9" ht="18.75" thickBot="1" x14ac:dyDescent="0.3">
      <c r="A38" s="1234" t="s">
        <v>13</v>
      </c>
      <c r="B38" s="1235" t="s">
        <v>631</v>
      </c>
      <c r="C38" s="1236" t="s">
        <v>428</v>
      </c>
      <c r="D38" s="1237">
        <v>1.25</v>
      </c>
      <c r="E38" s="1238"/>
      <c r="F38" s="1239"/>
      <c r="G38" s="1240">
        <v>0.91</v>
      </c>
      <c r="H38" s="1239"/>
      <c r="I38" s="1215" t="s">
        <v>668</v>
      </c>
    </row>
    <row r="39" spans="1:9" ht="17.25" thickBot="1" x14ac:dyDescent="0.2">
      <c r="A39" s="1241">
        <v>2</v>
      </c>
      <c r="B39" s="1242" t="s">
        <v>669</v>
      </c>
      <c r="C39" s="1243" t="s">
        <v>434</v>
      </c>
      <c r="D39" s="1244">
        <v>6</v>
      </c>
      <c r="E39" s="1203"/>
      <c r="F39" s="1245"/>
      <c r="G39" s="1246">
        <v>5.35</v>
      </c>
      <c r="H39" s="1247"/>
      <c r="I39" s="1233" t="s">
        <v>670</v>
      </c>
    </row>
    <row r="40" spans="1:9" ht="16.5" x14ac:dyDescent="0.15">
      <c r="A40" s="1199" t="s">
        <v>671</v>
      </c>
      <c r="B40" s="1248" t="s">
        <v>475</v>
      </c>
      <c r="C40" s="1249" t="s">
        <v>435</v>
      </c>
      <c r="D40" s="1250"/>
      <c r="E40" s="1211"/>
      <c r="F40" s="1251"/>
      <c r="G40" s="1252"/>
      <c r="H40" s="1253"/>
      <c r="I40" s="1233"/>
    </row>
    <row r="41" spans="1:9" ht="16.5" x14ac:dyDescent="0.25">
      <c r="A41" s="1207" t="s">
        <v>33</v>
      </c>
      <c r="B41" s="1254" t="s">
        <v>475</v>
      </c>
      <c r="C41" s="1255" t="s">
        <v>436</v>
      </c>
      <c r="D41" s="1256">
        <v>1.6</v>
      </c>
      <c r="E41" s="1211"/>
      <c r="F41" s="1257"/>
      <c r="G41" s="1258" t="s">
        <v>672</v>
      </c>
      <c r="H41" s="1259">
        <f>2.41/2</f>
        <v>1.2050000000000001</v>
      </c>
      <c r="I41" s="1215" t="s">
        <v>673</v>
      </c>
    </row>
    <row r="42" spans="1:9" ht="16.5" x14ac:dyDescent="0.25">
      <c r="A42" s="1207"/>
      <c r="B42" s="1260"/>
      <c r="C42" s="1261"/>
      <c r="D42" s="1262"/>
      <c r="E42" s="1211"/>
      <c r="F42" s="1251"/>
      <c r="G42" s="1258" t="s">
        <v>674</v>
      </c>
      <c r="H42" s="1263">
        <f>2.01/1.79</f>
        <v>1.1229050279329607</v>
      </c>
      <c r="I42" s="1215" t="s">
        <v>675</v>
      </c>
    </row>
    <row r="43" spans="1:9" ht="16.5" x14ac:dyDescent="0.25">
      <c r="A43" s="1207"/>
      <c r="B43" s="1264"/>
      <c r="C43" s="1265"/>
      <c r="D43" s="1266"/>
      <c r="E43" s="1211"/>
      <c r="F43" s="1267"/>
      <c r="G43" s="1258" t="s">
        <v>676</v>
      </c>
      <c r="H43" s="1268"/>
      <c r="I43" s="1215"/>
    </row>
    <row r="44" spans="1:9" ht="33" x14ac:dyDescent="0.25">
      <c r="A44" s="1230" t="s">
        <v>34</v>
      </c>
      <c r="B44" s="1254" t="s">
        <v>475</v>
      </c>
      <c r="C44" s="1255" t="s">
        <v>677</v>
      </c>
      <c r="D44" s="1262">
        <v>1.5</v>
      </c>
      <c r="E44" s="1211"/>
      <c r="F44" s="1251"/>
      <c r="G44" s="1213" t="s">
        <v>678</v>
      </c>
      <c r="H44" s="1259"/>
      <c r="I44" s="1215" t="s">
        <v>679</v>
      </c>
    </row>
    <row r="45" spans="1:9" ht="50.25" thickBot="1" x14ac:dyDescent="0.3">
      <c r="A45" s="1234"/>
      <c r="B45" s="1269"/>
      <c r="C45" s="1270"/>
      <c r="D45" s="1266"/>
      <c r="E45" s="1271"/>
      <c r="F45" s="1267"/>
      <c r="G45" s="1222" t="s">
        <v>680</v>
      </c>
      <c r="H45" s="1272">
        <f>1000/(420*1.15)</f>
        <v>2.0703933747412009</v>
      </c>
      <c r="I45" s="1215" t="s">
        <v>681</v>
      </c>
    </row>
    <row r="46" spans="1:9" ht="17.25" thickBot="1" x14ac:dyDescent="0.3">
      <c r="A46" s="1230" t="s">
        <v>287</v>
      </c>
      <c r="B46" s="1273" t="s">
        <v>669</v>
      </c>
      <c r="C46" s="1274" t="s">
        <v>438</v>
      </c>
      <c r="D46" s="1266"/>
      <c r="E46" s="1271"/>
      <c r="F46" s="1267"/>
      <c r="G46" s="1222"/>
      <c r="H46" s="1272"/>
      <c r="I46" s="1215" t="s">
        <v>682</v>
      </c>
    </row>
    <row r="47" spans="1:9" ht="16.5" x14ac:dyDescent="0.25">
      <c r="A47" s="1275" t="s">
        <v>249</v>
      </c>
      <c r="B47" s="1276" t="s">
        <v>669</v>
      </c>
      <c r="C47" s="1249" t="s">
        <v>439</v>
      </c>
      <c r="D47" s="1277"/>
      <c r="E47" s="1278"/>
      <c r="F47" s="1279"/>
      <c r="G47" s="1213"/>
      <c r="H47" s="1280"/>
      <c r="I47" s="1215"/>
    </row>
    <row r="48" spans="1:9" ht="16.5" x14ac:dyDescent="0.25">
      <c r="A48" s="1230" t="s">
        <v>250</v>
      </c>
      <c r="B48" s="1281" t="s">
        <v>669</v>
      </c>
      <c r="C48" s="1282" t="s">
        <v>440</v>
      </c>
      <c r="D48" s="1277"/>
      <c r="E48" s="1278"/>
      <c r="F48" s="1279"/>
      <c r="G48" s="1213">
        <v>1.51</v>
      </c>
      <c r="H48" s="1280">
        <v>1.44</v>
      </c>
      <c r="I48" s="1215" t="s">
        <v>683</v>
      </c>
    </row>
    <row r="49" spans="1:9" ht="17.25" thickBot="1" x14ac:dyDescent="0.3">
      <c r="A49" s="1234" t="s">
        <v>251</v>
      </c>
      <c r="B49" s="1269" t="s">
        <v>669</v>
      </c>
      <c r="C49" s="1283" t="s">
        <v>441</v>
      </c>
      <c r="D49" s="1284"/>
      <c r="E49" s="1238"/>
      <c r="F49" s="1285"/>
      <c r="G49" s="1252">
        <v>1.31</v>
      </c>
      <c r="H49" s="1286">
        <v>2.29</v>
      </c>
      <c r="I49" s="1215" t="s">
        <v>684</v>
      </c>
    </row>
    <row r="50" spans="1:9" ht="16.5" x14ac:dyDescent="0.15">
      <c r="A50" s="1199" t="s">
        <v>252</v>
      </c>
      <c r="B50" s="1248" t="s">
        <v>475</v>
      </c>
      <c r="C50" s="1249" t="s">
        <v>685</v>
      </c>
      <c r="D50" s="1287"/>
      <c r="E50" s="1203"/>
      <c r="F50" s="1245" t="s">
        <v>686</v>
      </c>
      <c r="G50" s="1288"/>
      <c r="H50" s="1247"/>
      <c r="I50" s="1233"/>
    </row>
    <row r="51" spans="1:9" ht="33" x14ac:dyDescent="0.25">
      <c r="A51" s="1207" t="s">
        <v>253</v>
      </c>
      <c r="B51" s="1254" t="s">
        <v>475</v>
      </c>
      <c r="C51" s="1282" t="s">
        <v>427</v>
      </c>
      <c r="D51" s="1289">
        <v>1.82</v>
      </c>
      <c r="E51" s="1211"/>
      <c r="F51" s="1290"/>
      <c r="G51" s="1222" t="s">
        <v>687</v>
      </c>
      <c r="H51" s="1259" t="s">
        <v>688</v>
      </c>
      <c r="I51" s="1215" t="s">
        <v>689</v>
      </c>
    </row>
    <row r="52" spans="1:9" ht="33" x14ac:dyDescent="0.25">
      <c r="A52" s="1207"/>
      <c r="B52" s="1260"/>
      <c r="C52" s="1282"/>
      <c r="D52" s="1291"/>
      <c r="E52" s="1211"/>
      <c r="F52" s="1251"/>
      <c r="G52" s="1222" t="s">
        <v>690</v>
      </c>
      <c r="H52" s="1259" t="s">
        <v>691</v>
      </c>
      <c r="I52" s="1215" t="s">
        <v>692</v>
      </c>
    </row>
    <row r="53" spans="1:9" ht="16.5" x14ac:dyDescent="0.25">
      <c r="A53" s="1207"/>
      <c r="B53" s="1260"/>
      <c r="C53" s="1292"/>
      <c r="D53" s="1293"/>
      <c r="E53" s="1211"/>
      <c r="F53" s="1267"/>
      <c r="G53" s="1222"/>
      <c r="H53" s="1259" t="s">
        <v>693</v>
      </c>
      <c r="I53" s="1215"/>
    </row>
    <row r="54" spans="1:9" ht="16.5" x14ac:dyDescent="0.25">
      <c r="A54" s="1207" t="s">
        <v>694</v>
      </c>
      <c r="B54" s="1260"/>
      <c r="C54" s="1294" t="s">
        <v>641</v>
      </c>
      <c r="D54" s="1291"/>
      <c r="E54" s="1211"/>
      <c r="F54" s="1251"/>
      <c r="G54" s="1222">
        <v>2.16</v>
      </c>
      <c r="H54" s="1259"/>
      <c r="I54" s="1215" t="s">
        <v>695</v>
      </c>
    </row>
    <row r="55" spans="1:9" ht="16.5" x14ac:dyDescent="0.25">
      <c r="A55" s="1207" t="s">
        <v>696</v>
      </c>
      <c r="B55" s="1264"/>
      <c r="C55" s="1295" t="s">
        <v>644</v>
      </c>
      <c r="D55" s="1291"/>
      <c r="E55" s="1211"/>
      <c r="F55" s="1251"/>
      <c r="G55" s="1222">
        <v>1.72</v>
      </c>
      <c r="H55" s="1259"/>
      <c r="I55" s="1215" t="s">
        <v>695</v>
      </c>
    </row>
    <row r="56" spans="1:9" ht="33" x14ac:dyDescent="0.25">
      <c r="A56" s="1207" t="s">
        <v>254</v>
      </c>
      <c r="B56" s="1254" t="s">
        <v>475</v>
      </c>
      <c r="C56" s="1282" t="s">
        <v>428</v>
      </c>
      <c r="D56" s="1289">
        <v>1.43</v>
      </c>
      <c r="E56" s="1211"/>
      <c r="F56" s="1290"/>
      <c r="G56" s="1222" t="s">
        <v>697</v>
      </c>
      <c r="H56" s="1259" t="s">
        <v>698</v>
      </c>
      <c r="I56" s="1215" t="s">
        <v>699</v>
      </c>
    </row>
    <row r="57" spans="1:9" ht="49.5" x14ac:dyDescent="0.25">
      <c r="A57" s="1207"/>
      <c r="B57" s="1260"/>
      <c r="C57" s="1282"/>
      <c r="D57" s="1291"/>
      <c r="E57" s="1211"/>
      <c r="F57" s="1251"/>
      <c r="G57" s="1252" t="s">
        <v>700</v>
      </c>
      <c r="H57" s="1268" t="s">
        <v>701</v>
      </c>
      <c r="I57" s="1215" t="s">
        <v>702</v>
      </c>
    </row>
    <row r="58" spans="1:9" ht="16.5" x14ac:dyDescent="0.25">
      <c r="A58" s="1207"/>
      <c r="B58" s="1260"/>
      <c r="C58" s="1282"/>
      <c r="D58" s="1291"/>
      <c r="E58" s="1211"/>
      <c r="F58" s="1251"/>
      <c r="G58" s="1296"/>
      <c r="H58" s="1268" t="s">
        <v>703</v>
      </c>
      <c r="I58" s="1215"/>
    </row>
    <row r="59" spans="1:9" ht="16.5" x14ac:dyDescent="0.25">
      <c r="A59" s="1207" t="s">
        <v>704</v>
      </c>
      <c r="B59" s="1260"/>
      <c r="C59" s="1294" t="s">
        <v>705</v>
      </c>
      <c r="D59" s="1250"/>
      <c r="E59" s="1211"/>
      <c r="F59" s="1251"/>
      <c r="G59" s="1296">
        <v>1.47</v>
      </c>
      <c r="H59" s="1268"/>
      <c r="I59" s="1215" t="s">
        <v>706</v>
      </c>
    </row>
    <row r="60" spans="1:9" ht="16.5" x14ac:dyDescent="0.25">
      <c r="A60" s="1207" t="s">
        <v>707</v>
      </c>
      <c r="B60" s="1260"/>
      <c r="C60" s="1294" t="s">
        <v>652</v>
      </c>
      <c r="D60" s="1250"/>
      <c r="E60" s="1211"/>
      <c r="F60" s="1251"/>
      <c r="G60" s="1296">
        <v>1.42</v>
      </c>
      <c r="H60" s="1268"/>
      <c r="I60" s="1215" t="s">
        <v>708</v>
      </c>
    </row>
    <row r="61" spans="1:9" ht="16.5" x14ac:dyDescent="0.25">
      <c r="A61" s="1207" t="s">
        <v>709</v>
      </c>
      <c r="B61" s="1260"/>
      <c r="C61" s="1294" t="s">
        <v>655</v>
      </c>
      <c r="D61" s="1250"/>
      <c r="E61" s="1211"/>
      <c r="F61" s="1251"/>
      <c r="G61" s="1296">
        <v>1.47</v>
      </c>
      <c r="H61" s="1268"/>
      <c r="I61" s="1215" t="s">
        <v>708</v>
      </c>
    </row>
    <row r="62" spans="1:9" ht="16.5" x14ac:dyDescent="0.25">
      <c r="A62" s="1207" t="s">
        <v>710</v>
      </c>
      <c r="B62" s="1260"/>
      <c r="C62" s="1294" t="s">
        <v>711</v>
      </c>
      <c r="D62" s="1250"/>
      <c r="E62" s="1211"/>
      <c r="F62" s="1251"/>
      <c r="G62" s="1296">
        <v>1.62</v>
      </c>
      <c r="H62" s="1268"/>
      <c r="I62" s="1215" t="s">
        <v>712</v>
      </c>
    </row>
    <row r="63" spans="1:9" ht="16.5" x14ac:dyDescent="0.25">
      <c r="A63" s="1207" t="s">
        <v>713</v>
      </c>
      <c r="B63" s="1260"/>
      <c r="C63" s="1294" t="s">
        <v>714</v>
      </c>
      <c r="D63" s="1250"/>
      <c r="E63" s="1211"/>
      <c r="F63" s="1251"/>
      <c r="G63" s="1296">
        <v>1.35</v>
      </c>
      <c r="H63" s="1268"/>
      <c r="I63" s="1215" t="s">
        <v>715</v>
      </c>
    </row>
    <row r="64" spans="1:9" ht="16.5" x14ac:dyDescent="0.25">
      <c r="A64" s="1207" t="s">
        <v>716</v>
      </c>
      <c r="B64" s="1260"/>
      <c r="C64" s="1294" t="s">
        <v>660</v>
      </c>
      <c r="D64" s="1250"/>
      <c r="E64" s="1211"/>
      <c r="F64" s="1251"/>
      <c r="G64" s="1296">
        <v>1.38</v>
      </c>
      <c r="H64" s="1268"/>
      <c r="I64" s="1215" t="s">
        <v>708</v>
      </c>
    </row>
    <row r="65" spans="1:9" ht="16.5" x14ac:dyDescent="0.25">
      <c r="A65" s="1207" t="s">
        <v>717</v>
      </c>
      <c r="B65" s="1264"/>
      <c r="C65" s="1295" t="s">
        <v>662</v>
      </c>
      <c r="D65" s="1297"/>
      <c r="E65" s="1271"/>
      <c r="F65" s="1267"/>
      <c r="G65" s="1296">
        <v>2.29</v>
      </c>
      <c r="H65" s="1268"/>
      <c r="I65" s="1215" t="s">
        <v>708</v>
      </c>
    </row>
    <row r="66" spans="1:9" ht="17.25" thickBot="1" x14ac:dyDescent="0.2">
      <c r="A66" s="1298" t="s">
        <v>255</v>
      </c>
      <c r="B66" s="1299" t="s">
        <v>475</v>
      </c>
      <c r="C66" s="1300" t="s">
        <v>429</v>
      </c>
      <c r="D66" s="1301"/>
      <c r="E66" s="1302"/>
      <c r="F66" s="1303"/>
      <c r="G66" s="1304">
        <v>1.38</v>
      </c>
      <c r="H66" s="1305"/>
      <c r="I66" s="1233" t="s">
        <v>718</v>
      </c>
    </row>
    <row r="67" spans="1:9" ht="16.5" x14ac:dyDescent="0.15">
      <c r="A67" s="1199" t="s">
        <v>256</v>
      </c>
      <c r="B67" s="1248" t="s">
        <v>475</v>
      </c>
      <c r="C67" s="1249" t="s">
        <v>443</v>
      </c>
      <c r="D67" s="1297">
        <v>1.33</v>
      </c>
      <c r="E67" s="1306">
        <v>2.5000000000000001E-3</v>
      </c>
      <c r="F67" s="1267" t="s">
        <v>719</v>
      </c>
      <c r="G67" s="1222"/>
      <c r="H67" s="1253"/>
      <c r="I67" s="1233"/>
    </row>
    <row r="68" spans="1:9" ht="33" x14ac:dyDescent="0.25">
      <c r="A68" s="1207" t="s">
        <v>257</v>
      </c>
      <c r="B68" s="1254" t="s">
        <v>475</v>
      </c>
      <c r="C68" s="1282" t="s">
        <v>427</v>
      </c>
      <c r="D68" s="1307"/>
      <c r="E68" s="1308">
        <v>3.0000000000000001E-3</v>
      </c>
      <c r="F68" s="1290"/>
      <c r="G68" s="1222" t="s">
        <v>720</v>
      </c>
      <c r="H68" s="1259" t="s">
        <v>721</v>
      </c>
      <c r="I68" s="1215" t="s">
        <v>722</v>
      </c>
    </row>
    <row r="69" spans="1:9" ht="49.5" x14ac:dyDescent="0.25">
      <c r="A69" s="1207"/>
      <c r="B69" s="1264"/>
      <c r="C69" s="1295"/>
      <c r="D69" s="1297"/>
      <c r="E69" s="1309"/>
      <c r="F69" s="1267"/>
      <c r="G69" s="1222" t="s">
        <v>723</v>
      </c>
      <c r="H69" s="1259" t="s">
        <v>724</v>
      </c>
      <c r="I69" s="1215" t="s">
        <v>725</v>
      </c>
    </row>
    <row r="70" spans="1:9" ht="33" x14ac:dyDescent="0.25">
      <c r="A70" s="1207" t="s">
        <v>258</v>
      </c>
      <c r="B70" s="1254" t="s">
        <v>475</v>
      </c>
      <c r="C70" s="1282" t="s">
        <v>428</v>
      </c>
      <c r="D70" s="1289"/>
      <c r="E70" s="1310">
        <v>1E-3</v>
      </c>
      <c r="F70" s="1290"/>
      <c r="G70" s="1222" t="s">
        <v>697</v>
      </c>
      <c r="H70" s="1259" t="s">
        <v>721</v>
      </c>
      <c r="I70" s="1215" t="s">
        <v>726</v>
      </c>
    </row>
    <row r="71" spans="1:9" ht="49.5" x14ac:dyDescent="0.25">
      <c r="A71" s="1207"/>
      <c r="B71" s="1264"/>
      <c r="C71" s="1295"/>
      <c r="D71" s="1293"/>
      <c r="E71" s="1311"/>
      <c r="F71" s="1267"/>
      <c r="G71" s="1312" t="s">
        <v>727</v>
      </c>
      <c r="H71" s="1259" t="s">
        <v>724</v>
      </c>
      <c r="I71" s="1215" t="s">
        <v>728</v>
      </c>
    </row>
    <row r="72" spans="1:9" ht="17.25" thickBot="1" x14ac:dyDescent="0.2">
      <c r="A72" s="1298" t="s">
        <v>259</v>
      </c>
      <c r="B72" s="1299" t="s">
        <v>475</v>
      </c>
      <c r="C72" s="1300" t="s">
        <v>429</v>
      </c>
      <c r="D72" s="1250"/>
      <c r="E72" s="1313"/>
      <c r="F72" s="1251"/>
      <c r="G72" s="1252"/>
      <c r="H72" s="1259"/>
      <c r="I72" s="1233"/>
    </row>
    <row r="73" spans="1:9" ht="16.5" x14ac:dyDescent="0.15">
      <c r="A73" s="1199" t="s">
        <v>260</v>
      </c>
      <c r="B73" s="1248" t="s">
        <v>475</v>
      </c>
      <c r="C73" s="1314" t="s">
        <v>444</v>
      </c>
      <c r="D73" s="1315"/>
      <c r="E73" s="1316"/>
      <c r="F73" s="1245">
        <v>1.6</v>
      </c>
      <c r="G73" s="1288"/>
      <c r="H73" s="1247"/>
      <c r="I73" s="1233"/>
    </row>
    <row r="74" spans="1:9" ht="16.5" x14ac:dyDescent="0.15">
      <c r="A74" s="1207" t="s">
        <v>157</v>
      </c>
      <c r="B74" s="1254" t="s">
        <v>475</v>
      </c>
      <c r="C74" s="1282" t="s">
        <v>445</v>
      </c>
      <c r="D74" s="1307">
        <v>1.54</v>
      </c>
      <c r="E74" s="1317">
        <v>0.105</v>
      </c>
      <c r="F74" s="1290" t="s">
        <v>729</v>
      </c>
      <c r="G74" s="1258"/>
      <c r="H74" s="1259"/>
      <c r="I74" s="1233"/>
    </row>
    <row r="75" spans="1:9" ht="16.5" x14ac:dyDescent="0.15">
      <c r="A75" s="1207" t="s">
        <v>730</v>
      </c>
      <c r="B75" s="1254" t="s">
        <v>475</v>
      </c>
      <c r="C75" s="1294" t="s">
        <v>427</v>
      </c>
      <c r="D75" s="1318"/>
      <c r="E75" s="1319" t="s">
        <v>731</v>
      </c>
      <c r="F75" s="1279"/>
      <c r="G75" s="1213">
        <v>1.69</v>
      </c>
      <c r="H75" s="1259">
        <v>2.12</v>
      </c>
      <c r="I75" s="1320" t="s">
        <v>732</v>
      </c>
    </row>
    <row r="76" spans="1:9" ht="16.5" x14ac:dyDescent="0.15">
      <c r="A76" s="1207" t="s">
        <v>262</v>
      </c>
      <c r="B76" s="1254" t="s">
        <v>475</v>
      </c>
      <c r="C76" s="1294" t="s">
        <v>428</v>
      </c>
      <c r="D76" s="1297"/>
      <c r="E76" s="1306" t="s">
        <v>733</v>
      </c>
      <c r="F76" s="1267"/>
      <c r="G76" s="1222">
        <v>1.54</v>
      </c>
      <c r="H76" s="1259">
        <v>1.92</v>
      </c>
      <c r="I76" s="1321" t="s">
        <v>734</v>
      </c>
    </row>
    <row r="77" spans="1:9" ht="16.5" x14ac:dyDescent="0.15">
      <c r="A77" s="1207" t="s">
        <v>263</v>
      </c>
      <c r="B77" s="1254" t="s">
        <v>475</v>
      </c>
      <c r="C77" s="1322" t="s">
        <v>429</v>
      </c>
      <c r="D77" s="1323"/>
      <c r="E77" s="1324"/>
      <c r="F77" s="1325"/>
      <c r="G77" s="1252"/>
      <c r="H77" s="1259"/>
      <c r="I77" s="1233"/>
    </row>
    <row r="78" spans="1:9" ht="33" x14ac:dyDescent="0.15">
      <c r="A78" s="1207" t="s">
        <v>158</v>
      </c>
      <c r="B78" s="1254" t="s">
        <v>475</v>
      </c>
      <c r="C78" s="1326" t="s">
        <v>735</v>
      </c>
      <c r="D78" s="1318">
        <v>1.54</v>
      </c>
      <c r="E78" s="1327"/>
      <c r="F78" s="1328"/>
      <c r="G78" s="1213"/>
      <c r="H78" s="1259"/>
      <c r="I78" s="1233"/>
    </row>
    <row r="79" spans="1:9" ht="33" x14ac:dyDescent="0.15">
      <c r="A79" s="1207" t="s">
        <v>736</v>
      </c>
      <c r="B79" s="1254" t="s">
        <v>475</v>
      </c>
      <c r="C79" s="1326" t="s">
        <v>737</v>
      </c>
      <c r="D79" s="1297"/>
      <c r="E79" s="1329" t="s">
        <v>738</v>
      </c>
      <c r="F79" s="1330"/>
      <c r="G79" s="1296">
        <v>1.53</v>
      </c>
      <c r="H79" s="1280">
        <v>1.5</v>
      </c>
      <c r="I79" s="1233"/>
    </row>
    <row r="80" spans="1:9" ht="16.5" x14ac:dyDescent="0.15">
      <c r="A80" s="1207" t="s">
        <v>264</v>
      </c>
      <c r="B80" s="1254" t="s">
        <v>475</v>
      </c>
      <c r="C80" s="1331" t="s">
        <v>739</v>
      </c>
      <c r="D80" s="1250"/>
      <c r="E80" s="1332" t="s">
        <v>738</v>
      </c>
      <c r="F80" s="1333"/>
      <c r="G80" s="1252">
        <v>1.67</v>
      </c>
      <c r="H80" s="1259">
        <v>1.63</v>
      </c>
      <c r="I80" s="1233"/>
    </row>
    <row r="81" spans="1:9" ht="16.5" x14ac:dyDescent="0.15">
      <c r="A81" s="1207" t="s">
        <v>265</v>
      </c>
      <c r="B81" s="1254" t="s">
        <v>475</v>
      </c>
      <c r="C81" s="1282" t="s">
        <v>448</v>
      </c>
      <c r="D81" s="1334"/>
      <c r="E81" s="1335"/>
      <c r="F81" s="1279"/>
      <c r="G81" s="1213"/>
      <c r="H81" s="1259"/>
      <c r="I81" s="1233"/>
    </row>
    <row r="82" spans="1:9" ht="16.5" x14ac:dyDescent="0.15">
      <c r="A82" s="1207" t="s">
        <v>266</v>
      </c>
      <c r="B82" s="1254" t="s">
        <v>475</v>
      </c>
      <c r="C82" s="1294" t="s">
        <v>449</v>
      </c>
      <c r="D82" s="1250">
        <v>1.0529999999999999</v>
      </c>
      <c r="E82" s="1336">
        <v>5.0000000000000001E-3</v>
      </c>
      <c r="F82" s="1251"/>
      <c r="G82" s="1252">
        <v>1.06</v>
      </c>
      <c r="H82" s="1259">
        <v>1.93</v>
      </c>
      <c r="I82" s="1233" t="s">
        <v>740</v>
      </c>
    </row>
    <row r="83" spans="1:9" ht="33" x14ac:dyDescent="0.15">
      <c r="A83" s="1207" t="s">
        <v>267</v>
      </c>
      <c r="B83" s="1254" t="s">
        <v>475</v>
      </c>
      <c r="C83" s="1337" t="s">
        <v>450</v>
      </c>
      <c r="D83" s="1318">
        <v>2</v>
      </c>
      <c r="E83" s="1338">
        <v>1.6E-2</v>
      </c>
      <c r="F83" s="1279"/>
      <c r="G83" s="1213">
        <v>1.37</v>
      </c>
      <c r="H83" s="1280">
        <v>1.7</v>
      </c>
      <c r="I83" s="1233" t="s">
        <v>740</v>
      </c>
    </row>
    <row r="84" spans="1:9" ht="17.25" thickBot="1" x14ac:dyDescent="0.2">
      <c r="A84" s="1298" t="s">
        <v>268</v>
      </c>
      <c r="B84" s="1299" t="s">
        <v>475</v>
      </c>
      <c r="C84" s="1300" t="s">
        <v>451</v>
      </c>
      <c r="D84" s="1339">
        <v>4</v>
      </c>
      <c r="E84" s="1340">
        <v>2.5000000000000001E-2</v>
      </c>
      <c r="F84" s="1341"/>
      <c r="G84" s="1304">
        <v>3.44</v>
      </c>
      <c r="H84" s="1305">
        <v>0.71</v>
      </c>
      <c r="I84" s="1233" t="s">
        <v>741</v>
      </c>
    </row>
    <row r="85" spans="1:9" ht="16.5" x14ac:dyDescent="0.15">
      <c r="A85" s="1275" t="s">
        <v>159</v>
      </c>
      <c r="B85" s="1276" t="s">
        <v>669</v>
      </c>
      <c r="C85" s="1249" t="s">
        <v>452</v>
      </c>
      <c r="D85" s="1342"/>
      <c r="E85" s="1343"/>
      <c r="F85" s="1344">
        <v>3.37</v>
      </c>
      <c r="G85" s="1345"/>
      <c r="H85" s="1247">
        <v>3.86</v>
      </c>
      <c r="I85" s="1233"/>
    </row>
    <row r="86" spans="1:9" ht="16.5" x14ac:dyDescent="0.15">
      <c r="A86" s="1230" t="s">
        <v>269</v>
      </c>
      <c r="B86" s="1281" t="s">
        <v>669</v>
      </c>
      <c r="C86" s="1292" t="s">
        <v>453</v>
      </c>
      <c r="D86" s="1346"/>
      <c r="E86" s="1211"/>
      <c r="F86" s="1279"/>
      <c r="G86" s="1347"/>
      <c r="H86" s="1280">
        <v>2.6</v>
      </c>
      <c r="I86" s="1233" t="s">
        <v>742</v>
      </c>
    </row>
    <row r="87" spans="1:9" ht="16.5" x14ac:dyDescent="0.15">
      <c r="A87" s="1230" t="s">
        <v>743</v>
      </c>
      <c r="B87" s="1281" t="s">
        <v>669</v>
      </c>
      <c r="C87" s="1348" t="s">
        <v>454</v>
      </c>
      <c r="D87" s="1346"/>
      <c r="E87" s="1211"/>
      <c r="F87" s="1251"/>
      <c r="G87" s="1347"/>
      <c r="H87" s="1286">
        <v>4.9000000000000004</v>
      </c>
      <c r="I87" s="1252"/>
    </row>
    <row r="88" spans="1:9" ht="16.5" x14ac:dyDescent="0.15">
      <c r="A88" s="1230" t="s">
        <v>271</v>
      </c>
      <c r="B88" s="1281" t="s">
        <v>669</v>
      </c>
      <c r="C88" s="1294" t="s">
        <v>455</v>
      </c>
      <c r="D88" s="1346"/>
      <c r="E88" s="1211"/>
      <c r="F88" s="1279"/>
      <c r="G88" s="1347"/>
      <c r="H88" s="1280">
        <v>4.57</v>
      </c>
      <c r="I88" s="1233" t="s">
        <v>744</v>
      </c>
    </row>
    <row r="89" spans="1:9" ht="16.5" x14ac:dyDescent="0.15">
      <c r="A89" s="1230" t="s">
        <v>272</v>
      </c>
      <c r="B89" s="1281" t="s">
        <v>669</v>
      </c>
      <c r="C89" s="1349" t="s">
        <v>456</v>
      </c>
      <c r="D89" s="1346"/>
      <c r="E89" s="1211"/>
      <c r="F89" s="1251"/>
      <c r="G89" s="1347"/>
      <c r="H89" s="1280">
        <v>4.5</v>
      </c>
      <c r="I89" s="1233" t="s">
        <v>745</v>
      </c>
    </row>
    <row r="90" spans="1:9" ht="16.5" x14ac:dyDescent="0.15">
      <c r="A90" s="1230" t="s">
        <v>273</v>
      </c>
      <c r="B90" s="1281" t="s">
        <v>669</v>
      </c>
      <c r="C90" s="1295" t="s">
        <v>457</v>
      </c>
      <c r="D90" s="1346"/>
      <c r="E90" s="1211"/>
      <c r="F90" s="1279"/>
      <c r="G90" s="1347"/>
      <c r="H90" s="1280">
        <v>4.83</v>
      </c>
      <c r="I90" s="1233" t="s">
        <v>746</v>
      </c>
    </row>
    <row r="91" spans="1:9" ht="17.25" thickBot="1" x14ac:dyDescent="0.2">
      <c r="A91" s="1234" t="s">
        <v>274</v>
      </c>
      <c r="B91" s="1269" t="s">
        <v>669</v>
      </c>
      <c r="C91" s="1283" t="s">
        <v>458</v>
      </c>
      <c r="D91" s="1350"/>
      <c r="E91" s="1238"/>
      <c r="F91" s="1285"/>
      <c r="G91" s="1351"/>
      <c r="H91" s="1352">
        <v>5.65</v>
      </c>
      <c r="I91" s="1233" t="s">
        <v>745</v>
      </c>
    </row>
    <row r="92" spans="1:9" ht="16.5" x14ac:dyDescent="0.15">
      <c r="A92" s="1275" t="s">
        <v>275</v>
      </c>
      <c r="B92" s="1276" t="s">
        <v>669</v>
      </c>
      <c r="C92" s="1249" t="s">
        <v>459</v>
      </c>
      <c r="D92" s="1346"/>
      <c r="E92" s="1211"/>
      <c r="F92" s="1267"/>
      <c r="G92" s="1347"/>
      <c r="H92" s="1253"/>
      <c r="I92" s="1233"/>
    </row>
    <row r="93" spans="1:9" ht="16.5" x14ac:dyDescent="0.15">
      <c r="A93" s="1207" t="s">
        <v>276</v>
      </c>
      <c r="B93" s="1281" t="s">
        <v>669</v>
      </c>
      <c r="C93" s="1282" t="s">
        <v>460</v>
      </c>
      <c r="D93" s="1346"/>
      <c r="E93" s="1211"/>
      <c r="F93" s="1279"/>
      <c r="G93" s="1347"/>
      <c r="H93" s="1259"/>
      <c r="I93" s="1233"/>
    </row>
    <row r="94" spans="1:9" ht="17.25" thickBot="1" x14ac:dyDescent="0.2">
      <c r="A94" s="1298" t="s">
        <v>184</v>
      </c>
      <c r="B94" s="1269" t="s">
        <v>669</v>
      </c>
      <c r="C94" s="1283" t="s">
        <v>461</v>
      </c>
      <c r="D94" s="1346"/>
      <c r="E94" s="1211"/>
      <c r="F94" s="1279"/>
      <c r="G94" s="1347"/>
      <c r="H94" s="1259"/>
      <c r="I94" s="1233"/>
    </row>
    <row r="95" spans="1:9" ht="33.75" thickBot="1" x14ac:dyDescent="0.2">
      <c r="A95" s="1230" t="s">
        <v>277</v>
      </c>
      <c r="B95" s="1273" t="s">
        <v>669</v>
      </c>
      <c r="C95" s="1274" t="s">
        <v>747</v>
      </c>
      <c r="D95" s="1350"/>
      <c r="E95" s="1238"/>
      <c r="F95" s="1341"/>
      <c r="G95" s="1353"/>
      <c r="H95" s="1305" t="s">
        <v>748</v>
      </c>
      <c r="I95" s="1233"/>
    </row>
    <row r="96" spans="1:9" ht="16.5" x14ac:dyDescent="0.15">
      <c r="A96" s="1275" t="s">
        <v>278</v>
      </c>
      <c r="B96" s="1276" t="s">
        <v>669</v>
      </c>
      <c r="C96" s="1314" t="s">
        <v>462</v>
      </c>
      <c r="D96" s="1342"/>
      <c r="E96" s="1343"/>
      <c r="F96" s="1354">
        <v>3.37</v>
      </c>
      <c r="G96" s="1345"/>
      <c r="H96" s="1247">
        <v>3.6</v>
      </c>
      <c r="I96" s="1233"/>
    </row>
    <row r="97" spans="1:9" ht="16.5" x14ac:dyDescent="0.15">
      <c r="A97" s="1230" t="s">
        <v>194</v>
      </c>
      <c r="B97" s="1281" t="s">
        <v>669</v>
      </c>
      <c r="C97" s="1292" t="s">
        <v>463</v>
      </c>
      <c r="D97" s="1355"/>
      <c r="E97" s="1356"/>
      <c r="F97" s="1357"/>
      <c r="G97" s="1347"/>
      <c r="H97" s="1259"/>
      <c r="I97" s="1233"/>
    </row>
    <row r="98" spans="1:9" ht="16.5" x14ac:dyDescent="0.15">
      <c r="A98" s="1230" t="s">
        <v>279</v>
      </c>
      <c r="B98" s="1281" t="s">
        <v>669</v>
      </c>
      <c r="C98" s="1294" t="s">
        <v>464</v>
      </c>
      <c r="D98" s="1355"/>
      <c r="E98" s="1356"/>
      <c r="F98" s="1358"/>
      <c r="G98" s="1347"/>
      <c r="H98" s="1280">
        <v>2.8</v>
      </c>
      <c r="I98" s="1233" t="s">
        <v>745</v>
      </c>
    </row>
    <row r="99" spans="1:9" ht="16.5" x14ac:dyDescent="0.15">
      <c r="A99" s="1230" t="s">
        <v>280</v>
      </c>
      <c r="B99" s="1281" t="s">
        <v>669</v>
      </c>
      <c r="C99" s="1359" t="s">
        <v>465</v>
      </c>
      <c r="D99" s="1355"/>
      <c r="E99" s="1356"/>
      <c r="F99" s="1358"/>
      <c r="G99" s="1347"/>
      <c r="H99" s="1280">
        <v>3.5</v>
      </c>
      <c r="I99" s="1233" t="s">
        <v>745</v>
      </c>
    </row>
    <row r="100" spans="1:9" ht="16.5" x14ac:dyDescent="0.15">
      <c r="A100" s="1230" t="s">
        <v>281</v>
      </c>
      <c r="B100" s="1281" t="s">
        <v>669</v>
      </c>
      <c r="C100" s="1294" t="s">
        <v>466</v>
      </c>
      <c r="D100" s="1355"/>
      <c r="E100" s="1356"/>
      <c r="F100" s="1358"/>
      <c r="G100" s="1347"/>
      <c r="H100" s="1280"/>
      <c r="I100" s="1233"/>
    </row>
    <row r="101" spans="1:9" ht="16.5" x14ac:dyDescent="0.15">
      <c r="A101" s="1230" t="s">
        <v>282</v>
      </c>
      <c r="B101" s="1281" t="s">
        <v>669</v>
      </c>
      <c r="C101" s="1295" t="s">
        <v>467</v>
      </c>
      <c r="D101" s="1355"/>
      <c r="E101" s="1356"/>
      <c r="F101" s="1358"/>
      <c r="G101" s="1347"/>
      <c r="H101" s="1280">
        <v>3.95</v>
      </c>
      <c r="I101" s="1233" t="s">
        <v>745</v>
      </c>
    </row>
    <row r="102" spans="1:9" ht="16.5" x14ac:dyDescent="0.15">
      <c r="A102" s="1207" t="s">
        <v>749</v>
      </c>
      <c r="B102" s="1281" t="s">
        <v>669</v>
      </c>
      <c r="C102" s="1348" t="s">
        <v>468</v>
      </c>
      <c r="D102" s="1355"/>
      <c r="E102" s="1356"/>
      <c r="F102" s="1358"/>
      <c r="G102" s="1347"/>
      <c r="H102" s="1280">
        <v>4.9000000000000004</v>
      </c>
      <c r="I102" s="1233" t="s">
        <v>745</v>
      </c>
    </row>
    <row r="103" spans="1:9" ht="16.5" x14ac:dyDescent="0.15">
      <c r="A103" s="1230" t="s">
        <v>750</v>
      </c>
      <c r="B103" s="1281" t="s">
        <v>669</v>
      </c>
      <c r="C103" s="1348" t="s">
        <v>469</v>
      </c>
      <c r="D103" s="1355"/>
      <c r="E103" s="1356"/>
      <c r="F103" s="1358"/>
      <c r="G103" s="1347"/>
      <c r="H103" s="1280">
        <v>3.25</v>
      </c>
      <c r="I103" s="1233" t="s">
        <v>745</v>
      </c>
    </row>
    <row r="104" spans="1:9" ht="16.5" x14ac:dyDescent="0.15">
      <c r="A104" s="1230" t="s">
        <v>283</v>
      </c>
      <c r="B104" s="1281" t="s">
        <v>669</v>
      </c>
      <c r="C104" s="1294" t="s">
        <v>470</v>
      </c>
      <c r="D104" s="1355"/>
      <c r="E104" s="1356"/>
      <c r="F104" s="1358"/>
      <c r="G104" s="1347"/>
      <c r="H104" s="1280">
        <v>4.2</v>
      </c>
      <c r="I104" s="1233" t="s">
        <v>745</v>
      </c>
    </row>
    <row r="105" spans="1:9" ht="16.5" x14ac:dyDescent="0.15">
      <c r="A105" s="1230" t="s">
        <v>284</v>
      </c>
      <c r="B105" s="1281" t="s">
        <v>669</v>
      </c>
      <c r="C105" s="1294" t="s">
        <v>471</v>
      </c>
      <c r="D105" s="1355"/>
      <c r="E105" s="1356"/>
      <c r="F105" s="1358"/>
      <c r="G105" s="1347"/>
      <c r="H105" s="1280">
        <v>4</v>
      </c>
      <c r="I105" s="1233" t="s">
        <v>745</v>
      </c>
    </row>
    <row r="106" spans="1:9" ht="16.5" x14ac:dyDescent="0.15">
      <c r="A106" s="1230" t="s">
        <v>285</v>
      </c>
      <c r="B106" s="1281" t="s">
        <v>669</v>
      </c>
      <c r="C106" s="1294" t="s">
        <v>472</v>
      </c>
      <c r="D106" s="1355"/>
      <c r="E106" s="1356"/>
      <c r="F106" s="1358"/>
      <c r="G106" s="1347"/>
      <c r="H106" s="1280">
        <v>4.0999999999999996</v>
      </c>
      <c r="I106" s="1233" t="s">
        <v>745</v>
      </c>
    </row>
    <row r="107" spans="1:9" ht="33" x14ac:dyDescent="0.15">
      <c r="A107" s="1230" t="s">
        <v>286</v>
      </c>
      <c r="B107" s="1281" t="s">
        <v>669</v>
      </c>
      <c r="C107" s="1360" t="s">
        <v>751</v>
      </c>
      <c r="D107" s="1355"/>
      <c r="E107" s="1356"/>
      <c r="F107" s="1358"/>
      <c r="G107" s="1347"/>
      <c r="H107" s="1280">
        <v>4</v>
      </c>
      <c r="I107" s="1233" t="s">
        <v>745</v>
      </c>
    </row>
    <row r="108" spans="1:9" ht="33.75" thickBot="1" x14ac:dyDescent="0.2">
      <c r="A108" s="1234" t="s">
        <v>752</v>
      </c>
      <c r="B108" s="1269" t="s">
        <v>669</v>
      </c>
      <c r="C108" s="1361" t="s">
        <v>473</v>
      </c>
      <c r="D108" s="1362"/>
      <c r="E108" s="1302"/>
      <c r="F108" s="1363"/>
      <c r="G108" s="1351"/>
      <c r="H108" s="1352">
        <v>3.48</v>
      </c>
      <c r="I108" s="1233" t="s">
        <v>745</v>
      </c>
    </row>
    <row r="109" spans="1:9" x14ac:dyDescent="0.25">
      <c r="A109" s="1364" t="s">
        <v>753</v>
      </c>
      <c r="B109" s="1365"/>
      <c r="C109" s="1365"/>
      <c r="D109" s="1364"/>
      <c r="E109" s="1364"/>
      <c r="F109" s="1364"/>
      <c r="G109" s="1365"/>
    </row>
    <row r="110" spans="1:9" ht="15.95" customHeight="1" x14ac:dyDescent="0.25">
      <c r="A110" s="1366" t="s">
        <v>551</v>
      </c>
      <c r="B110" s="1367"/>
      <c r="D110" s="1368" t="s">
        <v>754</v>
      </c>
      <c r="E110" s="1369"/>
      <c r="F110" s="1370"/>
      <c r="G110" s="1365"/>
    </row>
    <row r="111" spans="1:9" x14ac:dyDescent="0.25">
      <c r="A111" s="1365" t="s">
        <v>755</v>
      </c>
      <c r="B111" s="1365"/>
      <c r="D111" s="1371" t="s">
        <v>420</v>
      </c>
      <c r="E111" s="1371"/>
      <c r="F111" s="1372" t="s">
        <v>756</v>
      </c>
      <c r="G111" s="1372" t="s">
        <v>756</v>
      </c>
      <c r="H111" s="1373"/>
    </row>
    <row r="112" spans="1:9" ht="18.75" x14ac:dyDescent="0.25">
      <c r="A112" s="1365" t="s">
        <v>757</v>
      </c>
      <c r="B112" s="1310"/>
      <c r="D112" s="1374" t="s">
        <v>758</v>
      </c>
      <c r="E112" s="1374"/>
      <c r="F112" s="1375" t="s">
        <v>759</v>
      </c>
      <c r="G112" s="1376"/>
      <c r="H112" s="1377"/>
      <c r="I112" s="1378"/>
    </row>
    <row r="113" spans="1:9" ht="31.5" customHeight="1" x14ac:dyDescent="0.25">
      <c r="A113" s="1310" t="s">
        <v>760</v>
      </c>
      <c r="B113" s="1310"/>
      <c r="C113" s="1379"/>
      <c r="D113" s="1380" t="s">
        <v>761</v>
      </c>
      <c r="E113" s="1380"/>
      <c r="F113" s="1381">
        <v>2.36</v>
      </c>
      <c r="G113" s="1382">
        <v>1.69</v>
      </c>
      <c r="H113" s="1383" t="s">
        <v>762</v>
      </c>
      <c r="I113" s="1379"/>
    </row>
    <row r="114" spans="1:9" ht="31.5" customHeight="1" x14ac:dyDescent="0.25">
      <c r="A114" s="1310" t="s">
        <v>763</v>
      </c>
      <c r="B114" s="1310"/>
      <c r="D114" s="1380" t="s">
        <v>764</v>
      </c>
      <c r="E114" s="1380"/>
      <c r="F114" s="1381">
        <v>0.29499999999999998</v>
      </c>
      <c r="G114" s="1384"/>
      <c r="H114" s="1183"/>
      <c r="I114" s="1310"/>
    </row>
    <row r="115" spans="1:9" x14ac:dyDescent="0.25">
      <c r="D115" s="1385" t="s">
        <v>765</v>
      </c>
      <c r="E115" s="1385"/>
      <c r="F115" s="1386">
        <v>3.625</v>
      </c>
      <c r="G115" s="1387">
        <v>2.4300000000000002</v>
      </c>
    </row>
    <row r="116" spans="1:9" x14ac:dyDescent="0.25">
      <c r="A116" s="1369" t="s">
        <v>766</v>
      </c>
      <c r="D116" s="1374" t="s">
        <v>767</v>
      </c>
      <c r="E116" s="1374"/>
      <c r="F116" s="1388">
        <v>2.5499999999999998</v>
      </c>
      <c r="G116" s="1198">
        <v>2.4300000000000002</v>
      </c>
    </row>
    <row r="117" spans="1:9" x14ac:dyDescent="0.25">
      <c r="A117" s="1153" t="s">
        <v>768</v>
      </c>
      <c r="D117" s="1374" t="s">
        <v>769</v>
      </c>
      <c r="E117" s="1374"/>
      <c r="F117" s="1388">
        <v>2.12</v>
      </c>
      <c r="G117" s="1198">
        <v>2.4300000000000002</v>
      </c>
    </row>
    <row r="118" spans="1:9" ht="18.75" x14ac:dyDescent="0.25">
      <c r="A118" s="1153" t="s">
        <v>770</v>
      </c>
      <c r="D118" s="1374" t="s">
        <v>771</v>
      </c>
      <c r="E118" s="1374"/>
      <c r="F118" s="1388">
        <v>2.8320000000000001E-2</v>
      </c>
      <c r="G118" s="1198"/>
    </row>
    <row r="119" spans="1:9" x14ac:dyDescent="0.25">
      <c r="A119" s="1153" t="s">
        <v>772</v>
      </c>
      <c r="D119" s="1385" t="s">
        <v>773</v>
      </c>
      <c r="E119" s="1385"/>
      <c r="F119" s="1386">
        <v>1.8409999999999999E-2</v>
      </c>
      <c r="G119" s="1387"/>
    </row>
    <row r="120" spans="1:9" x14ac:dyDescent="0.25">
      <c r="A120" s="1153" t="s">
        <v>774</v>
      </c>
      <c r="D120" s="1385" t="s">
        <v>775</v>
      </c>
      <c r="E120" s="1385"/>
      <c r="F120" s="1386">
        <v>2.83</v>
      </c>
      <c r="G120" s="1387"/>
    </row>
    <row r="121" spans="1:9" x14ac:dyDescent="0.25">
      <c r="A121" s="1153" t="s">
        <v>776</v>
      </c>
      <c r="D121" s="1374" t="s">
        <v>777</v>
      </c>
      <c r="E121" s="1374"/>
      <c r="F121" s="1388">
        <v>6.1163999999999996</v>
      </c>
      <c r="G121" s="1198"/>
    </row>
    <row r="122" spans="1:9" x14ac:dyDescent="0.25">
      <c r="A122" s="1368" t="s">
        <v>778</v>
      </c>
      <c r="D122" s="1385" t="s">
        <v>779</v>
      </c>
      <c r="E122" s="1385"/>
      <c r="F122" s="1386">
        <v>2.2200000000000001E-2</v>
      </c>
      <c r="G122" s="1387"/>
    </row>
    <row r="123" spans="1:9" x14ac:dyDescent="0.25">
      <c r="D123" s="1385" t="s">
        <v>780</v>
      </c>
      <c r="E123" s="1385"/>
      <c r="F123" s="1388">
        <v>1.8500000000000001E-3</v>
      </c>
      <c r="G123" s="1198"/>
    </row>
    <row r="124" spans="1:9" ht="30.95" customHeight="1" x14ac:dyDescent="0.25">
      <c r="A124" s="1153" t="s">
        <v>781</v>
      </c>
      <c r="D124" s="1389" t="s">
        <v>782</v>
      </c>
      <c r="E124" s="1389"/>
      <c r="F124" s="1386">
        <f>50*F122</f>
        <v>1.1100000000000001</v>
      </c>
      <c r="G124" s="1387"/>
    </row>
    <row r="125" spans="1:9" x14ac:dyDescent="0.25">
      <c r="A125" s="1390" t="s">
        <v>783</v>
      </c>
      <c r="B125" s="1390"/>
      <c r="C125" s="1390"/>
      <c r="D125" s="1374" t="s">
        <v>784</v>
      </c>
      <c r="E125" s="1374"/>
      <c r="F125" s="1388">
        <v>4.6719999999999997</v>
      </c>
      <c r="G125" s="1198"/>
    </row>
    <row r="126" spans="1:9" x14ac:dyDescent="0.25">
      <c r="A126" s="1391" t="s">
        <v>785</v>
      </c>
      <c r="B126" s="1390"/>
      <c r="C126" s="1390"/>
      <c r="D126" s="1374" t="s">
        <v>786</v>
      </c>
      <c r="E126" s="1374"/>
      <c r="F126" s="1388">
        <v>1</v>
      </c>
      <c r="G126" s="1198">
        <v>0.67</v>
      </c>
    </row>
    <row r="127" spans="1:9" x14ac:dyDescent="0.25">
      <c r="A127" s="1391" t="s">
        <v>787</v>
      </c>
      <c r="B127" s="1390"/>
      <c r="C127" s="1390"/>
      <c r="D127" s="1374" t="s">
        <v>788</v>
      </c>
      <c r="E127" s="1374"/>
      <c r="F127" s="1388">
        <v>0.72</v>
      </c>
      <c r="G127" s="1198">
        <v>0.67</v>
      </c>
    </row>
    <row r="128" spans="1:9" x14ac:dyDescent="0.25">
      <c r="A128" s="1391" t="s">
        <v>789</v>
      </c>
      <c r="B128" s="1390"/>
      <c r="C128" s="1390"/>
      <c r="D128" s="1374" t="s">
        <v>790</v>
      </c>
      <c r="E128" s="1374"/>
      <c r="F128" s="1388">
        <v>0.65</v>
      </c>
      <c r="G128" s="1198">
        <v>0.67</v>
      </c>
    </row>
    <row r="129" spans="1:6" x14ac:dyDescent="0.25">
      <c r="A129" s="1392" t="s">
        <v>791</v>
      </c>
      <c r="B129" s="1390"/>
      <c r="C129" s="1390"/>
      <c r="E129" s="1393"/>
      <c r="F129" s="1368"/>
    </row>
    <row r="130" spans="1:6" x14ac:dyDescent="0.25">
      <c r="A130" s="1390" t="s">
        <v>792</v>
      </c>
      <c r="B130" s="1390"/>
      <c r="C130" s="1390"/>
    </row>
    <row r="131" spans="1:6" x14ac:dyDescent="0.25">
      <c r="A131" s="1394" t="s">
        <v>793</v>
      </c>
      <c r="B131" s="1390"/>
      <c r="C131" s="1390"/>
    </row>
    <row r="132" spans="1:6" x14ac:dyDescent="0.25">
      <c r="A132" s="1395" t="s">
        <v>794</v>
      </c>
      <c r="B132" s="1390"/>
      <c r="C132" s="1390"/>
    </row>
    <row r="133" spans="1:6" x14ac:dyDescent="0.25">
      <c r="A133" s="1395" t="s">
        <v>795</v>
      </c>
      <c r="B133" s="1390"/>
      <c r="C133" s="1390"/>
    </row>
    <row r="134" spans="1:6" x14ac:dyDescent="0.25">
      <c r="A134" s="1395" t="s">
        <v>796</v>
      </c>
      <c r="B134" s="1390"/>
      <c r="C134" s="1390"/>
    </row>
    <row r="135" spans="1:6" x14ac:dyDescent="0.25">
      <c r="A135" s="1395"/>
      <c r="B135" s="1390"/>
      <c r="C135" s="1390"/>
    </row>
  </sheetData>
  <mergeCells count="27">
    <mergeCell ref="D126:E126"/>
    <mergeCell ref="D127:E127"/>
    <mergeCell ref="D128:E128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1:D12"/>
    <mergeCell ref="E11:E12"/>
    <mergeCell ref="G11:G12"/>
    <mergeCell ref="D111:E111"/>
    <mergeCell ref="D112:E112"/>
    <mergeCell ref="D113:E113"/>
    <mergeCell ref="D2:G3"/>
    <mergeCell ref="D4:G4"/>
    <mergeCell ref="D5:G5"/>
    <mergeCell ref="D7:G8"/>
    <mergeCell ref="D9:F9"/>
    <mergeCell ref="G9:H9"/>
  </mergeCells>
  <pageMargins left="0.7" right="0.7" top="0.75" bottom="0.75" header="0.3" footer="0.3"/>
  <pageSetup paperSize="9" scale="3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94"/>
  <sheetViews>
    <sheetView showGridLines="0" topLeftCell="A49" zoomScale="70" zoomScaleNormal="70" zoomScaleSheetLayoutView="75" workbookViewId="0">
      <selection activeCell="C78" sqref="C78"/>
    </sheetView>
  </sheetViews>
  <sheetFormatPr defaultColWidth="9" defaultRowHeight="15.75" x14ac:dyDescent="0.25"/>
  <cols>
    <col min="1" max="1" width="10" style="382" customWidth="1"/>
    <col min="2" max="2" width="82.5" style="382" customWidth="1"/>
    <col min="3" max="3" width="82.75" style="382" customWidth="1"/>
    <col min="4" max="16384" width="9" style="382"/>
  </cols>
  <sheetData>
    <row r="1" spans="1:3" x14ac:dyDescent="0.25">
      <c r="A1" s="380" t="s">
        <v>0</v>
      </c>
      <c r="B1" s="381"/>
    </row>
    <row r="2" spans="1:3" ht="10.5" customHeight="1" x14ac:dyDescent="0.25">
      <c r="A2" s="869"/>
      <c r="B2" s="870" t="s">
        <v>0</v>
      </c>
      <c r="C2" s="871"/>
    </row>
    <row r="3" spans="1:3" x14ac:dyDescent="0.25">
      <c r="A3" s="872"/>
      <c r="B3" s="383" t="s">
        <v>0</v>
      </c>
      <c r="C3" s="873"/>
    </row>
    <row r="4" spans="1:3" ht="18" customHeight="1" x14ac:dyDescent="0.25">
      <c r="A4" s="872"/>
      <c r="B4" s="383" t="s">
        <v>0</v>
      </c>
      <c r="C4" s="1089" t="s">
        <v>573</v>
      </c>
    </row>
    <row r="5" spans="1:3" ht="18" customHeight="1" x14ac:dyDescent="0.25">
      <c r="A5" s="872"/>
      <c r="B5" s="383"/>
      <c r="C5" s="1089"/>
    </row>
    <row r="6" spans="1:3" ht="18.75" x14ac:dyDescent="0.3">
      <c r="A6" s="872"/>
      <c r="B6" s="383"/>
      <c r="C6" s="874" t="s">
        <v>409</v>
      </c>
    </row>
    <row r="7" spans="1:3" ht="18.75" x14ac:dyDescent="0.3">
      <c r="A7" s="872"/>
      <c r="B7" s="383"/>
      <c r="C7" s="874" t="s">
        <v>549</v>
      </c>
    </row>
    <row r="8" spans="1:3" ht="18.75" x14ac:dyDescent="0.25">
      <c r="A8" s="872"/>
      <c r="B8" s="383"/>
      <c r="C8" s="823" t="s">
        <v>575</v>
      </c>
    </row>
    <row r="9" spans="1:3" ht="3.75" customHeight="1" x14ac:dyDescent="0.25">
      <c r="A9" s="875"/>
      <c r="B9" s="384"/>
      <c r="C9" s="902"/>
    </row>
    <row r="10" spans="1:3" ht="3" customHeight="1" x14ac:dyDescent="0.25">
      <c r="A10" s="876" t="s">
        <v>0</v>
      </c>
      <c r="B10" s="391"/>
      <c r="C10" s="1097" t="s">
        <v>591</v>
      </c>
    </row>
    <row r="11" spans="1:3" ht="18" customHeight="1" x14ac:dyDescent="0.25">
      <c r="A11" s="877" t="s">
        <v>418</v>
      </c>
      <c r="B11" s="393" t="s">
        <v>417</v>
      </c>
      <c r="C11" s="1098"/>
    </row>
    <row r="12" spans="1:3" ht="18" customHeight="1" x14ac:dyDescent="0.25">
      <c r="A12" s="878" t="s">
        <v>419</v>
      </c>
      <c r="B12" s="393"/>
      <c r="C12" s="1098"/>
    </row>
    <row r="13" spans="1:3" s="385" customFormat="1" ht="5.25" customHeight="1" x14ac:dyDescent="0.25">
      <c r="A13" s="879" t="s">
        <v>0</v>
      </c>
      <c r="B13" s="395"/>
      <c r="C13" s="1099"/>
    </row>
    <row r="14" spans="1:3" s="385" customFormat="1" ht="18" customHeight="1" x14ac:dyDescent="0.25">
      <c r="A14" s="1094" t="s">
        <v>422</v>
      </c>
      <c r="B14" s="1095"/>
      <c r="C14" s="1096"/>
    </row>
    <row r="15" spans="1:3" ht="18" customHeight="1" x14ac:dyDescent="0.25">
      <c r="A15" s="880">
        <v>1</v>
      </c>
      <c r="B15" s="397" t="s">
        <v>423</v>
      </c>
      <c r="C15" s="881" t="s">
        <v>62</v>
      </c>
    </row>
    <row r="16" spans="1:3" ht="30" x14ac:dyDescent="0.25">
      <c r="A16" s="882">
        <v>1.1000000000000001</v>
      </c>
      <c r="B16" s="934" t="s">
        <v>426</v>
      </c>
      <c r="C16" s="881" t="s">
        <v>63</v>
      </c>
    </row>
    <row r="17" spans="1:3" ht="18" customHeight="1" x14ac:dyDescent="0.25">
      <c r="A17" s="882" t="s">
        <v>3</v>
      </c>
      <c r="B17" s="677" t="s">
        <v>427</v>
      </c>
      <c r="C17" s="883" t="s">
        <v>203</v>
      </c>
    </row>
    <row r="18" spans="1:3" ht="18" customHeight="1" x14ac:dyDescent="0.25">
      <c r="A18" s="882" t="s">
        <v>9</v>
      </c>
      <c r="B18" s="36" t="s">
        <v>428</v>
      </c>
      <c r="C18" s="883" t="s">
        <v>204</v>
      </c>
    </row>
    <row r="19" spans="1:3" ht="18" customHeight="1" x14ac:dyDescent="0.25">
      <c r="A19" s="880">
        <v>1.2</v>
      </c>
      <c r="B19" s="35" t="s">
        <v>430</v>
      </c>
      <c r="C19" s="883" t="s">
        <v>64</v>
      </c>
    </row>
    <row r="20" spans="1:3" ht="18" customHeight="1" x14ac:dyDescent="0.25">
      <c r="A20" s="880" t="s">
        <v>4</v>
      </c>
      <c r="B20" s="33" t="s">
        <v>427</v>
      </c>
      <c r="C20" s="881" t="s">
        <v>65</v>
      </c>
    </row>
    <row r="21" spans="1:3" s="386" customFormat="1" ht="18" customHeight="1" x14ac:dyDescent="0.15">
      <c r="A21" s="880" t="s">
        <v>10</v>
      </c>
      <c r="B21" s="33" t="s">
        <v>428</v>
      </c>
      <c r="C21" s="883" t="s">
        <v>66</v>
      </c>
    </row>
    <row r="22" spans="1:3" s="386" customFormat="1" ht="18" customHeight="1" x14ac:dyDescent="0.15">
      <c r="A22" s="880" t="s">
        <v>14</v>
      </c>
      <c r="B22" s="51" t="s">
        <v>429</v>
      </c>
      <c r="C22" s="884" t="s">
        <v>295</v>
      </c>
    </row>
    <row r="23" spans="1:3" s="386" customFormat="1" ht="18" customHeight="1" x14ac:dyDescent="0.15">
      <c r="A23" s="885" t="s">
        <v>1</v>
      </c>
      <c r="B23" s="33" t="s">
        <v>431</v>
      </c>
      <c r="C23" s="886" t="s">
        <v>205</v>
      </c>
    </row>
    <row r="24" spans="1:3" s="386" customFormat="1" ht="18" customHeight="1" x14ac:dyDescent="0.15">
      <c r="A24" s="885" t="s">
        <v>2</v>
      </c>
      <c r="B24" s="34" t="s">
        <v>427</v>
      </c>
      <c r="C24" s="884" t="s">
        <v>206</v>
      </c>
    </row>
    <row r="25" spans="1:3" s="386" customFormat="1" ht="18" customHeight="1" x14ac:dyDescent="0.15">
      <c r="A25" s="885" t="s">
        <v>11</v>
      </c>
      <c r="B25" s="51" t="s">
        <v>428</v>
      </c>
      <c r="C25" s="884" t="s">
        <v>207</v>
      </c>
    </row>
    <row r="26" spans="1:3" s="386" customFormat="1" ht="45" x14ac:dyDescent="0.15">
      <c r="A26" s="895" t="s">
        <v>5</v>
      </c>
      <c r="B26" s="924" t="s">
        <v>590</v>
      </c>
      <c r="C26" s="884" t="s">
        <v>205</v>
      </c>
    </row>
    <row r="27" spans="1:3" s="386" customFormat="1" ht="18" customHeight="1" x14ac:dyDescent="0.15">
      <c r="A27" s="885" t="s">
        <v>6</v>
      </c>
      <c r="B27" s="34" t="s">
        <v>427</v>
      </c>
      <c r="C27" s="886" t="s">
        <v>206</v>
      </c>
    </row>
    <row r="28" spans="1:3" s="386" customFormat="1" ht="18" customHeight="1" x14ac:dyDescent="0.15">
      <c r="A28" s="885" t="s">
        <v>12</v>
      </c>
      <c r="B28" s="51" t="s">
        <v>428</v>
      </c>
      <c r="C28" s="884" t="s">
        <v>207</v>
      </c>
    </row>
    <row r="29" spans="1:3" s="386" customFormat="1" ht="18" customHeight="1" x14ac:dyDescent="0.15">
      <c r="A29" s="885" t="s">
        <v>7</v>
      </c>
      <c r="B29" s="33" t="s">
        <v>432</v>
      </c>
      <c r="C29" s="884" t="s">
        <v>205</v>
      </c>
    </row>
    <row r="30" spans="1:3" s="386" customFormat="1" ht="18" customHeight="1" x14ac:dyDescent="0.15">
      <c r="A30" s="885" t="s">
        <v>8</v>
      </c>
      <c r="B30" s="34" t="s">
        <v>427</v>
      </c>
      <c r="C30" s="884" t="s">
        <v>206</v>
      </c>
    </row>
    <row r="31" spans="1:3" s="386" customFormat="1" ht="18" customHeight="1" x14ac:dyDescent="0.15">
      <c r="A31" s="887" t="s">
        <v>13</v>
      </c>
      <c r="B31" s="51" t="s">
        <v>428</v>
      </c>
      <c r="C31" s="884" t="s">
        <v>207</v>
      </c>
    </row>
    <row r="32" spans="1:3" s="385" customFormat="1" ht="18" customHeight="1" x14ac:dyDescent="0.25">
      <c r="A32" s="1094" t="s">
        <v>550</v>
      </c>
      <c r="B32" s="1095"/>
      <c r="C32" s="1096"/>
    </row>
    <row r="33" spans="1:3" s="386" customFormat="1" ht="18" customHeight="1" x14ac:dyDescent="0.15">
      <c r="A33" s="888">
        <v>2</v>
      </c>
      <c r="B33" s="398" t="s">
        <v>434</v>
      </c>
      <c r="C33" s="886" t="s">
        <v>208</v>
      </c>
    </row>
    <row r="34" spans="1:3" s="386" customFormat="1" ht="18" customHeight="1" x14ac:dyDescent="0.15">
      <c r="A34" s="889">
        <v>3</v>
      </c>
      <c r="B34" s="399" t="s">
        <v>435</v>
      </c>
      <c r="C34" s="886" t="s">
        <v>302</v>
      </c>
    </row>
    <row r="35" spans="1:3" s="386" customFormat="1" ht="18" customHeight="1" x14ac:dyDescent="0.15">
      <c r="A35" s="880" t="s">
        <v>33</v>
      </c>
      <c r="B35" s="35" t="s">
        <v>436</v>
      </c>
      <c r="C35" s="884" t="s">
        <v>209</v>
      </c>
    </row>
    <row r="36" spans="1:3" s="386" customFormat="1" ht="18" customHeight="1" x14ac:dyDescent="0.15">
      <c r="A36" s="880" t="s">
        <v>34</v>
      </c>
      <c r="B36" s="35" t="s">
        <v>437</v>
      </c>
      <c r="C36" s="886" t="s">
        <v>296</v>
      </c>
    </row>
    <row r="37" spans="1:3" s="386" customFormat="1" ht="18" customHeight="1" x14ac:dyDescent="0.15">
      <c r="A37" s="889">
        <v>4</v>
      </c>
      <c r="B37" s="399" t="s">
        <v>438</v>
      </c>
      <c r="C37" s="886" t="s">
        <v>296</v>
      </c>
    </row>
    <row r="38" spans="1:3" s="386" customFormat="1" ht="18" customHeight="1" x14ac:dyDescent="0.15">
      <c r="A38" s="889" t="s">
        <v>249</v>
      </c>
      <c r="B38" s="399" t="s">
        <v>439</v>
      </c>
      <c r="C38" s="881" t="s">
        <v>210</v>
      </c>
    </row>
    <row r="39" spans="1:3" s="386" customFormat="1" ht="18" customHeight="1" x14ac:dyDescent="0.15">
      <c r="A39" s="880" t="s">
        <v>250</v>
      </c>
      <c r="B39" s="35" t="s">
        <v>440</v>
      </c>
      <c r="C39" s="890" t="s">
        <v>211</v>
      </c>
    </row>
    <row r="40" spans="1:3" s="386" customFormat="1" ht="18" customHeight="1" x14ac:dyDescent="0.15">
      <c r="A40" s="880" t="s">
        <v>251</v>
      </c>
      <c r="B40" s="35" t="s">
        <v>441</v>
      </c>
      <c r="C40" s="890" t="s">
        <v>212</v>
      </c>
    </row>
    <row r="41" spans="1:3" s="386" customFormat="1" ht="18" customHeight="1" x14ac:dyDescent="0.15">
      <c r="A41" s="889" t="s">
        <v>252</v>
      </c>
      <c r="B41" s="399" t="s">
        <v>442</v>
      </c>
      <c r="C41" s="881" t="s">
        <v>299</v>
      </c>
    </row>
    <row r="42" spans="1:3" s="386" customFormat="1" ht="18" customHeight="1" x14ac:dyDescent="0.15">
      <c r="A42" s="880" t="s">
        <v>253</v>
      </c>
      <c r="B42" s="35" t="s">
        <v>427</v>
      </c>
      <c r="C42" s="890" t="s">
        <v>297</v>
      </c>
    </row>
    <row r="43" spans="1:3" s="386" customFormat="1" ht="18" customHeight="1" x14ac:dyDescent="0.15">
      <c r="A43" s="880" t="s">
        <v>254</v>
      </c>
      <c r="B43" s="35" t="s">
        <v>428</v>
      </c>
      <c r="C43" s="890" t="s">
        <v>298</v>
      </c>
    </row>
    <row r="44" spans="1:3" s="386" customFormat="1" ht="18" customHeight="1" x14ac:dyDescent="0.15">
      <c r="A44" s="891" t="s">
        <v>255</v>
      </c>
      <c r="B44" s="36" t="s">
        <v>429</v>
      </c>
      <c r="C44" s="884" t="s">
        <v>300</v>
      </c>
    </row>
    <row r="45" spans="1:3" s="386" customFormat="1" ht="18" customHeight="1" x14ac:dyDescent="0.15">
      <c r="A45" s="880" t="s">
        <v>256</v>
      </c>
      <c r="B45" s="31" t="s">
        <v>443</v>
      </c>
      <c r="C45" s="881" t="s">
        <v>67</v>
      </c>
    </row>
    <row r="46" spans="1:3" s="386" customFormat="1" ht="18" customHeight="1" x14ac:dyDescent="0.15">
      <c r="A46" s="880" t="s">
        <v>257</v>
      </c>
      <c r="B46" s="33" t="s">
        <v>427</v>
      </c>
      <c r="C46" s="881" t="s">
        <v>213</v>
      </c>
    </row>
    <row r="47" spans="1:3" s="386" customFormat="1" ht="18" customHeight="1" x14ac:dyDescent="0.15">
      <c r="A47" s="880" t="s">
        <v>258</v>
      </c>
      <c r="B47" s="33" t="s">
        <v>428</v>
      </c>
      <c r="C47" s="883" t="s">
        <v>214</v>
      </c>
    </row>
    <row r="48" spans="1:3" s="386" customFormat="1" ht="18" customHeight="1" x14ac:dyDescent="0.15">
      <c r="A48" s="891" t="s">
        <v>259</v>
      </c>
      <c r="B48" s="678" t="s">
        <v>429</v>
      </c>
      <c r="C48" s="884" t="s">
        <v>215</v>
      </c>
    </row>
    <row r="49" spans="1:3" s="386" customFormat="1" ht="18" customHeight="1" x14ac:dyDescent="0.15">
      <c r="A49" s="880" t="s">
        <v>260</v>
      </c>
      <c r="B49" s="452" t="s">
        <v>444</v>
      </c>
      <c r="C49" s="892" t="s">
        <v>301</v>
      </c>
    </row>
    <row r="50" spans="1:3" s="386" customFormat="1" ht="18" customHeight="1" x14ac:dyDescent="0.15">
      <c r="A50" s="880" t="s">
        <v>157</v>
      </c>
      <c r="B50" s="35" t="s">
        <v>445</v>
      </c>
      <c r="C50" s="892" t="s">
        <v>68</v>
      </c>
    </row>
    <row r="51" spans="1:3" s="386" customFormat="1" ht="18" customHeight="1" x14ac:dyDescent="0.15">
      <c r="A51" s="880" t="s">
        <v>261</v>
      </c>
      <c r="B51" s="33" t="s">
        <v>427</v>
      </c>
      <c r="C51" s="893" t="s">
        <v>216</v>
      </c>
    </row>
    <row r="52" spans="1:3" s="386" customFormat="1" ht="18" customHeight="1" x14ac:dyDescent="0.15">
      <c r="A52" s="880" t="s">
        <v>262</v>
      </c>
      <c r="B52" s="33" t="s">
        <v>428</v>
      </c>
      <c r="C52" s="894" t="s">
        <v>217</v>
      </c>
    </row>
    <row r="53" spans="1:3" s="386" customFormat="1" ht="18" customHeight="1" x14ac:dyDescent="0.15">
      <c r="A53" s="895" t="s">
        <v>263</v>
      </c>
      <c r="B53" s="400" t="s">
        <v>429</v>
      </c>
      <c r="C53" s="886" t="s">
        <v>218</v>
      </c>
    </row>
    <row r="54" spans="1:3" s="386" customFormat="1" ht="30" x14ac:dyDescent="0.15">
      <c r="A54" s="880" t="s">
        <v>158</v>
      </c>
      <c r="B54" s="933" t="s">
        <v>446</v>
      </c>
      <c r="C54" s="881" t="s">
        <v>69</v>
      </c>
    </row>
    <row r="55" spans="1:3" s="386" customFormat="1" ht="18" customHeight="1" x14ac:dyDescent="0.15">
      <c r="A55" s="880" t="s">
        <v>264</v>
      </c>
      <c r="B55" s="401" t="s">
        <v>447</v>
      </c>
      <c r="C55" s="883" t="s">
        <v>219</v>
      </c>
    </row>
    <row r="56" spans="1:3" s="386" customFormat="1" ht="18" customHeight="1" x14ac:dyDescent="0.15">
      <c r="A56" s="880" t="s">
        <v>265</v>
      </c>
      <c r="B56" s="35" t="s">
        <v>448</v>
      </c>
      <c r="C56" s="881" t="s">
        <v>70</v>
      </c>
    </row>
    <row r="57" spans="1:3" s="386" customFormat="1" ht="18" customHeight="1" x14ac:dyDescent="0.15">
      <c r="A57" s="880" t="s">
        <v>266</v>
      </c>
      <c r="B57" s="33" t="s">
        <v>449</v>
      </c>
      <c r="C57" s="892" t="s">
        <v>220</v>
      </c>
    </row>
    <row r="58" spans="1:3" s="386" customFormat="1" ht="20.25" customHeight="1" x14ac:dyDescent="0.15">
      <c r="A58" s="880" t="s">
        <v>267</v>
      </c>
      <c r="B58" s="924" t="s">
        <v>450</v>
      </c>
      <c r="C58" s="886" t="s">
        <v>592</v>
      </c>
    </row>
    <row r="59" spans="1:3" s="386" customFormat="1" ht="18" customHeight="1" x14ac:dyDescent="0.15">
      <c r="A59" s="891" t="s">
        <v>268</v>
      </c>
      <c r="B59" s="36" t="s">
        <v>451</v>
      </c>
      <c r="C59" s="884" t="s">
        <v>599</v>
      </c>
    </row>
    <row r="60" spans="1:3" s="386" customFormat="1" ht="18" customHeight="1" x14ac:dyDescent="0.15">
      <c r="A60" s="885" t="s">
        <v>159</v>
      </c>
      <c r="B60" s="398" t="s">
        <v>452</v>
      </c>
      <c r="C60" s="897" t="s">
        <v>75</v>
      </c>
    </row>
    <row r="61" spans="1:3" s="386" customFormat="1" ht="18" customHeight="1" x14ac:dyDescent="0.15">
      <c r="A61" s="885" t="s">
        <v>269</v>
      </c>
      <c r="B61" s="38" t="s">
        <v>453</v>
      </c>
      <c r="C61" s="886" t="s">
        <v>71</v>
      </c>
    </row>
    <row r="62" spans="1:3" s="386" customFormat="1" ht="18" customHeight="1" x14ac:dyDescent="0.15">
      <c r="A62" s="885" t="s">
        <v>270</v>
      </c>
      <c r="B62" s="35" t="s">
        <v>454</v>
      </c>
      <c r="C62" s="896" t="s">
        <v>73</v>
      </c>
    </row>
    <row r="63" spans="1:3" s="386" customFormat="1" ht="18" customHeight="1" x14ac:dyDescent="0.15">
      <c r="A63" s="885" t="s">
        <v>271</v>
      </c>
      <c r="B63" s="33" t="s">
        <v>455</v>
      </c>
      <c r="C63" s="886" t="s">
        <v>74</v>
      </c>
    </row>
    <row r="64" spans="1:3" s="386" customFormat="1" ht="18" customHeight="1" x14ac:dyDescent="0.15">
      <c r="A64" s="885" t="s">
        <v>272</v>
      </c>
      <c r="B64" s="34" t="s">
        <v>456</v>
      </c>
      <c r="C64" s="886" t="s">
        <v>74</v>
      </c>
    </row>
    <row r="65" spans="1:3" s="386" customFormat="1" ht="18" customHeight="1" x14ac:dyDescent="0.15">
      <c r="A65" s="885" t="s">
        <v>273</v>
      </c>
      <c r="B65" s="36" t="s">
        <v>457</v>
      </c>
      <c r="C65" s="884" t="s">
        <v>74</v>
      </c>
    </row>
    <row r="66" spans="1:3" s="386" customFormat="1" ht="18" customHeight="1" x14ac:dyDescent="0.15">
      <c r="A66" s="887" t="s">
        <v>274</v>
      </c>
      <c r="B66" s="38" t="s">
        <v>458</v>
      </c>
      <c r="C66" s="883" t="s">
        <v>72</v>
      </c>
    </row>
    <row r="67" spans="1:3" s="386" customFormat="1" ht="18" customHeight="1" x14ac:dyDescent="0.15">
      <c r="A67" s="898" t="s">
        <v>275</v>
      </c>
      <c r="B67" s="396" t="s">
        <v>459</v>
      </c>
      <c r="C67" s="897" t="s">
        <v>71</v>
      </c>
    </row>
    <row r="68" spans="1:3" s="386" customFormat="1" ht="18" customHeight="1" x14ac:dyDescent="0.15">
      <c r="A68" s="880" t="s">
        <v>276</v>
      </c>
      <c r="B68" s="402" t="s">
        <v>460</v>
      </c>
      <c r="C68" s="897" t="s">
        <v>71</v>
      </c>
    </row>
    <row r="69" spans="1:3" s="386" customFormat="1" ht="18" customHeight="1" x14ac:dyDescent="0.15">
      <c r="A69" s="891" t="s">
        <v>184</v>
      </c>
      <c r="B69" s="38" t="s">
        <v>461</v>
      </c>
      <c r="C69" s="897" t="s">
        <v>71</v>
      </c>
    </row>
    <row r="70" spans="1:3" s="386" customFormat="1" ht="18" customHeight="1" x14ac:dyDescent="0.15">
      <c r="A70" s="887" t="s">
        <v>277</v>
      </c>
      <c r="B70" s="39" t="s">
        <v>603</v>
      </c>
      <c r="C70" s="892" t="s">
        <v>76</v>
      </c>
    </row>
    <row r="71" spans="1:3" s="386" customFormat="1" ht="18" customHeight="1" x14ac:dyDescent="0.15">
      <c r="A71" s="895" t="s">
        <v>278</v>
      </c>
      <c r="B71" s="405" t="s">
        <v>462</v>
      </c>
      <c r="C71" s="892" t="s">
        <v>87</v>
      </c>
    </row>
    <row r="72" spans="1:3" s="386" customFormat="1" ht="18" customHeight="1" x14ac:dyDescent="0.15">
      <c r="A72" s="895" t="s">
        <v>194</v>
      </c>
      <c r="B72" s="403" t="s">
        <v>463</v>
      </c>
      <c r="C72" s="892" t="s">
        <v>85</v>
      </c>
    </row>
    <row r="73" spans="1:3" s="386" customFormat="1" ht="18" customHeight="1" x14ac:dyDescent="0.15">
      <c r="A73" s="895" t="s">
        <v>279</v>
      </c>
      <c r="B73" s="33" t="s">
        <v>464</v>
      </c>
      <c r="C73" s="892" t="s">
        <v>77</v>
      </c>
    </row>
    <row r="74" spans="1:3" s="386" customFormat="1" ht="18" customHeight="1" x14ac:dyDescent="0.15">
      <c r="A74" s="895" t="s">
        <v>280</v>
      </c>
      <c r="B74" s="56" t="s">
        <v>465</v>
      </c>
      <c r="C74" s="897" t="s">
        <v>593</v>
      </c>
    </row>
    <row r="75" spans="1:3" s="386" customFormat="1" ht="18" customHeight="1" x14ac:dyDescent="0.15">
      <c r="A75" s="895" t="s">
        <v>281</v>
      </c>
      <c r="B75" s="33" t="s">
        <v>466</v>
      </c>
      <c r="C75" s="897" t="s">
        <v>79</v>
      </c>
    </row>
    <row r="76" spans="1:3" s="386" customFormat="1" ht="18" customHeight="1" x14ac:dyDescent="0.15">
      <c r="A76" s="895" t="s">
        <v>282</v>
      </c>
      <c r="B76" s="36" t="s">
        <v>467</v>
      </c>
      <c r="C76" s="897" t="s">
        <v>78</v>
      </c>
    </row>
    <row r="77" spans="1:3" s="386" customFormat="1" ht="18" customHeight="1" x14ac:dyDescent="0.15">
      <c r="A77" s="899">
        <v>12.2</v>
      </c>
      <c r="B77" s="373" t="s">
        <v>468</v>
      </c>
      <c r="C77" s="892" t="s">
        <v>80</v>
      </c>
    </row>
    <row r="78" spans="1:3" s="386" customFormat="1" ht="18" customHeight="1" x14ac:dyDescent="0.15">
      <c r="A78" s="895">
        <v>12.3</v>
      </c>
      <c r="B78" s="403" t="s">
        <v>469</v>
      </c>
      <c r="C78" s="958" t="s">
        <v>594</v>
      </c>
    </row>
    <row r="79" spans="1:3" s="386" customFormat="1" ht="18" customHeight="1" x14ac:dyDescent="0.15">
      <c r="A79" s="895" t="s">
        <v>283</v>
      </c>
      <c r="B79" s="404" t="s">
        <v>470</v>
      </c>
      <c r="C79" s="892" t="s">
        <v>81</v>
      </c>
    </row>
    <row r="80" spans="1:3" s="386" customFormat="1" ht="18" customHeight="1" x14ac:dyDescent="0.15">
      <c r="A80" s="895" t="s">
        <v>284</v>
      </c>
      <c r="B80" s="404" t="s">
        <v>471</v>
      </c>
      <c r="C80" s="897" t="s">
        <v>82</v>
      </c>
    </row>
    <row r="81" spans="1:3" s="386" customFormat="1" ht="18" customHeight="1" x14ac:dyDescent="0.15">
      <c r="A81" s="895" t="s">
        <v>285</v>
      </c>
      <c r="B81" s="404" t="s">
        <v>472</v>
      </c>
      <c r="C81" s="897" t="s">
        <v>83</v>
      </c>
    </row>
    <row r="82" spans="1:3" s="386" customFormat="1" ht="30" x14ac:dyDescent="0.15">
      <c r="A82" s="895" t="s">
        <v>286</v>
      </c>
      <c r="B82" s="547" t="s">
        <v>602</v>
      </c>
      <c r="C82" s="897" t="s">
        <v>84</v>
      </c>
    </row>
    <row r="83" spans="1:3" s="386" customFormat="1" ht="18" customHeight="1" x14ac:dyDescent="0.15">
      <c r="A83" s="900">
        <v>12.4</v>
      </c>
      <c r="B83" s="901" t="s">
        <v>473</v>
      </c>
      <c r="C83" s="886" t="s">
        <v>86</v>
      </c>
    </row>
    <row r="84" spans="1:3" ht="18" customHeight="1" x14ac:dyDescent="0.25">
      <c r="A84" s="387"/>
      <c r="B84" s="388"/>
      <c r="C84" s="389"/>
    </row>
    <row r="85" spans="1:3" ht="18" customHeight="1" x14ac:dyDescent="0.25">
      <c r="A85" s="1100" t="s">
        <v>551</v>
      </c>
      <c r="B85" s="1100"/>
      <c r="C85" s="1100"/>
    </row>
    <row r="86" spans="1:3" ht="36" customHeight="1" x14ac:dyDescent="0.25">
      <c r="A86" s="1090" t="s">
        <v>567</v>
      </c>
      <c r="B86" s="1093"/>
      <c r="C86" s="1093"/>
    </row>
    <row r="87" spans="1:3" ht="18.75" x14ac:dyDescent="0.25">
      <c r="A87" s="1090" t="s">
        <v>583</v>
      </c>
      <c r="B87" s="1091"/>
      <c r="C87" s="1091"/>
    </row>
    <row r="88" spans="1:3" ht="41.25" customHeight="1" x14ac:dyDescent="0.25">
      <c r="A88" s="1090" t="s">
        <v>572</v>
      </c>
      <c r="B88" s="1090"/>
      <c r="C88" s="1090"/>
    </row>
    <row r="89" spans="1:3" s="390" customFormat="1" ht="18" customHeight="1" x14ac:dyDescent="0.15">
      <c r="A89" s="1092"/>
      <c r="B89" s="1092"/>
      <c r="C89" s="1092"/>
    </row>
    <row r="90" spans="1:3" ht="18.600000000000001" customHeight="1" x14ac:dyDescent="0.25">
      <c r="A90" s="386"/>
      <c r="B90" s="386"/>
      <c r="C90" s="386"/>
    </row>
    <row r="91" spans="1:3" x14ac:dyDescent="0.25">
      <c r="A91" s="386"/>
      <c r="B91" s="386"/>
      <c r="C91" s="386"/>
    </row>
    <row r="92" spans="1:3" x14ac:dyDescent="0.25">
      <c r="A92" s="386"/>
      <c r="B92" s="386"/>
      <c r="C92" s="386"/>
    </row>
    <row r="93" spans="1:3" x14ac:dyDescent="0.25">
      <c r="A93" s="386"/>
      <c r="B93" s="386"/>
      <c r="C93" s="386"/>
    </row>
    <row r="94" spans="1:3" x14ac:dyDescent="0.25">
      <c r="A94" s="386"/>
      <c r="B94" s="386"/>
      <c r="C94" s="386"/>
    </row>
  </sheetData>
  <sheetProtection sheet="1" objects="1" scenarios="1"/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47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7"/>
  <sheetViews>
    <sheetView showGridLines="0" topLeftCell="A7" zoomScale="85" zoomScaleNormal="85" zoomScaleSheetLayoutView="85" workbookViewId="0">
      <selection activeCell="D67" sqref="D67"/>
    </sheetView>
  </sheetViews>
  <sheetFormatPr defaultColWidth="9" defaultRowHeight="15.75" x14ac:dyDescent="0.25"/>
  <cols>
    <col min="1" max="1" width="8.375" style="273" customWidth="1"/>
    <col min="2" max="2" width="44.375" style="273" customWidth="1"/>
    <col min="3" max="3" width="43.125" style="273" customWidth="1"/>
    <col min="4" max="4" width="44.375" style="273" customWidth="1"/>
    <col min="5" max="5" width="39.625" style="273" customWidth="1"/>
    <col min="6" max="6" width="9" style="273" customWidth="1"/>
    <col min="7" max="7" width="0.75" style="273" customWidth="1"/>
    <col min="8" max="9" width="9" style="273" hidden="1" customWidth="1"/>
    <col min="10" max="16384" width="9" style="273"/>
  </cols>
  <sheetData>
    <row r="1" spans="1:5" ht="16.5" thickBot="1" x14ac:dyDescent="0.3">
      <c r="A1" s="315" t="s">
        <v>0</v>
      </c>
      <c r="B1" s="272"/>
    </row>
    <row r="2" spans="1:5" ht="7.5" customHeight="1" x14ac:dyDescent="0.25">
      <c r="A2" s="274"/>
      <c r="B2" s="275" t="s">
        <v>0</v>
      </c>
      <c r="C2" s="276"/>
      <c r="D2" s="276"/>
      <c r="E2" s="277"/>
    </row>
    <row r="3" spans="1:5" x14ac:dyDescent="0.25">
      <c r="A3" s="278"/>
      <c r="B3" s="279" t="s">
        <v>0</v>
      </c>
      <c r="C3" s="280"/>
      <c r="D3" s="280"/>
      <c r="E3" s="281"/>
    </row>
    <row r="4" spans="1:5" ht="18" customHeight="1" x14ac:dyDescent="0.25">
      <c r="A4" s="278"/>
      <c r="B4" s="279" t="s">
        <v>0</v>
      </c>
      <c r="C4" s="1104" t="s">
        <v>574</v>
      </c>
      <c r="D4" s="1104"/>
      <c r="E4" s="1105"/>
    </row>
    <row r="5" spans="1:5" ht="18" customHeight="1" x14ac:dyDescent="0.25">
      <c r="A5" s="278"/>
      <c r="B5" s="279"/>
      <c r="C5" s="1106"/>
      <c r="D5" s="1106"/>
      <c r="E5" s="1105"/>
    </row>
    <row r="6" spans="1:5" s="534" customFormat="1" ht="18.75" x14ac:dyDescent="0.3">
      <c r="A6" s="533"/>
      <c r="B6" s="188"/>
      <c r="C6" s="1107" t="s">
        <v>409</v>
      </c>
      <c r="D6" s="1107"/>
      <c r="E6" s="1108"/>
    </row>
    <row r="7" spans="1:5" ht="18" customHeight="1" x14ac:dyDescent="0.3">
      <c r="A7" s="278"/>
      <c r="B7" s="282" t="s">
        <v>0</v>
      </c>
      <c r="C7" s="1107" t="s">
        <v>477</v>
      </c>
      <c r="D7" s="1107"/>
      <c r="E7" s="1108"/>
    </row>
    <row r="8" spans="1:5" ht="18" customHeight="1" x14ac:dyDescent="0.3">
      <c r="A8" s="278"/>
      <c r="B8" s="279"/>
      <c r="C8" s="1109" t="s">
        <v>589</v>
      </c>
      <c r="D8" s="1110"/>
      <c r="E8" s="1108"/>
    </row>
    <row r="9" spans="1:5" ht="3.75" customHeight="1" x14ac:dyDescent="0.25">
      <c r="A9" s="283"/>
      <c r="B9" s="284"/>
      <c r="C9" s="284"/>
      <c r="D9" s="284"/>
      <c r="E9" s="285"/>
    </row>
    <row r="10" spans="1:5" ht="11.25" customHeight="1" x14ac:dyDescent="0.25">
      <c r="A10" s="316" t="s">
        <v>0</v>
      </c>
      <c r="B10" s="3"/>
      <c r="C10" s="1112" t="s">
        <v>552</v>
      </c>
      <c r="D10" s="1113"/>
      <c r="E10" s="1114"/>
    </row>
    <row r="11" spans="1:5" ht="16.5" customHeight="1" x14ac:dyDescent="0.25">
      <c r="A11" s="392" t="s">
        <v>418</v>
      </c>
      <c r="B11" s="393" t="s">
        <v>417</v>
      </c>
      <c r="C11" s="1115"/>
      <c r="D11" s="1116"/>
      <c r="E11" s="1117"/>
    </row>
    <row r="12" spans="1:5" ht="12.75" customHeight="1" x14ac:dyDescent="0.25">
      <c r="A12" s="394" t="s">
        <v>419</v>
      </c>
      <c r="B12" s="287"/>
      <c r="C12" s="1097" t="s">
        <v>553</v>
      </c>
      <c r="D12" s="1097" t="s">
        <v>554</v>
      </c>
      <c r="E12" s="1102" t="s">
        <v>555</v>
      </c>
    </row>
    <row r="13" spans="1:5" s="319" customFormat="1" ht="5.25" customHeight="1" x14ac:dyDescent="0.25">
      <c r="A13" s="317" t="s">
        <v>0</v>
      </c>
      <c r="B13" s="318"/>
      <c r="C13" s="1111"/>
      <c r="D13" s="1111"/>
      <c r="E13" s="1103"/>
    </row>
    <row r="14" spans="1:5" ht="30" x14ac:dyDescent="0.25">
      <c r="A14" s="504">
        <v>1</v>
      </c>
      <c r="B14" s="935" t="s">
        <v>423</v>
      </c>
      <c r="C14" s="512" t="s">
        <v>303</v>
      </c>
      <c r="D14" s="512" t="s">
        <v>304</v>
      </c>
      <c r="E14" s="466" t="s">
        <v>342</v>
      </c>
    </row>
    <row r="15" spans="1:5" ht="45" x14ac:dyDescent="0.25">
      <c r="A15" s="504">
        <v>1.1000000000000001</v>
      </c>
      <c r="B15" s="936" t="s">
        <v>426</v>
      </c>
      <c r="C15" s="512" t="s">
        <v>305</v>
      </c>
      <c r="D15" s="512" t="s">
        <v>36</v>
      </c>
      <c r="E15" s="467">
        <v>245.01</v>
      </c>
    </row>
    <row r="16" spans="1:5" ht="20.100000000000001" customHeight="1" x14ac:dyDescent="0.25">
      <c r="A16" s="504" t="s">
        <v>3</v>
      </c>
      <c r="B16" s="525" t="s">
        <v>427</v>
      </c>
      <c r="C16" s="679">
        <v>4401.1099999999997</v>
      </c>
      <c r="D16" s="680" t="s">
        <v>306</v>
      </c>
      <c r="E16" s="465" t="s">
        <v>343</v>
      </c>
    </row>
    <row r="17" spans="1:5" ht="20.100000000000001" customHeight="1" x14ac:dyDescent="0.25">
      <c r="A17" s="504" t="s">
        <v>9</v>
      </c>
      <c r="B17" s="529" t="s">
        <v>428</v>
      </c>
      <c r="C17" s="681">
        <v>4401.12</v>
      </c>
      <c r="D17" s="680" t="s">
        <v>306</v>
      </c>
      <c r="E17" s="465" t="s">
        <v>343</v>
      </c>
    </row>
    <row r="18" spans="1:5" ht="20.100000000000001" customHeight="1" x14ac:dyDescent="0.25">
      <c r="A18" s="504">
        <v>1.2</v>
      </c>
      <c r="B18" s="523" t="s">
        <v>430</v>
      </c>
      <c r="C18" s="681">
        <v>44.03</v>
      </c>
      <c r="D18" s="681">
        <v>44.03</v>
      </c>
      <c r="E18" s="682">
        <v>247</v>
      </c>
    </row>
    <row r="19" spans="1:5" ht="20.100000000000001" customHeight="1" x14ac:dyDescent="0.25">
      <c r="A19" s="504" t="s">
        <v>4</v>
      </c>
      <c r="B19" s="525" t="s">
        <v>427</v>
      </c>
      <c r="C19" s="512" t="s">
        <v>307</v>
      </c>
      <c r="D19" s="683" t="s">
        <v>308</v>
      </c>
      <c r="E19" s="684" t="s">
        <v>344</v>
      </c>
    </row>
    <row r="20" spans="1:5" s="291" customFormat="1" ht="20.100000000000001" customHeight="1" x14ac:dyDescent="0.15">
      <c r="A20" s="504" t="s">
        <v>10</v>
      </c>
      <c r="B20" s="525" t="s">
        <v>428</v>
      </c>
      <c r="C20" s="685" t="s">
        <v>309</v>
      </c>
      <c r="D20" s="686" t="s">
        <v>310</v>
      </c>
      <c r="E20" s="684" t="s">
        <v>345</v>
      </c>
    </row>
    <row r="21" spans="1:5" s="291" customFormat="1" ht="20.100000000000001" customHeight="1" x14ac:dyDescent="0.15">
      <c r="A21" s="504" t="s">
        <v>14</v>
      </c>
      <c r="B21" s="526" t="s">
        <v>429</v>
      </c>
      <c r="C21" s="687" t="s">
        <v>398</v>
      </c>
      <c r="D21" s="687" t="s">
        <v>400</v>
      </c>
      <c r="E21" s="684" t="s">
        <v>346</v>
      </c>
    </row>
    <row r="22" spans="1:5" s="291" customFormat="1" ht="20.100000000000001" customHeight="1" x14ac:dyDescent="0.15">
      <c r="A22" s="505">
        <v>2</v>
      </c>
      <c r="B22" s="506" t="s">
        <v>434</v>
      </c>
      <c r="C22" s="513" t="s">
        <v>37</v>
      </c>
      <c r="D22" s="513" t="s">
        <v>37</v>
      </c>
      <c r="E22" s="688" t="s">
        <v>347</v>
      </c>
    </row>
    <row r="23" spans="1:5" s="291" customFormat="1" ht="20.100000000000001" customHeight="1" x14ac:dyDescent="0.15">
      <c r="A23" s="507">
        <v>3</v>
      </c>
      <c r="B23" s="508" t="s">
        <v>435</v>
      </c>
      <c r="C23" s="515" t="s">
        <v>311</v>
      </c>
      <c r="D23" s="514" t="s">
        <v>38</v>
      </c>
      <c r="E23" s="689" t="s">
        <v>349</v>
      </c>
    </row>
    <row r="24" spans="1:5" s="291" customFormat="1" ht="20.100000000000001" customHeight="1" x14ac:dyDescent="0.15">
      <c r="A24" s="504" t="s">
        <v>33</v>
      </c>
      <c r="B24" s="524" t="s">
        <v>436</v>
      </c>
      <c r="C24" s="406" t="s">
        <v>39</v>
      </c>
      <c r="D24" s="406" t="s">
        <v>39</v>
      </c>
      <c r="E24" s="690">
        <v>246.1</v>
      </c>
    </row>
    <row r="25" spans="1:5" s="291" customFormat="1" ht="39.950000000000003" customHeight="1" x14ac:dyDescent="0.15">
      <c r="A25" s="509" t="s">
        <v>34</v>
      </c>
      <c r="B25" s="527" t="s">
        <v>437</v>
      </c>
      <c r="C25" s="514" t="s">
        <v>312</v>
      </c>
      <c r="D25" s="514" t="s">
        <v>40</v>
      </c>
      <c r="E25" s="689" t="s">
        <v>348</v>
      </c>
    </row>
    <row r="26" spans="1:5" s="291" customFormat="1" ht="30" x14ac:dyDescent="0.15">
      <c r="A26" s="504" t="s">
        <v>287</v>
      </c>
      <c r="B26" s="535" t="s">
        <v>438</v>
      </c>
      <c r="C26" s="514" t="s">
        <v>312</v>
      </c>
      <c r="D26" s="514" t="s">
        <v>40</v>
      </c>
      <c r="E26" s="689" t="s">
        <v>348</v>
      </c>
    </row>
    <row r="27" spans="1:5" s="291" customFormat="1" ht="30" x14ac:dyDescent="0.15">
      <c r="A27" s="507" t="s">
        <v>249</v>
      </c>
      <c r="B27" s="508" t="s">
        <v>439</v>
      </c>
      <c r="C27" s="515" t="s">
        <v>313</v>
      </c>
      <c r="D27" s="514" t="s">
        <v>202</v>
      </c>
      <c r="E27" s="689" t="s">
        <v>348</v>
      </c>
    </row>
    <row r="28" spans="1:5" s="291" customFormat="1" ht="20.100000000000001" customHeight="1" x14ac:dyDescent="0.15">
      <c r="A28" s="504" t="s">
        <v>250</v>
      </c>
      <c r="B28" s="524" t="s">
        <v>440</v>
      </c>
      <c r="C28" s="515">
        <v>4401.3100000000004</v>
      </c>
      <c r="D28" s="515">
        <v>4401.3100000000004</v>
      </c>
      <c r="E28" s="689" t="s">
        <v>348</v>
      </c>
    </row>
    <row r="29" spans="1:5" s="291" customFormat="1" ht="20.100000000000001" customHeight="1" x14ac:dyDescent="0.15">
      <c r="A29" s="509" t="s">
        <v>251</v>
      </c>
      <c r="B29" s="527" t="s">
        <v>441</v>
      </c>
      <c r="C29" s="515">
        <v>4401.3900000000003</v>
      </c>
      <c r="D29" s="514" t="s">
        <v>40</v>
      </c>
      <c r="E29" s="689" t="s">
        <v>348</v>
      </c>
    </row>
    <row r="30" spans="1:5" s="291" customFormat="1" ht="20.100000000000001" customHeight="1" x14ac:dyDescent="0.15">
      <c r="A30" s="507" t="s">
        <v>252</v>
      </c>
      <c r="B30" s="508" t="s">
        <v>442</v>
      </c>
      <c r="C30" s="691" t="s">
        <v>314</v>
      </c>
      <c r="D30" s="691" t="s">
        <v>314</v>
      </c>
      <c r="E30" s="467" t="s">
        <v>353</v>
      </c>
    </row>
    <row r="31" spans="1:5" s="291" customFormat="1" ht="20.100000000000001" customHeight="1" x14ac:dyDescent="0.15">
      <c r="A31" s="504" t="s">
        <v>253</v>
      </c>
      <c r="B31" s="524" t="s">
        <v>427</v>
      </c>
      <c r="C31" s="522" t="s">
        <v>315</v>
      </c>
      <c r="D31" s="692" t="s">
        <v>316</v>
      </c>
      <c r="E31" s="693" t="s">
        <v>350</v>
      </c>
    </row>
    <row r="32" spans="1:5" s="291" customFormat="1" ht="39.950000000000003" customHeight="1" x14ac:dyDescent="0.15">
      <c r="A32" s="504" t="s">
        <v>254</v>
      </c>
      <c r="B32" s="524" t="s">
        <v>428</v>
      </c>
      <c r="C32" s="406" t="s">
        <v>317</v>
      </c>
      <c r="D32" s="694" t="s">
        <v>318</v>
      </c>
      <c r="E32" s="693" t="s">
        <v>351</v>
      </c>
    </row>
    <row r="33" spans="1:5" s="291" customFormat="1" ht="30" x14ac:dyDescent="0.15">
      <c r="A33" s="509" t="s">
        <v>255</v>
      </c>
      <c r="B33" s="528" t="s">
        <v>429</v>
      </c>
      <c r="C33" s="695" t="s">
        <v>397</v>
      </c>
      <c r="D33" s="696" t="s">
        <v>399</v>
      </c>
      <c r="E33" s="693" t="s">
        <v>352</v>
      </c>
    </row>
    <row r="34" spans="1:5" s="291" customFormat="1" ht="20.100000000000001" customHeight="1" x14ac:dyDescent="0.15">
      <c r="A34" s="504" t="s">
        <v>256</v>
      </c>
      <c r="B34" s="31" t="s">
        <v>443</v>
      </c>
      <c r="C34" s="515">
        <v>44.08</v>
      </c>
      <c r="D34" s="515">
        <v>44.08</v>
      </c>
      <c r="E34" s="697">
        <v>634.1</v>
      </c>
    </row>
    <row r="35" spans="1:5" s="291" customFormat="1" ht="20.100000000000001" customHeight="1" x14ac:dyDescent="0.15">
      <c r="A35" s="504" t="s">
        <v>257</v>
      </c>
      <c r="B35" s="33" t="s">
        <v>427</v>
      </c>
      <c r="C35" s="513" t="s">
        <v>41</v>
      </c>
      <c r="D35" s="513" t="s">
        <v>41</v>
      </c>
      <c r="E35" s="697">
        <v>634.11</v>
      </c>
    </row>
    <row r="36" spans="1:5" s="291" customFormat="1" ht="20.100000000000001" customHeight="1" x14ac:dyDescent="0.15">
      <c r="A36" s="504" t="s">
        <v>258</v>
      </c>
      <c r="B36" s="33" t="s">
        <v>428</v>
      </c>
      <c r="C36" s="406" t="s">
        <v>42</v>
      </c>
      <c r="D36" s="406" t="s">
        <v>42</v>
      </c>
      <c r="E36" s="682">
        <v>634.12</v>
      </c>
    </row>
    <row r="37" spans="1:5" s="291" customFormat="1" ht="20.100000000000001" customHeight="1" x14ac:dyDescent="0.15">
      <c r="A37" s="509" t="s">
        <v>259</v>
      </c>
      <c r="B37" s="678" t="s">
        <v>429</v>
      </c>
      <c r="C37" s="521" t="s">
        <v>319</v>
      </c>
      <c r="D37" s="516" t="s">
        <v>44</v>
      </c>
      <c r="E37" s="465" t="s">
        <v>354</v>
      </c>
    </row>
    <row r="38" spans="1:5" s="291" customFormat="1" ht="20.100000000000001" customHeight="1" x14ac:dyDescent="0.15">
      <c r="A38" s="504" t="s">
        <v>260</v>
      </c>
      <c r="B38" s="452" t="s">
        <v>444</v>
      </c>
      <c r="C38" s="515" t="s">
        <v>320</v>
      </c>
      <c r="D38" s="515" t="s">
        <v>321</v>
      </c>
      <c r="E38" s="466" t="s">
        <v>367</v>
      </c>
    </row>
    <row r="39" spans="1:5" s="291" customFormat="1" ht="20.100000000000001" customHeight="1" x14ac:dyDescent="0.15">
      <c r="A39" s="504" t="s">
        <v>157</v>
      </c>
      <c r="B39" s="35" t="s">
        <v>445</v>
      </c>
      <c r="C39" s="517" t="s">
        <v>322</v>
      </c>
      <c r="D39" s="517" t="s">
        <v>43</v>
      </c>
      <c r="E39" s="467" t="s">
        <v>368</v>
      </c>
    </row>
    <row r="40" spans="1:5" s="291" customFormat="1" ht="20.100000000000001" customHeight="1" x14ac:dyDescent="0.15">
      <c r="A40" s="504" t="s">
        <v>261</v>
      </c>
      <c r="B40" s="33" t="s">
        <v>427</v>
      </c>
      <c r="C40" s="518" t="s">
        <v>323</v>
      </c>
      <c r="D40" s="518" t="s">
        <v>45</v>
      </c>
      <c r="E40" s="698" t="s">
        <v>355</v>
      </c>
    </row>
    <row r="41" spans="1:5" s="291" customFormat="1" ht="20.100000000000001" customHeight="1" x14ac:dyDescent="0.15">
      <c r="A41" s="504" t="s">
        <v>262</v>
      </c>
      <c r="B41" s="33" t="s">
        <v>428</v>
      </c>
      <c r="C41" s="518" t="s">
        <v>324</v>
      </c>
      <c r="D41" s="518" t="s">
        <v>46</v>
      </c>
      <c r="E41" s="698" t="s">
        <v>355</v>
      </c>
    </row>
    <row r="42" spans="1:5" s="291" customFormat="1" ht="20.100000000000001" customHeight="1" x14ac:dyDescent="0.15">
      <c r="A42" s="699" t="s">
        <v>263</v>
      </c>
      <c r="B42" s="400" t="s">
        <v>429</v>
      </c>
      <c r="C42" s="519" t="s">
        <v>325</v>
      </c>
      <c r="D42" s="519" t="s">
        <v>47</v>
      </c>
      <c r="E42" s="698" t="s">
        <v>355</v>
      </c>
    </row>
    <row r="43" spans="1:5" s="291" customFormat="1" ht="45" x14ac:dyDescent="0.15">
      <c r="A43" s="504" t="s">
        <v>158</v>
      </c>
      <c r="B43" s="937" t="s">
        <v>446</v>
      </c>
      <c r="C43" s="513" t="s">
        <v>48</v>
      </c>
      <c r="D43" s="513" t="s">
        <v>48</v>
      </c>
      <c r="E43" s="467" t="s">
        <v>369</v>
      </c>
    </row>
    <row r="44" spans="1:5" s="291" customFormat="1" ht="39.950000000000003" customHeight="1" x14ac:dyDescent="0.15">
      <c r="A44" s="504" t="s">
        <v>264</v>
      </c>
      <c r="B44" s="529" t="s">
        <v>447</v>
      </c>
      <c r="C44" s="520" t="s">
        <v>49</v>
      </c>
      <c r="D44" s="520" t="s">
        <v>49</v>
      </c>
      <c r="E44" s="698" t="s">
        <v>356</v>
      </c>
    </row>
    <row r="45" spans="1:5" s="291" customFormat="1" ht="20.100000000000001" customHeight="1" x14ac:dyDescent="0.15">
      <c r="A45" s="504" t="s">
        <v>265</v>
      </c>
      <c r="B45" s="524" t="s">
        <v>448</v>
      </c>
      <c r="C45" s="515">
        <v>44.11</v>
      </c>
      <c r="D45" s="515">
        <v>44.11</v>
      </c>
      <c r="E45" s="697">
        <v>634.5</v>
      </c>
    </row>
    <row r="46" spans="1:5" s="291" customFormat="1" ht="20.100000000000001" customHeight="1" x14ac:dyDescent="0.15">
      <c r="A46" s="504" t="s">
        <v>266</v>
      </c>
      <c r="B46" s="525" t="s">
        <v>449</v>
      </c>
      <c r="C46" s="520" t="s">
        <v>50</v>
      </c>
      <c r="D46" s="520" t="s">
        <v>50</v>
      </c>
      <c r="E46" s="698" t="s">
        <v>595</v>
      </c>
    </row>
    <row r="47" spans="1:5" s="291" customFormat="1" ht="45" x14ac:dyDescent="0.15">
      <c r="A47" s="504" t="s">
        <v>267</v>
      </c>
      <c r="B47" s="525" t="s">
        <v>450</v>
      </c>
      <c r="C47" s="520" t="s">
        <v>600</v>
      </c>
      <c r="D47" s="520" t="s">
        <v>600</v>
      </c>
      <c r="E47" s="698" t="s">
        <v>596</v>
      </c>
    </row>
    <row r="48" spans="1:5" s="291" customFormat="1" ht="30" x14ac:dyDescent="0.15">
      <c r="A48" s="509" t="s">
        <v>268</v>
      </c>
      <c r="B48" s="528" t="s">
        <v>451</v>
      </c>
      <c r="C48" s="700" t="s">
        <v>326</v>
      </c>
      <c r="D48" s="700" t="s">
        <v>326</v>
      </c>
      <c r="E48" s="698" t="s">
        <v>597</v>
      </c>
    </row>
    <row r="49" spans="1:5" s="291" customFormat="1" ht="20.100000000000001" customHeight="1" x14ac:dyDescent="0.15">
      <c r="A49" s="699" t="s">
        <v>159</v>
      </c>
      <c r="B49" s="506" t="s">
        <v>452</v>
      </c>
      <c r="C49" s="521" t="s">
        <v>51</v>
      </c>
      <c r="D49" s="521" t="s">
        <v>51</v>
      </c>
      <c r="E49" s="466" t="s">
        <v>361</v>
      </c>
    </row>
    <row r="50" spans="1:5" s="291" customFormat="1" ht="39.950000000000003" customHeight="1" x14ac:dyDescent="0.15">
      <c r="A50" s="699" t="s">
        <v>269</v>
      </c>
      <c r="B50" s="527" t="s">
        <v>453</v>
      </c>
      <c r="C50" s="515" t="s">
        <v>327</v>
      </c>
      <c r="D50" s="515" t="s">
        <v>327</v>
      </c>
      <c r="E50" s="467" t="s">
        <v>357</v>
      </c>
    </row>
    <row r="51" spans="1:5" s="291" customFormat="1" ht="20.100000000000001" customHeight="1" x14ac:dyDescent="0.15">
      <c r="A51" s="699" t="s">
        <v>270</v>
      </c>
      <c r="B51" s="524" t="s">
        <v>454</v>
      </c>
      <c r="C51" s="521" t="s">
        <v>358</v>
      </c>
      <c r="D51" s="521" t="s">
        <v>358</v>
      </c>
      <c r="E51" s="701" t="s">
        <v>360</v>
      </c>
    </row>
    <row r="52" spans="1:5" s="291" customFormat="1" ht="20.100000000000001" customHeight="1" x14ac:dyDescent="0.15">
      <c r="A52" s="699" t="s">
        <v>271</v>
      </c>
      <c r="B52" s="525" t="s">
        <v>455</v>
      </c>
      <c r="C52" s="515">
        <v>47.03</v>
      </c>
      <c r="D52" s="515">
        <v>47.03</v>
      </c>
      <c r="E52" s="467" t="s">
        <v>359</v>
      </c>
    </row>
    <row r="53" spans="1:5" s="291" customFormat="1" ht="20.100000000000001" customHeight="1" x14ac:dyDescent="0.15">
      <c r="A53" s="699" t="s">
        <v>272</v>
      </c>
      <c r="B53" s="526" t="s">
        <v>456</v>
      </c>
      <c r="C53" s="521" t="s">
        <v>52</v>
      </c>
      <c r="D53" s="521" t="s">
        <v>52</v>
      </c>
      <c r="E53" s="702">
        <v>251.5</v>
      </c>
    </row>
    <row r="54" spans="1:5" s="291" customFormat="1" ht="20.100000000000001" customHeight="1" x14ac:dyDescent="0.15">
      <c r="A54" s="699" t="s">
        <v>273</v>
      </c>
      <c r="B54" s="528" t="s">
        <v>457</v>
      </c>
      <c r="C54" s="515">
        <v>47.04</v>
      </c>
      <c r="D54" s="515">
        <v>47.04</v>
      </c>
      <c r="E54" s="697">
        <v>251.6</v>
      </c>
    </row>
    <row r="55" spans="1:5" s="291" customFormat="1" ht="30" x14ac:dyDescent="0.15">
      <c r="A55" s="703" t="s">
        <v>274</v>
      </c>
      <c r="B55" s="528" t="s">
        <v>458</v>
      </c>
      <c r="C55" s="406">
        <v>47.02</v>
      </c>
      <c r="D55" s="406">
        <v>47.02</v>
      </c>
      <c r="E55" s="682">
        <v>251.3</v>
      </c>
    </row>
    <row r="56" spans="1:5" s="291" customFormat="1" ht="20.100000000000001" customHeight="1" x14ac:dyDescent="0.15">
      <c r="A56" s="704" t="s">
        <v>275</v>
      </c>
      <c r="B56" s="508" t="s">
        <v>459</v>
      </c>
      <c r="C56" s="515">
        <v>47.06</v>
      </c>
      <c r="D56" s="515">
        <v>47.06</v>
      </c>
      <c r="E56" s="705">
        <v>251.92</v>
      </c>
    </row>
    <row r="57" spans="1:5" s="291" customFormat="1" ht="20.100000000000001" customHeight="1" x14ac:dyDescent="0.15">
      <c r="A57" s="504" t="s">
        <v>276</v>
      </c>
      <c r="B57" s="524" t="s">
        <v>460</v>
      </c>
      <c r="C57" s="406" t="s">
        <v>53</v>
      </c>
      <c r="D57" s="406" t="s">
        <v>53</v>
      </c>
      <c r="E57" s="706" t="s">
        <v>362</v>
      </c>
    </row>
    <row r="58" spans="1:5" s="291" customFormat="1" ht="31.5" customHeight="1" x14ac:dyDescent="0.15">
      <c r="A58" s="509" t="s">
        <v>184</v>
      </c>
      <c r="B58" s="527" t="s">
        <v>461</v>
      </c>
      <c r="C58" s="522" t="s">
        <v>54</v>
      </c>
      <c r="D58" s="522" t="s">
        <v>54</v>
      </c>
      <c r="E58" s="706" t="s">
        <v>362</v>
      </c>
    </row>
    <row r="59" spans="1:5" s="291" customFormat="1" ht="20.100000000000001" customHeight="1" x14ac:dyDescent="0.15">
      <c r="A59" s="703" t="s">
        <v>277</v>
      </c>
      <c r="B59" s="510" t="s">
        <v>603</v>
      </c>
      <c r="C59" s="406">
        <v>47.07</v>
      </c>
      <c r="D59" s="406">
        <v>47.07</v>
      </c>
      <c r="E59" s="705">
        <v>251.1</v>
      </c>
    </row>
    <row r="60" spans="1:5" s="291" customFormat="1" ht="39.950000000000003" customHeight="1" x14ac:dyDescent="0.15">
      <c r="A60" s="699" t="s">
        <v>278</v>
      </c>
      <c r="B60" s="506" t="s">
        <v>462</v>
      </c>
      <c r="C60" s="406" t="s">
        <v>365</v>
      </c>
      <c r="D60" s="406" t="s">
        <v>365</v>
      </c>
      <c r="E60" s="466" t="s">
        <v>376</v>
      </c>
    </row>
    <row r="61" spans="1:5" s="291" customFormat="1" ht="39.950000000000003" customHeight="1" x14ac:dyDescent="0.15">
      <c r="A61" s="699" t="s">
        <v>194</v>
      </c>
      <c r="B61" s="530" t="s">
        <v>463</v>
      </c>
      <c r="C61" s="406" t="s">
        <v>55</v>
      </c>
      <c r="D61" s="406" t="s">
        <v>55</v>
      </c>
      <c r="E61" s="466" t="s">
        <v>370</v>
      </c>
    </row>
    <row r="62" spans="1:5" s="291" customFormat="1" ht="20.100000000000001" customHeight="1" x14ac:dyDescent="0.15">
      <c r="A62" s="699" t="s">
        <v>279</v>
      </c>
      <c r="B62" s="525" t="s">
        <v>464</v>
      </c>
      <c r="C62" s="406">
        <v>48.01</v>
      </c>
      <c r="D62" s="406">
        <v>48.01</v>
      </c>
      <c r="E62" s="705">
        <v>641.1</v>
      </c>
    </row>
    <row r="63" spans="1:5" s="291" customFormat="1" ht="30" x14ac:dyDescent="0.15">
      <c r="A63" s="699" t="s">
        <v>280</v>
      </c>
      <c r="B63" s="938" t="s">
        <v>465</v>
      </c>
      <c r="C63" s="406" t="s">
        <v>56</v>
      </c>
      <c r="D63" s="406" t="s">
        <v>56</v>
      </c>
      <c r="E63" s="705">
        <v>641.29</v>
      </c>
    </row>
    <row r="64" spans="1:5" s="291" customFormat="1" ht="30" x14ac:dyDescent="0.15">
      <c r="A64" s="699" t="s">
        <v>281</v>
      </c>
      <c r="B64" s="525" t="s">
        <v>466</v>
      </c>
      <c r="C64" s="406" t="s">
        <v>57</v>
      </c>
      <c r="D64" s="406" t="s">
        <v>57</v>
      </c>
      <c r="E64" s="466" t="s">
        <v>363</v>
      </c>
    </row>
    <row r="65" spans="1:5" s="291" customFormat="1" x14ac:dyDescent="0.15">
      <c r="A65" s="699" t="s">
        <v>282</v>
      </c>
      <c r="B65" s="528" t="s">
        <v>467</v>
      </c>
      <c r="C65" s="406" t="s">
        <v>328</v>
      </c>
      <c r="D65" s="406" t="s">
        <v>328</v>
      </c>
      <c r="E65" s="466">
        <v>641.29999999999995</v>
      </c>
    </row>
    <row r="66" spans="1:5" s="291" customFormat="1" ht="20.100000000000001" customHeight="1" x14ac:dyDescent="0.15">
      <c r="A66" s="504">
        <v>12.2</v>
      </c>
      <c r="B66" s="531" t="s">
        <v>468</v>
      </c>
      <c r="C66" s="406">
        <v>48.03</v>
      </c>
      <c r="D66" s="406">
        <v>48.03</v>
      </c>
      <c r="E66" s="705">
        <v>641.63</v>
      </c>
    </row>
    <row r="67" spans="1:5" s="291" customFormat="1" ht="60" customHeight="1" x14ac:dyDescent="0.15">
      <c r="A67" s="699">
        <v>12.3</v>
      </c>
      <c r="B67" s="530" t="s">
        <v>469</v>
      </c>
      <c r="C67" s="406" t="s">
        <v>58</v>
      </c>
      <c r="D67" s="406" t="s">
        <v>58</v>
      </c>
      <c r="E67" s="466" t="s">
        <v>374</v>
      </c>
    </row>
    <row r="68" spans="1:5" s="291" customFormat="1" ht="20.100000000000001" customHeight="1" x14ac:dyDescent="0.15">
      <c r="A68" s="699" t="s">
        <v>283</v>
      </c>
      <c r="B68" s="525" t="s">
        <v>470</v>
      </c>
      <c r="C68" s="406" t="s">
        <v>59</v>
      </c>
      <c r="D68" s="406" t="s">
        <v>59</v>
      </c>
      <c r="E68" s="466" t="s">
        <v>371</v>
      </c>
    </row>
    <row r="69" spans="1:5" s="291" customFormat="1" ht="39.950000000000003" customHeight="1" x14ac:dyDescent="0.15">
      <c r="A69" s="699" t="s">
        <v>284</v>
      </c>
      <c r="B69" s="525" t="s">
        <v>471</v>
      </c>
      <c r="C69" s="406" t="s">
        <v>60</v>
      </c>
      <c r="D69" s="406" t="s">
        <v>60</v>
      </c>
      <c r="E69" s="707" t="s">
        <v>372</v>
      </c>
    </row>
    <row r="70" spans="1:5" s="291" customFormat="1" ht="39.950000000000003" customHeight="1" x14ac:dyDescent="0.15">
      <c r="A70" s="699" t="s">
        <v>285</v>
      </c>
      <c r="B70" s="525" t="s">
        <v>472</v>
      </c>
      <c r="C70" s="406" t="s">
        <v>61</v>
      </c>
      <c r="D70" s="406" t="s">
        <v>61</v>
      </c>
      <c r="E70" s="466" t="s">
        <v>373</v>
      </c>
    </row>
    <row r="71" spans="1:5" s="291" customFormat="1" ht="45" x14ac:dyDescent="0.15">
      <c r="A71" s="699" t="s">
        <v>286</v>
      </c>
      <c r="B71" s="547" t="s">
        <v>602</v>
      </c>
      <c r="C71" s="406">
        <v>4805.93</v>
      </c>
      <c r="D71" s="406">
        <v>4805.93</v>
      </c>
      <c r="E71" s="706" t="s">
        <v>366</v>
      </c>
    </row>
    <row r="72" spans="1:5" s="291" customFormat="1" ht="39.950000000000003" customHeight="1" thickBot="1" x14ac:dyDescent="0.2">
      <c r="A72" s="708">
        <v>12.4</v>
      </c>
      <c r="B72" s="532" t="s">
        <v>473</v>
      </c>
      <c r="C72" s="709" t="s">
        <v>364</v>
      </c>
      <c r="D72" s="709" t="s">
        <v>364</v>
      </c>
      <c r="E72" s="469" t="s">
        <v>375</v>
      </c>
    </row>
    <row r="73" spans="1:5" ht="5.45" customHeight="1" x14ac:dyDescent="0.25">
      <c r="A73" s="292"/>
      <c r="B73" s="511"/>
      <c r="C73" s="292"/>
      <c r="D73" s="292"/>
      <c r="E73" s="294"/>
    </row>
    <row r="74" spans="1:5" ht="18" customHeight="1" x14ac:dyDescent="0.25">
      <c r="A74" s="1100" t="s">
        <v>551</v>
      </c>
      <c r="B74" s="1100"/>
      <c r="C74" s="1100"/>
      <c r="D74" s="1100"/>
      <c r="E74" s="1100"/>
    </row>
    <row r="75" spans="1:5" ht="52.9" customHeight="1" x14ac:dyDescent="0.25">
      <c r="A75" s="1090" t="s">
        <v>584</v>
      </c>
      <c r="B75" s="1093"/>
      <c r="C75" s="1093"/>
      <c r="D75" s="1093"/>
      <c r="E75" s="1093"/>
    </row>
    <row r="76" spans="1:5" s="295" customFormat="1" ht="36" customHeight="1" x14ac:dyDescent="0.15">
      <c r="A76" s="1101" t="s">
        <v>571</v>
      </c>
      <c r="B76" s="1091"/>
      <c r="C76" s="1091"/>
      <c r="D76" s="1091"/>
      <c r="E76" s="1091"/>
    </row>
    <row r="77" spans="1:5" ht="53.45" customHeight="1" x14ac:dyDescent="0.25">
      <c r="A77" s="1101" t="s">
        <v>601</v>
      </c>
      <c r="B77" s="1091"/>
      <c r="C77" s="1091"/>
      <c r="D77" s="1091"/>
      <c r="E77" s="1091"/>
    </row>
  </sheetData>
  <sheetProtection sheet="1" objects="1" scenarios="1"/>
  <mergeCells count="12">
    <mergeCell ref="A77:E77"/>
    <mergeCell ref="A76:E76"/>
    <mergeCell ref="A75:E75"/>
    <mergeCell ref="E12:E13"/>
    <mergeCell ref="C4:E5"/>
    <mergeCell ref="C7:E7"/>
    <mergeCell ref="C8:E8"/>
    <mergeCell ref="D12:D13"/>
    <mergeCell ref="C12:C13"/>
    <mergeCell ref="C10:E11"/>
    <mergeCell ref="C6:E6"/>
    <mergeCell ref="A74:E74"/>
  </mergeCells>
  <phoneticPr fontId="0" type="noConversion"/>
  <printOptions horizontalCentered="1" verticalCentered="1"/>
  <pageMargins left="0.23622047244094491" right="0.23622047244094491" top="0.25" bottom="0.26" header="0.19685039370078741" footer="0.19685039370078741"/>
  <pageSetup paperSize="9" scale="4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8"/>
  <sheetViews>
    <sheetView showGridLines="0" zoomScale="80" zoomScaleNormal="80" workbookViewId="0">
      <selection activeCell="B25" sqref="B25:E25"/>
    </sheetView>
  </sheetViews>
  <sheetFormatPr defaultColWidth="9" defaultRowHeight="15.75" x14ac:dyDescent="0.25"/>
  <cols>
    <col min="1" max="1" width="11.75" style="273" customWidth="1"/>
    <col min="2" max="2" width="37.625" style="273" customWidth="1"/>
    <col min="3" max="5" width="29.625" style="273" customWidth="1"/>
    <col min="6" max="16384" width="9" style="273"/>
  </cols>
  <sheetData>
    <row r="1" spans="1:7" ht="16.5" thickBot="1" x14ac:dyDescent="0.3">
      <c r="A1" s="271"/>
      <c r="B1" s="272"/>
    </row>
    <row r="2" spans="1:7" x14ac:dyDescent="0.25">
      <c r="A2" s="274"/>
      <c r="B2" s="275" t="s">
        <v>0</v>
      </c>
      <c r="C2" s="276"/>
      <c r="D2" s="276"/>
      <c r="E2" s="277"/>
      <c r="G2" s="291"/>
    </row>
    <row r="3" spans="1:7" x14ac:dyDescent="0.25">
      <c r="A3" s="278"/>
      <c r="B3" s="279" t="s">
        <v>0</v>
      </c>
      <c r="C3" s="280"/>
      <c r="D3" s="280"/>
      <c r="E3" s="281"/>
      <c r="G3" s="291"/>
    </row>
    <row r="4" spans="1:7" x14ac:dyDescent="0.25">
      <c r="A4" s="278"/>
      <c r="B4" s="279" t="s">
        <v>0</v>
      </c>
      <c r="C4" s="1104" t="s">
        <v>576</v>
      </c>
      <c r="D4" s="1104"/>
      <c r="E4" s="1105"/>
      <c r="G4" s="291"/>
    </row>
    <row r="5" spans="1:7" ht="25.5" customHeight="1" x14ac:dyDescent="0.25">
      <c r="A5" s="278"/>
      <c r="B5" s="279"/>
      <c r="C5" s="1106"/>
      <c r="D5" s="1106"/>
      <c r="E5" s="1105"/>
      <c r="G5" s="291"/>
    </row>
    <row r="6" spans="1:7" ht="40.5" customHeight="1" x14ac:dyDescent="0.3">
      <c r="A6" s="278"/>
      <c r="B6" s="282" t="s">
        <v>0</v>
      </c>
      <c r="C6" s="1123" t="s">
        <v>556</v>
      </c>
      <c r="D6" s="1123"/>
      <c r="E6" s="1124"/>
      <c r="G6" s="291"/>
    </row>
    <row r="7" spans="1:7" ht="18.75" x14ac:dyDescent="0.3">
      <c r="A7" s="278"/>
      <c r="B7" s="279"/>
      <c r="C7" s="1107" t="s">
        <v>477</v>
      </c>
      <c r="D7" s="1107"/>
      <c r="E7" s="1125"/>
      <c r="G7" s="291"/>
    </row>
    <row r="8" spans="1:7" ht="40.5" customHeight="1" x14ac:dyDescent="0.3">
      <c r="A8" s="278"/>
      <c r="B8" s="279"/>
      <c r="C8" s="1126" t="s">
        <v>577</v>
      </c>
      <c r="D8" s="1127"/>
      <c r="E8" s="1124"/>
      <c r="G8" s="291"/>
    </row>
    <row r="9" spans="1:7" ht="7.5" customHeight="1" thickBot="1" x14ac:dyDescent="0.3">
      <c r="A9" s="278"/>
      <c r="B9" s="296"/>
      <c r="C9" s="296"/>
      <c r="D9" s="296"/>
      <c r="E9" s="281"/>
      <c r="G9" s="291"/>
    </row>
    <row r="10" spans="1:7" x14ac:dyDescent="0.25">
      <c r="A10" s="297" t="s">
        <v>0</v>
      </c>
      <c r="B10" s="298" t="s">
        <v>0</v>
      </c>
      <c r="C10" s="1130" t="s">
        <v>552</v>
      </c>
      <c r="D10" s="1131"/>
      <c r="E10" s="1132"/>
      <c r="G10" s="291"/>
    </row>
    <row r="11" spans="1:7" ht="18" customHeight="1" x14ac:dyDescent="0.25">
      <c r="A11" s="286" t="s">
        <v>418</v>
      </c>
      <c r="B11" s="393" t="s">
        <v>417</v>
      </c>
      <c r="C11" s="1115"/>
      <c r="D11" s="1116"/>
      <c r="E11" s="1117"/>
      <c r="G11" s="291"/>
    </row>
    <row r="12" spans="1:7" x14ac:dyDescent="0.25">
      <c r="A12" s="288" t="s">
        <v>419</v>
      </c>
      <c r="B12" s="287"/>
      <c r="C12" s="1097" t="s">
        <v>553</v>
      </c>
      <c r="D12" s="1097" t="s">
        <v>554</v>
      </c>
      <c r="E12" s="1128" t="s">
        <v>555</v>
      </c>
      <c r="G12" s="291"/>
    </row>
    <row r="13" spans="1:7" x14ac:dyDescent="0.25">
      <c r="A13" s="289" t="s">
        <v>0</v>
      </c>
      <c r="B13" s="290"/>
      <c r="C13" s="1111"/>
      <c r="D13" s="1111"/>
      <c r="E13" s="1129"/>
      <c r="G13" s="291"/>
    </row>
    <row r="14" spans="1:7" s="548" customFormat="1" ht="39.950000000000003" customHeight="1" x14ac:dyDescent="0.25">
      <c r="A14" s="550">
        <v>13</v>
      </c>
      <c r="B14" s="1118" t="s">
        <v>491</v>
      </c>
      <c r="C14" s="1119"/>
      <c r="D14" s="1119"/>
      <c r="E14" s="1120"/>
      <c r="G14" s="549"/>
    </row>
    <row r="15" spans="1:7" ht="30" x14ac:dyDescent="0.25">
      <c r="A15" s="710">
        <v>13.1</v>
      </c>
      <c r="B15" s="535" t="s">
        <v>492</v>
      </c>
      <c r="C15" s="536" t="s">
        <v>329</v>
      </c>
      <c r="D15" s="536" t="s">
        <v>88</v>
      </c>
      <c r="E15" s="459" t="s">
        <v>380</v>
      </c>
      <c r="G15" s="291"/>
    </row>
    <row r="16" spans="1:7" ht="39.950000000000003" customHeight="1" x14ac:dyDescent="0.25">
      <c r="A16" s="710" t="s">
        <v>288</v>
      </c>
      <c r="B16" s="524" t="s">
        <v>427</v>
      </c>
      <c r="C16" s="537" t="s">
        <v>89</v>
      </c>
      <c r="D16" s="537" t="s">
        <v>89</v>
      </c>
      <c r="E16" s="460" t="s">
        <v>377</v>
      </c>
      <c r="G16" s="291"/>
    </row>
    <row r="17" spans="1:7" ht="39.950000000000003" customHeight="1" x14ac:dyDescent="0.25">
      <c r="A17" s="710" t="s">
        <v>289</v>
      </c>
      <c r="B17" s="524" t="s">
        <v>428</v>
      </c>
      <c r="C17" s="538" t="s">
        <v>330</v>
      </c>
      <c r="D17" s="538" t="s">
        <v>90</v>
      </c>
      <c r="E17" s="461" t="s">
        <v>378</v>
      </c>
      <c r="G17" s="291"/>
    </row>
    <row r="18" spans="1:7" ht="39.950000000000003" customHeight="1" x14ac:dyDescent="0.25">
      <c r="A18" s="711" t="s">
        <v>290</v>
      </c>
      <c r="B18" s="547" t="s">
        <v>429</v>
      </c>
      <c r="C18" s="712" t="s">
        <v>331</v>
      </c>
      <c r="D18" s="539" t="s">
        <v>91</v>
      </c>
      <c r="E18" s="462" t="s">
        <v>379</v>
      </c>
      <c r="G18" s="291"/>
    </row>
    <row r="19" spans="1:7" s="291" customFormat="1" ht="39.950000000000003" customHeight="1" x14ac:dyDescent="0.15">
      <c r="A19" s="710">
        <v>13.2</v>
      </c>
      <c r="B19" s="540" t="s">
        <v>493</v>
      </c>
      <c r="C19" s="538" t="s">
        <v>332</v>
      </c>
      <c r="D19" s="538" t="s">
        <v>332</v>
      </c>
      <c r="E19" s="459" t="s">
        <v>381</v>
      </c>
    </row>
    <row r="20" spans="1:7" s="291" customFormat="1" ht="45" x14ac:dyDescent="0.15">
      <c r="A20" s="710">
        <v>13.3</v>
      </c>
      <c r="B20" s="541" t="s">
        <v>494</v>
      </c>
      <c r="C20" s="537" t="s">
        <v>333</v>
      </c>
      <c r="D20" s="537" t="s">
        <v>334</v>
      </c>
      <c r="E20" s="460" t="s">
        <v>382</v>
      </c>
    </row>
    <row r="21" spans="1:7" s="291" customFormat="1" ht="45" x14ac:dyDescent="0.15">
      <c r="A21" s="710">
        <v>13.4</v>
      </c>
      <c r="B21" s="541" t="s">
        <v>495</v>
      </c>
      <c r="C21" s="713" t="s">
        <v>335</v>
      </c>
      <c r="D21" s="713" t="s">
        <v>336</v>
      </c>
      <c r="E21" s="459" t="s">
        <v>383</v>
      </c>
    </row>
    <row r="22" spans="1:7" s="291" customFormat="1" ht="39.950000000000003" customHeight="1" x14ac:dyDescent="0.15">
      <c r="A22" s="710">
        <v>13.5</v>
      </c>
      <c r="B22" s="541" t="s">
        <v>496</v>
      </c>
      <c r="C22" s="453" t="s">
        <v>92</v>
      </c>
      <c r="D22" s="453" t="s">
        <v>92</v>
      </c>
      <c r="E22" s="463" t="s">
        <v>384</v>
      </c>
    </row>
    <row r="23" spans="1:7" s="291" customFormat="1" ht="39.950000000000003" customHeight="1" x14ac:dyDescent="0.15">
      <c r="A23" s="710">
        <v>13.6</v>
      </c>
      <c r="B23" s="541" t="s">
        <v>497</v>
      </c>
      <c r="C23" s="537" t="s">
        <v>337</v>
      </c>
      <c r="D23" s="714" t="s">
        <v>338</v>
      </c>
      <c r="E23" s="481" t="s">
        <v>385</v>
      </c>
    </row>
    <row r="24" spans="1:7" s="291" customFormat="1" ht="39.950000000000003" customHeight="1" x14ac:dyDescent="0.15">
      <c r="A24" s="710">
        <v>13.7</v>
      </c>
      <c r="B24" s="715" t="s">
        <v>507</v>
      </c>
      <c r="C24" s="537" t="s">
        <v>339</v>
      </c>
      <c r="D24" s="537" t="s">
        <v>340</v>
      </c>
      <c r="E24" s="460" t="s">
        <v>386</v>
      </c>
    </row>
    <row r="25" spans="1:7" s="549" customFormat="1" ht="39.950000000000003" customHeight="1" x14ac:dyDescent="0.15">
      <c r="A25" s="550">
        <v>14</v>
      </c>
      <c r="B25" s="1118" t="s">
        <v>498</v>
      </c>
      <c r="C25" s="1121"/>
      <c r="D25" s="1121"/>
      <c r="E25" s="1122"/>
    </row>
    <row r="26" spans="1:7" s="291" customFormat="1" ht="39.950000000000003" customHeight="1" x14ac:dyDescent="0.15">
      <c r="A26" s="710">
        <v>14.1</v>
      </c>
      <c r="B26" s="542" t="s">
        <v>499</v>
      </c>
      <c r="C26" s="406">
        <v>48.07</v>
      </c>
      <c r="D26" s="406">
        <v>48.07</v>
      </c>
      <c r="E26" s="464">
        <v>641.91999999999996</v>
      </c>
    </row>
    <row r="27" spans="1:7" s="291" customFormat="1" ht="45" x14ac:dyDescent="0.15">
      <c r="A27" s="710">
        <v>14.2</v>
      </c>
      <c r="B27" s="542" t="s">
        <v>500</v>
      </c>
      <c r="C27" s="406" t="s">
        <v>93</v>
      </c>
      <c r="D27" s="406" t="s">
        <v>93</v>
      </c>
      <c r="E27" s="464" t="s">
        <v>387</v>
      </c>
    </row>
    <row r="28" spans="1:7" s="291" customFormat="1" ht="45" x14ac:dyDescent="0.15">
      <c r="A28" s="710">
        <v>14.3</v>
      </c>
      <c r="B28" s="542" t="s">
        <v>501</v>
      </c>
      <c r="C28" s="517">
        <v>48.18</v>
      </c>
      <c r="D28" s="517">
        <v>48.18</v>
      </c>
      <c r="E28" s="466" t="s">
        <v>388</v>
      </c>
    </row>
    <row r="29" spans="1:7" s="291" customFormat="1" ht="30" x14ac:dyDescent="0.15">
      <c r="A29" s="710">
        <v>14.4</v>
      </c>
      <c r="B29" s="510" t="s">
        <v>502</v>
      </c>
      <c r="C29" s="515">
        <v>48.19</v>
      </c>
      <c r="D29" s="515">
        <v>48.19</v>
      </c>
      <c r="E29" s="467">
        <v>642.1</v>
      </c>
    </row>
    <row r="30" spans="1:7" s="291" customFormat="1" ht="45" x14ac:dyDescent="0.15">
      <c r="A30" s="710">
        <v>14.5</v>
      </c>
      <c r="B30" s="543" t="s">
        <v>503</v>
      </c>
      <c r="C30" s="515" t="s">
        <v>341</v>
      </c>
      <c r="D30" s="515" t="s">
        <v>341</v>
      </c>
      <c r="E30" s="467" t="s">
        <v>389</v>
      </c>
    </row>
    <row r="31" spans="1:7" s="291" customFormat="1" ht="45" x14ac:dyDescent="0.15">
      <c r="A31" s="710" t="s">
        <v>291</v>
      </c>
      <c r="B31" s="524" t="s">
        <v>504</v>
      </c>
      <c r="C31" s="544" t="s">
        <v>94</v>
      </c>
      <c r="D31" s="544" t="s">
        <v>94</v>
      </c>
      <c r="E31" s="465" t="s">
        <v>390</v>
      </c>
    </row>
    <row r="32" spans="1:7" s="291" customFormat="1" ht="45" x14ac:dyDescent="0.15">
      <c r="A32" s="710" t="s">
        <v>292</v>
      </c>
      <c r="B32" s="524" t="s">
        <v>505</v>
      </c>
      <c r="C32" s="545" t="s">
        <v>95</v>
      </c>
      <c r="D32" s="545" t="s">
        <v>95</v>
      </c>
      <c r="E32" s="468" t="s">
        <v>390</v>
      </c>
    </row>
    <row r="33" spans="1:5" s="291" customFormat="1" ht="45.75" thickBot="1" x14ac:dyDescent="0.2">
      <c r="A33" s="716" t="s">
        <v>293</v>
      </c>
      <c r="B33" s="939" t="s">
        <v>506</v>
      </c>
      <c r="C33" s="546" t="s">
        <v>96</v>
      </c>
      <c r="D33" s="546" t="s">
        <v>96</v>
      </c>
      <c r="E33" s="469">
        <v>642.45000000000005</v>
      </c>
    </row>
    <row r="34" spans="1:5" ht="18" customHeight="1" x14ac:dyDescent="0.25">
      <c r="A34" s="292"/>
      <c r="B34" s="293"/>
      <c r="C34" s="292"/>
      <c r="D34" s="292"/>
      <c r="E34" s="294"/>
    </row>
    <row r="35" spans="1:5" ht="18" customHeight="1" x14ac:dyDescent="0.25">
      <c r="A35" s="940" t="s">
        <v>551</v>
      </c>
      <c r="B35" s="941"/>
      <c r="C35" s="942"/>
      <c r="D35" s="942"/>
      <c r="E35" s="943"/>
    </row>
    <row r="36" spans="1:5" s="291" customFormat="1" ht="39" customHeight="1" x14ac:dyDescent="0.15">
      <c r="A36" s="1090" t="s">
        <v>585</v>
      </c>
      <c r="B36" s="1093"/>
      <c r="C36" s="1093"/>
      <c r="D36" s="1093"/>
      <c r="E36" s="1093"/>
    </row>
    <row r="37" spans="1:5" s="291" customFormat="1" ht="55.5" customHeight="1" x14ac:dyDescent="0.15">
      <c r="A37" s="1090" t="s">
        <v>569</v>
      </c>
      <c r="B37" s="1091"/>
      <c r="C37" s="1091"/>
      <c r="D37" s="1091"/>
      <c r="E37" s="1091"/>
    </row>
    <row r="38" spans="1:5" s="291" customFormat="1" ht="36.75" customHeight="1" x14ac:dyDescent="0.15">
      <c r="A38" s="1101" t="s">
        <v>570</v>
      </c>
      <c r="B38" s="1091"/>
      <c r="C38" s="1091"/>
      <c r="D38" s="1091"/>
      <c r="E38" s="1091"/>
    </row>
  </sheetData>
  <sheetProtection sheet="1" objects="1" scenarios="1"/>
  <mergeCells count="13">
    <mergeCell ref="C4:E5"/>
    <mergeCell ref="C6:E6"/>
    <mergeCell ref="C7:E7"/>
    <mergeCell ref="C8:E8"/>
    <mergeCell ref="E12:E13"/>
    <mergeCell ref="D12:D13"/>
    <mergeCell ref="C10:E11"/>
    <mergeCell ref="C12:C13"/>
    <mergeCell ref="A38:E38"/>
    <mergeCell ref="B14:E14"/>
    <mergeCell ref="B25:E25"/>
    <mergeCell ref="A36:E36"/>
    <mergeCell ref="A37:E37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2C08FD3D0614AAB94B75C024070A7" ma:contentTypeVersion="21" ma:contentTypeDescription="Create a new document." ma:contentTypeScope="" ma:versionID="5c8371c3a454659caa305d0a26797c78">
  <xsd:schema xmlns:xsd="http://www.w3.org/2001/XMLSchema" xmlns:xs="http://www.w3.org/2001/XMLSchema" xmlns:p="http://schemas.microsoft.com/office/2006/metadata/properties" xmlns:ns2="82302deb-32b0-442b-bedc-ba64a9aa8ccd" xmlns:ns3="cc7ce8ca-8f52-44ec-9496-3c41d0f5ad18" targetNamespace="http://schemas.microsoft.com/office/2006/metadata/properties" ma:root="true" ma:fieldsID="4527303c535c537a2028142a2c58a6e2" ns2:_="" ns3:_="">
    <xsd:import namespace="82302deb-32b0-442b-bedc-ba64a9aa8ccd"/>
    <xsd:import namespace="cc7ce8ca-8f52-44ec-9496-3c41d0f5ad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REDD_x002f_NFM_x0020_category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02deb-32b0-442b-bedc-ba64a9aa8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e8ca-8f52-44ec-9496-3c41d0f5ad1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REDD_x002f_NFM_x0020_category" ma:index="20" nillable="true" ma:displayName="REDD/NFM category" ma:list="{47579d77-2321-40b5-9ad4-2d6d6ce9c501}" ma:internalName="REDD_x002F_NFM_x0020_category" ma:showField="Title" ma:web="cc7ce8ca-8f52-44ec-9496-3c41d0f5ad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1" nillable="true" ma:displayName="Taxonomy Catch All Column" ma:hidden="true" ma:list="{dda2a781-49f9-4958-8522-b106e211dbae}" ma:internalName="TaxCatchAll" ma:showField="CatchAllData" ma:web="cc7ce8ca-8f52-44ec-9496-3c41d0f5ad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f40eee1e-ad38-437e-be40-fc9f033adc9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DD_x002f_NFM_x0020_category xmlns="cc7ce8ca-8f52-44ec-9496-3c41d0f5ad18"/>
    <TaxKeywordTaxHTField xmlns="cc7ce8ca-8f52-44ec-9496-3c41d0f5ad18">
      <Terms xmlns="http://schemas.microsoft.com/office/infopath/2007/PartnerControls"/>
    </TaxKeywordTaxHTField>
    <TaxCatchAll xmlns="cc7ce8ca-8f52-44ec-9496-3c41d0f5ad18"/>
  </documentManagement>
</p:properties>
</file>

<file path=customXml/itemProps1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9E5CA4-FCE1-4AB6-9C2D-74ACBC1D9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02deb-32b0-442b-bedc-ba64a9aa8ccd"/>
    <ds:schemaRef ds:uri="cc7ce8ca-8f52-44ec-9496-3c41d0f5ad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purl.org/dc/terms/"/>
    <ds:schemaRef ds:uri="cc7ce8ca-8f52-44ec-9496-3c41d0f5ad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2302deb-32b0-442b-bedc-ba64a9aa8cc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коэффициенты пересчета</vt:lpstr>
      <vt:lpstr>Прил.1 | СВ1-ПЕРЕХОДНЫЕ ТАБЛИЦЫ</vt:lpstr>
      <vt:lpstr>Прил.2 | СВ2-ПЕРЕХОДНЫЕ ТАБЛИЦЫ</vt:lpstr>
      <vt:lpstr>Прил.3 | СВ3-ПЕРЕХОДНЫЕ ТАБЛИЦЫ</vt:lpstr>
      <vt:lpstr>Notes</vt:lpstr>
      <vt:lpstr>Validation</vt:lpstr>
      <vt:lpstr>Upload</vt:lpstr>
      <vt:lpstr>Прил.4 |СВ2-СВ3-ПЕРЕХОДНЫЕ ТАБ.</vt:lpstr>
      <vt:lpstr>'CB1-Производство'!Print_Area</vt:lpstr>
      <vt:lpstr>'ЕЭК-ЕС | Породы | Торговля'!Print_Area</vt:lpstr>
      <vt:lpstr>'Прил.1 | СВ1-ПЕРЕХОДНЫЕ ТАБЛИЦЫ'!Print_Area</vt:lpstr>
      <vt:lpstr>'Прил.2 | СВ2-ПЕРЕХОДНЫЕ ТАБЛИЦЫ'!Print_Area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СВ1-ПЕРЕХОДНЫЕ ТАБЛИЦЫ'!Print_Titles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Oliver Wolf 14/4/21</cp:lastModifiedBy>
  <cp:lastPrinted>2021-03-29T08:56:22Z</cp:lastPrinted>
  <dcterms:created xsi:type="dcterms:W3CDTF">1998-09-16T16:39:33Z</dcterms:created>
  <dcterms:modified xsi:type="dcterms:W3CDTF">2021-04-23T12:11:04Z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0x0101003082C08FD3D0614AAB94B75C024070A7</vt:lpwstr>
  </property>
  <property fmtid="{D5CDD505-2E9C-101B-9397-08002B2CF9AE}" pid="3" name="TaxKeyword">
    <vt:lpwstr/>
  </property>
</Properties>
</file>