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0785" yWindow="65521" windowWidth="10710" windowHeight="10185" tabRatio="861" activeTab="0"/>
  </bookViews>
  <sheets>
    <sheet name="JQ1 Production" sheetId="1" r:id="rId1"/>
    <sheet name="JQ2 TTrade" sheetId="2" r:id="rId2"/>
    <sheet name="JQ3 SPW" sheetId="3" r:id="rId3"/>
    <sheet name="LAM"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calcMode="manual" fullCalcOnLoad="1"/>
</workbook>
</file>

<file path=xl/comments1.xml><?xml version="1.0" encoding="utf-8"?>
<comments xmlns="http://schemas.openxmlformats.org/spreadsheetml/2006/main">
  <authors>
    <author>AM 24/6/16</author>
  </authors>
  <commentList>
    <comment ref="B40" authorId="0">
      <text>
        <r>
          <rPr>
            <b/>
            <sz val="9"/>
            <rFont val="Tahoma"/>
            <family val="0"/>
          </rPr>
          <t>AM 24/6/16:</t>
        </r>
        <r>
          <rPr>
            <sz val="9"/>
            <rFont val="Tahoma"/>
            <family val="0"/>
          </rPr>
          <t xml:space="preserve">
sawnwood quite changed from previous, jump in 2014</t>
        </r>
      </text>
    </comment>
  </commentList>
</comments>
</file>

<file path=xl/sharedStrings.xml><?xml version="1.0" encoding="utf-8"?>
<sst xmlns="http://schemas.openxmlformats.org/spreadsheetml/2006/main" count="4763" uniqueCount="382">
  <si>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</si>
  <si>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</si>
  <si>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</si>
  <si>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</si>
  <si>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</si>
  <si>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</si>
  <si>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</si>
  <si>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</si>
  <si>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</si>
  <si>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</si>
  <si>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</si>
  <si>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</si>
  <si>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</si>
  <si>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</si>
  <si>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</si>
  <si>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</si>
  <si>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</si>
  <si>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</si>
  <si>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</si>
  <si>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</si>
  <si>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</si>
  <si>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</si>
  <si>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</si>
  <si>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</si>
  <si>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</si>
  <si>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</si>
  <si>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</si>
  <si>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</si>
  <si>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</si>
  <si>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</si>
  <si>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</si>
  <si>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</si>
  <si>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</si>
  <si>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</si>
  <si>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</si>
  <si>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</si>
  <si>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</si>
  <si>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</si>
  <si>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</si>
  <si>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</si>
  <si>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</si>
  <si>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</si>
  <si>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</si>
  <si>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</si>
  <si>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</si>
  <si>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</si>
  <si>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</si>
  <si>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</si>
  <si>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</si>
  <si>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</si>
  <si>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</si>
  <si>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</si>
  <si>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</si>
  <si>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</si>
  <si>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</si>
  <si>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</si>
  <si>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</si>
  <si>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</si>
  <si>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</si>
  <si>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</si>
  <si>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</si>
  <si>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</si>
  <si>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</si>
  <si>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</si>
  <si>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</si>
  <si>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</si>
  <si>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</si>
  <si>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</si>
  <si>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</si>
  <si>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</si>
  <si>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</si>
  <si>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</si>
  <si>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</si>
  <si>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</si>
  <si>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</si>
  <si>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</si>
  <si>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</si>
  <si>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</si>
  <si>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</si>
  <si>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</si>
  <si>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</si>
  <si>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</si>
  <si>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</si>
  <si>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</si>
  <si>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</si>
  <si>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</si>
  <si>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</si>
  <si>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</si>
  <si>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</si>
  <si>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</si>
  <si>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</si>
  <si>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</si>
  <si>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</si>
  <si>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</si>
  <si>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</si>
  <si>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</si>
  <si>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</si>
  <si>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</si>
  <si>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</si>
  <si>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</si>
  <si>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</si>
  <si>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</si>
  <si>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</si>
  <si>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</si>
  <si>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</si>
  <si>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</si>
  <si>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</si>
  <si>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</si>
  <si>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</si>
  <si>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</si>
  <si>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</si>
  <si>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</si>
  <si>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</si>
  <si>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</si>
  <si>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</si>
  <si>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</si>
  <si>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</si>
  <si>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</si>
  <si>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</si>
  <si>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</si>
  <si>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</si>
  <si>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</si>
  <si>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</si>
  <si>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</si>
  <si>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</si>
  <si>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</si>
  <si>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</si>
  <si>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</si>
  <si>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</si>
  <si>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</si>
  <si>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</si>
  <si>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</si>
  <si>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</si>
  <si>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</si>
  <si>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</si>
  <si>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</si>
  <si>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</si>
  <si>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</si>
  <si>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</si>
  <si>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</si>
  <si>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</si>
  <si>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</si>
  <si>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</si>
  <si>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</si>
  <si>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</si>
  <si>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</si>
  <si>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</si>
  <si>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</si>
  <si>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</si>
  <si>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</si>
  <si>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</si>
  <si>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</si>
  <si>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</si>
  <si>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</si>
  <si>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</si>
  <si>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</si>
  <si>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</si>
  <si>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</si>
  <si>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</si>
  <si>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</si>
  <si>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</si>
  <si>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</si>
  <si>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</si>
  <si>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</si>
  <si>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</si>
  <si>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</si>
  <si>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</si>
  <si>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</si>
  <si>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</si>
  <si>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</si>
  <si>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</si>
  <si>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</si>
  <si>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</si>
  <si>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</si>
  <si>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</si>
  <si>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</si>
  <si>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</si>
  <si>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</si>
  <si>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</si>
  <si>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</si>
  <si>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</si>
  <si>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</si>
  <si>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</si>
  <si>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</si>
  <si>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</si>
  <si>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</si>
  <si>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</si>
  <si>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</si>
  <si>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</si>
  <si>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</si>
  <si>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</si>
  <si>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</si>
  <si>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</si>
  <si>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Country</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</si>
  <si>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</si>
  <si>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</si>
  <si>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</si>
  <si>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</si>
  <si>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</si>
  <si>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</si>
  <si>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</si>
  <si>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</si>
  <si>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</si>
  <si>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</si>
  <si>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</si>
  <si>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</si>
  <si>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</si>
  <si>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</si>
  <si>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</si>
  <si>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</si>
  <si>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</si>
  <si>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</si>
  <si>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</si>
  <si>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</si>
  <si>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</si>
  <si>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</si>
  <si>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</si>
  <si>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</si>
  <si>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</si>
  <si>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</si>
  <si>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</si>
  <si>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</si>
  <si>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</si>
  <si>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</si>
  <si>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</si>
  <si>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</si>
  <si>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</si>
  <si>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</si>
  <si>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</si>
  <si>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</si>
  <si>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</si>
  <si>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</si>
  <si>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</si>
  <si>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</si>
  <si>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</si>
  <si>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</si>
  <si>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</si>
  <si>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</si>
  <si>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</si>
  <si>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</si>
  <si>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</si>
  <si>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</si>
  <si>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</si>
  <si>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</si>
  <si>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</si>
  <si>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</si>
  <si>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</si>
  <si>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</si>
  <si>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</si>
  <si>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</si>
  <si>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</si>
  <si>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</si>
  <si>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</si>
  <si>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</si>
  <si>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</si>
  <si>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</si>
  <si>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</si>
  <si>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</si>
  <si>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</si>
  <si>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</si>
  <si>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</si>
  <si>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</si>
  <si>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</si>
  <si>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</si>
  <si>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</si>
  <si>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</si>
  <si>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</si>
  <si>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</si>
  <si>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</si>
  <si>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</si>
  <si>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</si>
  <si>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</si>
  <si>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</si>
  <si>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</si>
  <si>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</si>
  <si>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</si>
  <si>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</si>
  <si>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</si>
  <si>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</si>
  <si>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</si>
  <si>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</si>
  <si>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</si>
  <si>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</si>
  <si>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</si>
  <si>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</si>
  <si>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</si>
  <si>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</si>
  <si>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</si>
  <si>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</si>
  <si>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</si>
  <si>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</si>
  <si>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</si>
  <si>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</si>
  <si>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</si>
  <si>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</si>
  <si>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</si>
  <si>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</si>
  <si>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</si>
  <si>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</si>
  <si>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</si>
  <si>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</si>
  <si>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</si>
  <si>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</si>
  <si>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</si>
  <si>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</si>
  <si>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</si>
  <si>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</si>
  <si>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</si>
  <si>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</si>
  <si>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</si>
  <si>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</si>
  <si>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</si>
  <si>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</si>
  <si>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</si>
  <si>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</si>
  <si>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</si>
  <si>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</si>
  <si>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</si>
  <si>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</si>
  <si>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</si>
  <si>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</si>
  <si>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</si>
  <si>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</si>
  <si>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</si>
  <si>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</si>
  <si>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</si>
  <si>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</si>
  <si>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</si>
  <si>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</si>
  <si>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</si>
  <si>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</si>
  <si>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</si>
  <si>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</si>
  <si>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</si>
  <si>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</si>
  <si>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</si>
  <si>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</si>
  <si>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</si>
  <si>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</si>
  <si>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</si>
  <si>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</si>
  <si>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</si>
  <si>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</si>
  <si>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</si>
  <si>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</si>
  <si>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</si>
  <si>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</si>
  <si>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</si>
  <si>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</si>
  <si>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</si>
  <si>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</si>
  <si>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</si>
  <si>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</si>
  <si>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</si>
  <si>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</si>
  <si>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</si>
  <si>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</si>
  <si>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</si>
  <si>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</si>
  <si>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</si>
  <si>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</si>
  <si>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</si>
  <si>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</si>
  <si>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</si>
  <si>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</si>
  <si>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RO</t>
  </si>
  <si>
    <r>
      <t>1000 m</t>
    </r>
    <r>
      <rPr>
        <vertAlign val="superscript"/>
        <sz val="12"/>
        <rFont val="Univers"/>
        <family val="0"/>
      </rPr>
      <t>3</t>
    </r>
  </si>
  <si>
    <r>
      <t>NAC/m</t>
    </r>
    <r>
      <rPr>
        <vertAlign val="superscript"/>
        <sz val="12"/>
        <rFont val="Univers"/>
        <family val="0"/>
      </rPr>
      <t>3</t>
    </r>
  </si>
  <si>
    <t>n.a.</t>
  </si>
  <si>
    <t>NUTESCU OLIVIAN</t>
  </si>
  <si>
    <t>INS</t>
  </si>
  <si>
    <t>"+++"</t>
  </si>
  <si>
    <t/>
  </si>
  <si>
    <t>Provisional</t>
  </si>
  <si>
    <t>Details?</t>
  </si>
  <si>
    <t>…</t>
  </si>
  <si>
    <t>NT 305.147</t>
  </si>
  <si>
    <t>NT 283.877</t>
  </si>
  <si>
    <t>NT 298.296</t>
  </si>
  <si>
    <t>NT 274.639</t>
  </si>
  <si>
    <t>ACCEPT</t>
  </si>
  <si>
    <t>&gt; 6.2.NC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</si>
</sst>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Ft&quot;;\-#,##0\ &quot;Ft&quot;"/>
    <numFmt numFmtId="185" formatCode="#,##0\ &quot;Ft&quot;;[Red]\-#,##0\ &quot;Ft&quot;"/>
    <numFmt numFmtId="186" formatCode="#,##0.00\ &quot;Ft&quot;;\-#,##0.00\ &quot;Ft&quot;"/>
    <numFmt numFmtId="187" formatCode="#,##0.00\ &quot;Ft&quot;;[Red]\-#,##0.00\ &quot;Ft&quot;"/>
    <numFmt numFmtId="188" formatCode="_-* #,##0\ &quot;Ft&quot;_-;\-* #,##0\ &quot;Ft&quot;_-;_-* &quot;-&quot;\ &quot;Ft&quot;_-;_-@_-"/>
    <numFmt numFmtId="189" formatCode="_-* #,##0\ _F_t_-;\-* #,##0\ _F_t_-;_-* &quot;-&quot;\ _F_t_-;_-@_-"/>
    <numFmt numFmtId="190" formatCode="_-* #,##0.00\ &quot;Ft&quot;_-;\-* #,##0.00\ &quot;Ft&quot;_-;_-* &quot;-&quot;??\ &quot;Ft&quot;_-;_-@_-"/>
    <numFmt numFmtId="191" formatCode="_-* #,##0.00\ _F_t_-;\-* #,##0.00\ _F_t_-;_-* &quot;-&quot;??\ _F_t_-;_-@_-"/>
    <numFmt numFmtId="192" formatCode="0.000"/>
    <numFmt numFmtId="193" formatCode="##/##"/>
    <numFmt numFmtId="194" formatCode="[$-40E]yyyy\.\ mmmm\ d\."/>
    <numFmt numFmtId="195" formatCode="yy/yy"/>
    <numFmt numFmtId="196" formatCode="&quot;R&quot;\ #,##0;&quot;R&quot;\ \-#,##0"/>
    <numFmt numFmtId="197" formatCode="&quot;R&quot;\ #,##0;[Red]&quot;R&quot;\ \-#,##0"/>
    <numFmt numFmtId="198" formatCode="&quot;R&quot;\ #,##0.00;&quot;R&quot;\ \-#,##0.00"/>
    <numFmt numFmtId="199" formatCode="&quot;R&quot;\ #,##0.00;[Red]&quot;R&quot;\ \-#,##0.00"/>
    <numFmt numFmtId="200" formatCode="_ &quot;R&quot;\ * #,##0_ ;_ &quot;R&quot;\ * \-#,##0_ ;_ &quot;R&quot;\ * &quot;-&quot;_ ;_ @_ "/>
    <numFmt numFmtId="201" formatCode="_ * #,##0_ ;_ * \-#,##0_ ;_ * &quot;-&quot;_ ;_ @_ "/>
    <numFmt numFmtId="202" formatCode="_ &quot;R&quot;\ * #,##0.00_ ;_ &quot;R&quot;\ * \-#,##0.00_ ;_ &quot;R&quot;\ * &quot;-&quot;??_ ;_ @_ "/>
    <numFmt numFmtId="203" formatCode="_ * #,##0.00_ ;_ * \-#,##0.00_ ;_ * &quot;-&quot;??_ ;_ @_ "/>
    <numFmt numFmtId="204" formatCode="&quot;Yes&quot;;&quot;Yes&quot;;&quot;No&quot;"/>
    <numFmt numFmtId="205" formatCode="&quot;True&quot;;&quot;True&quot;;&quot;False&quot;"/>
    <numFmt numFmtId="206" formatCode="&quot;On&quot;;&quot;On&quot;;&quot;Off&quot;"/>
    <numFmt numFmtId="207" formatCode="[$€-2]\ #,##0.00_);[Red]\([$€-2]\ #,##0.00\)"/>
    <numFmt numFmtId="208" formatCode="General&quot;p&quot;"/>
    <numFmt numFmtId="209" formatCode="General&quot;e&quot;"/>
    <numFmt numFmtId="210" formatCode="General&quot;s&quot;"/>
    <numFmt numFmtId="211" formatCode="General&quot;V&quot;"/>
    <numFmt numFmtId="212" formatCode="General&quot;r&quot;"/>
    <numFmt numFmtId="213" formatCode="0.0"/>
  </numFmts>
  <fonts count="74">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0"/>
    </font>
    <font>
      <sz val="12"/>
      <name val="Courier"/>
      <family val="3"/>
    </font>
    <font>
      <sz val="12"/>
      <color indexed="9"/>
      <name val="Univers"/>
      <family val="2"/>
    </font>
    <font>
      <sz val="12"/>
      <color indexed="12"/>
      <name val="Courier"/>
      <family val="3"/>
    </font>
    <font>
      <b/>
      <sz val="12"/>
      <color indexed="10"/>
      <name val="Univers"/>
      <family val="2"/>
    </font>
    <font>
      <sz val="9"/>
      <name val="Tahoma"/>
      <family val="0"/>
    </font>
    <font>
      <b/>
      <sz val="9"/>
      <name val="Tahoma"/>
      <family val="0"/>
    </font>
    <font>
      <b/>
      <u val="single"/>
      <sz val="11"/>
      <color indexed="8"/>
      <name val="Calibri"/>
      <family val="0"/>
    </font>
    <font>
      <b/>
      <sz val="8"/>
      <name val="Courier"/>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ck"/>
      <right style="thin"/>
      <top style="thin"/>
      <bottom style="thin"/>
    </border>
    <border>
      <left style="thin"/>
      <right style="thin"/>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color indexed="63"/>
      </left>
      <right style="thick"/>
      <top style="thick"/>
      <bottom style="thin"/>
    </border>
    <border>
      <left>
        <color indexed="63"/>
      </left>
      <right style="thick"/>
      <top style="thin"/>
      <bottom style="thin"/>
    </border>
    <border>
      <left style="thick"/>
      <right>
        <color indexed="63"/>
      </right>
      <top>
        <color indexed="63"/>
      </top>
      <bottom style="thin"/>
    </border>
    <border>
      <left style="thick"/>
      <right style="thin"/>
      <top>
        <color indexed="63"/>
      </top>
      <bottom>
        <color indexed="63"/>
      </bottom>
    </border>
    <border>
      <left style="thick"/>
      <right style="thin"/>
      <top>
        <color indexed="63"/>
      </top>
      <bottom style="thin"/>
    </border>
    <border>
      <left style="thin"/>
      <right style="thick"/>
      <top style="thin"/>
      <bottom style="thin"/>
    </border>
    <border>
      <left style="thin"/>
      <right style="thick"/>
      <top>
        <color indexed="63"/>
      </top>
      <bottom style="medium"/>
    </border>
    <border>
      <left style="thick"/>
      <right>
        <color indexed="63"/>
      </right>
      <top style="thin"/>
      <bottom style="thin"/>
    </border>
    <border>
      <left style="thick"/>
      <right style="thin"/>
      <top style="thin"/>
      <bottom>
        <color indexed="63"/>
      </bottom>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ck"/>
      <right>
        <color indexed="63"/>
      </right>
      <top>
        <color indexed="63"/>
      </top>
      <bottom style="thick"/>
    </border>
    <border>
      <left style="thin"/>
      <right style="thick"/>
      <top>
        <color indexed="63"/>
      </top>
      <bottom style="thick"/>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1" fillId="20" borderId="1" applyNumberFormat="0" applyAlignment="0" applyProtection="0"/>
    <xf numFmtId="0" fontId="52"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54"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7"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22" borderId="0" applyNumberFormat="0" applyBorder="0" applyAlignment="0" applyProtection="0"/>
    <xf numFmtId="0" fontId="6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1" fillId="20"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418">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59"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59"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59"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59"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0" applyFont="1" applyFill="1" applyBorder="1" applyProtection="1">
      <alignment/>
      <protection locked="0"/>
    </xf>
    <xf numFmtId="0" fontId="8" fillId="0" borderId="0" xfId="60"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0" applyFont="1" applyFill="1" applyBorder="1" applyAlignment="1" applyProtection="1">
      <alignment vertical="center"/>
      <protection locked="0"/>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0" applyFont="1" applyBorder="1" applyAlignment="1" applyProtection="1">
      <alignment horizontal="left" vertical="center"/>
      <protection locked="0"/>
    </xf>
    <xf numFmtId="0" fontId="6" fillId="0" borderId="11" xfId="60" applyFont="1" applyFill="1" applyBorder="1" applyAlignment="1" applyProtection="1">
      <alignment horizontal="center" vertical="center"/>
      <protection/>
    </xf>
    <xf numFmtId="0" fontId="6" fillId="0" borderId="40" xfId="60" applyFont="1" applyFill="1" applyBorder="1" applyAlignment="1" applyProtection="1">
      <alignment horizontal="center" vertical="center"/>
      <protection/>
    </xf>
    <xf numFmtId="0" fontId="6" fillId="0" borderId="23" xfId="60" applyFont="1" applyFill="1" applyBorder="1" applyAlignment="1" applyProtection="1">
      <alignment horizontal="center" vertical="center"/>
      <protection/>
    </xf>
    <xf numFmtId="0" fontId="6" fillId="0" borderId="20"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protection/>
    </xf>
    <xf numFmtId="0" fontId="6" fillId="0" borderId="26" xfId="60" applyFont="1" applyFill="1" applyBorder="1" applyAlignment="1" applyProtection="1">
      <alignment horizontal="center" vertical="center"/>
      <protection/>
    </xf>
    <xf numFmtId="0" fontId="6" fillId="0" borderId="39" xfId="6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0"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59"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3" fillId="0" borderId="47"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2"/>
      <protection/>
    </xf>
    <xf numFmtId="0" fontId="13" fillId="0" borderId="48"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0"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1" xfId="0" applyFont="1" applyFill="1" applyBorder="1" applyAlignment="1" applyProtection="1">
      <alignment/>
      <protection/>
    </xf>
    <xf numFmtId="0" fontId="4" fillId="0" borderId="52"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1" xfId="0" applyFont="1" applyFill="1" applyBorder="1" applyAlignment="1" applyProtection="1">
      <alignment horizontal="left" vertical="center"/>
      <protection/>
    </xf>
    <xf numFmtId="0" fontId="3" fillId="0" borderId="41" xfId="60" applyFont="1" applyBorder="1" applyAlignment="1" applyProtection="1">
      <alignment horizontal="left" vertical="center"/>
      <protection locked="0"/>
    </xf>
    <xf numFmtId="49" fontId="3" fillId="0" borderId="53"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4"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6" fillId="0" borderId="28" xfId="60" applyFont="1" applyFill="1" applyBorder="1" applyAlignment="1" applyProtection="1">
      <alignment horizontal="center" vertical="center"/>
      <protection/>
    </xf>
    <xf numFmtId="0" fontId="6" fillId="0" borderId="53" xfId="60" applyFont="1" applyFill="1" applyBorder="1" applyAlignment="1" applyProtection="1">
      <alignment horizontal="center" vertical="center"/>
      <protection/>
    </xf>
    <xf numFmtId="0" fontId="6" fillId="0" borderId="10" xfId="60" applyFont="1" applyFill="1" applyBorder="1" applyAlignment="1" applyProtection="1">
      <alignment horizontal="center"/>
      <protection locked="0"/>
    </xf>
    <xf numFmtId="0" fontId="6" fillId="0" borderId="20" xfId="60" applyFont="1" applyFill="1" applyBorder="1" applyAlignment="1" applyProtection="1">
      <alignment horizontal="center" vertical="center"/>
      <protection/>
    </xf>
    <xf numFmtId="0" fontId="6" fillId="0" borderId="12" xfId="60"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0" applyFont="1" applyFill="1" applyBorder="1" applyAlignment="1" applyProtection="1">
      <alignment horizontal="center"/>
      <protection locked="0"/>
    </xf>
    <xf numFmtId="0" fontId="6" fillId="4" borderId="53" xfId="60"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0" applyFont="1" applyFill="1" applyBorder="1" applyAlignment="1" applyProtection="1">
      <alignment horizontal="left" vertical="center"/>
      <protection/>
    </xf>
    <xf numFmtId="0" fontId="6" fillId="4" borderId="11" xfId="60"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xf>
    <xf numFmtId="0" fontId="6" fillId="0" borderId="47"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3" xfId="0" applyFont="1" applyFill="1" applyBorder="1" applyAlignment="1" applyProtection="1">
      <alignment horizontal="left" vertical="center"/>
      <protection/>
    </xf>
    <xf numFmtId="0" fontId="4" fillId="20" borderId="50"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0"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0" fillId="0" borderId="0" xfId="0" applyFont="1" applyBorder="1" applyAlignment="1" applyProtection="1">
      <alignment horizontal="center" vertical="center"/>
      <protection locked="0"/>
    </xf>
    <xf numFmtId="0" fontId="40" fillId="0" borderId="50" xfId="0" applyFont="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6" fillId="0" borderId="54" xfId="60" applyFont="1" applyFill="1" applyBorder="1" applyAlignment="1" applyProtection="1">
      <alignment horizontal="center" vertical="center"/>
      <protection/>
    </xf>
    <xf numFmtId="192" fontId="22" fillId="4" borderId="18" xfId="60" applyNumberFormat="1" applyFont="1" applyFill="1" applyBorder="1" applyAlignment="1" applyProtection="1">
      <alignment horizontal="right" vertical="center"/>
      <protection locked="0"/>
    </xf>
    <xf numFmtId="192" fontId="22" fillId="4" borderId="28" xfId="60" applyNumberFormat="1" applyFont="1" applyFill="1" applyBorder="1" applyAlignment="1" applyProtection="1">
      <alignment horizontal="right" vertical="center"/>
      <protection locked="0"/>
    </xf>
    <xf numFmtId="192" fontId="22" fillId="4" borderId="36" xfId="60" applyNumberFormat="1" applyFont="1" applyFill="1" applyBorder="1" applyAlignment="1" applyProtection="1">
      <alignment horizontal="right" vertical="center"/>
      <protection locked="0"/>
    </xf>
    <xf numFmtId="192" fontId="22" fillId="0" borderId="18" xfId="60" applyNumberFormat="1" applyFont="1" applyFill="1" applyBorder="1" applyAlignment="1" applyProtection="1">
      <alignment horizontal="right" vertical="center"/>
      <protection locked="0"/>
    </xf>
    <xf numFmtId="192" fontId="22" fillId="0" borderId="28" xfId="60" applyNumberFormat="1" applyFont="1" applyFill="1" applyBorder="1" applyAlignment="1" applyProtection="1">
      <alignment horizontal="right" vertical="center"/>
      <protection locked="0"/>
    </xf>
    <xf numFmtId="192" fontId="22" fillId="0" borderId="36" xfId="60" applyNumberFormat="1" applyFont="1" applyFill="1" applyBorder="1" applyAlignment="1" applyProtection="1">
      <alignment horizontal="right" vertical="center"/>
      <protection locked="0"/>
    </xf>
    <xf numFmtId="192" fontId="22" fillId="24" borderId="26" xfId="60" applyNumberFormat="1" applyFont="1" applyFill="1" applyBorder="1" applyAlignment="1" applyProtection="1">
      <alignment horizontal="right" vertical="center"/>
      <protection locked="0"/>
    </xf>
    <xf numFmtId="192" fontId="22" fillId="24" borderId="41" xfId="60" applyNumberFormat="1" applyFont="1" applyFill="1" applyBorder="1" applyAlignment="1" applyProtection="1">
      <alignment horizontal="right" vertical="center"/>
      <protection locked="0"/>
    </xf>
    <xf numFmtId="192" fontId="22" fillId="24" borderId="39" xfId="60" applyNumberFormat="1" applyFont="1" applyFill="1" applyBorder="1" applyAlignment="1" applyProtection="1">
      <alignment horizontal="right" vertical="center"/>
      <protection locked="0"/>
    </xf>
    <xf numFmtId="192" fontId="22" fillId="0" borderId="26" xfId="60" applyNumberFormat="1" applyFont="1" applyFill="1" applyBorder="1" applyAlignment="1" applyProtection="1">
      <alignment horizontal="right" vertical="center"/>
      <protection locked="0"/>
    </xf>
    <xf numFmtId="192" fontId="22" fillId="0" borderId="41" xfId="60" applyNumberFormat="1" applyFont="1" applyFill="1" applyBorder="1" applyAlignment="1" applyProtection="1">
      <alignment horizontal="right" vertical="center"/>
      <protection locked="0"/>
    </xf>
    <xf numFmtId="192" fontId="22" fillId="0" borderId="39" xfId="60" applyNumberFormat="1" applyFont="1" applyFill="1" applyBorder="1" applyAlignment="1" applyProtection="1">
      <alignment horizontal="right" vertical="center"/>
      <protection locked="0"/>
    </xf>
    <xf numFmtId="192" fontId="22" fillId="0" borderId="47" xfId="60" applyNumberFormat="1" applyFont="1" applyFill="1" applyBorder="1" applyAlignment="1" applyProtection="1">
      <alignment horizontal="right" vertical="center"/>
      <protection locked="0"/>
    </xf>
    <xf numFmtId="192" fontId="22" fillId="0" borderId="56" xfId="60" applyNumberFormat="1" applyFont="1" applyFill="1" applyBorder="1" applyAlignment="1" applyProtection="1">
      <alignment horizontal="right" vertical="center"/>
      <protection locked="0"/>
    </xf>
    <xf numFmtId="192" fontId="22" fillId="0" borderId="57" xfId="60" applyNumberFormat="1" applyFont="1" applyFill="1" applyBorder="1" applyAlignment="1" applyProtection="1">
      <alignment horizontal="right" vertical="center"/>
      <protection locked="0"/>
    </xf>
    <xf numFmtId="192" fontId="35" fillId="0" borderId="39" xfId="0" applyNumberFormat="1" applyFont="1" applyFill="1" applyBorder="1" applyAlignment="1" applyProtection="1">
      <alignment horizontal="right" vertical="center"/>
      <protection locked="0"/>
    </xf>
    <xf numFmtId="192" fontId="35" fillId="0" borderId="36" xfId="0" applyNumberFormat="1" applyFont="1" applyFill="1" applyBorder="1" applyAlignment="1" applyProtection="1">
      <alignment horizontal="right" vertical="center"/>
      <protection locked="0"/>
    </xf>
    <xf numFmtId="192" fontId="35" fillId="0" borderId="57" xfId="0" applyNumberFormat="1" applyFont="1" applyFill="1" applyBorder="1" applyAlignment="1" applyProtection="1">
      <alignment horizontal="right" vertical="center"/>
      <protection locked="0"/>
    </xf>
    <xf numFmtId="192" fontId="13" fillId="4" borderId="26" xfId="0" applyNumberFormat="1" applyFont="1" applyFill="1" applyBorder="1" applyAlignment="1" applyProtection="1">
      <alignment horizontal="right" vertical="center"/>
      <protection locked="0"/>
    </xf>
    <xf numFmtId="192"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4"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55"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8"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59"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7" xfId="0" applyNumberFormat="1" applyFont="1" applyBorder="1" applyAlignment="1" applyProtection="1">
      <alignment horizontal="right" vertical="center"/>
      <protection/>
    </xf>
    <xf numFmtId="3" fontId="4" fillId="0" borderId="57"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49"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4"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3" fillId="0" borderId="0" xfId="0" applyFont="1" applyAlignment="1" applyProtection="1">
      <alignment/>
      <protection/>
    </xf>
    <xf numFmtId="0" fontId="42" fillId="0" borderId="0" xfId="0" applyFont="1" applyFill="1" applyAlignment="1" applyProtection="1" quotePrefix="1">
      <alignment/>
      <protection/>
    </xf>
    <xf numFmtId="0" fontId="42"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1" xfId="0" applyFont="1" applyFill="1" applyBorder="1" applyAlignment="1" applyProtection="1">
      <alignment/>
      <protection/>
    </xf>
    <xf numFmtId="0" fontId="4" fillId="0" borderId="62"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49"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3"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7"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8"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4"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4"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192" fontId="13" fillId="4" borderId="18" xfId="0" applyNumberFormat="1" applyFont="1" applyFill="1" applyBorder="1" applyAlignment="1" applyProtection="1">
      <alignment horizontal="right" vertical="center"/>
      <protection locked="0"/>
    </xf>
    <xf numFmtId="0" fontId="14" fillId="0" borderId="10"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1"/>
      <protection locked="0"/>
    </xf>
    <xf numFmtId="192" fontId="13" fillId="4" borderId="47"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0" fillId="0" borderId="62"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0" xfId="0" applyFont="1" applyFill="1" applyBorder="1" applyAlignment="1" applyProtection="1">
      <alignment vertical="center"/>
      <protection locked="0"/>
    </xf>
    <xf numFmtId="0" fontId="41" fillId="0" borderId="0" xfId="0" applyFont="1" applyBorder="1" applyAlignment="1" applyProtection="1">
      <alignment horizontal="left" vertical="center"/>
      <protection locked="0"/>
    </xf>
    <xf numFmtId="0" fontId="24" fillId="0" borderId="50" xfId="0" applyFont="1" applyBorder="1" applyAlignment="1" applyProtection="1">
      <alignment horizontal="left" vertical="center"/>
      <protection locked="0"/>
    </xf>
    <xf numFmtId="0" fontId="4" fillId="0" borderId="50" xfId="0" applyFont="1" applyFill="1" applyBorder="1" applyAlignment="1" applyProtection="1">
      <alignment/>
      <protection locked="0"/>
    </xf>
    <xf numFmtId="0" fontId="14" fillId="0" borderId="54"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65"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4"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0" applyFont="1" applyFill="1" applyProtection="1">
      <alignment/>
      <protection/>
    </xf>
    <xf numFmtId="0" fontId="9" fillId="0" borderId="0" xfId="60" applyFont="1" applyFill="1" applyProtection="1">
      <alignment/>
      <protection/>
    </xf>
    <xf numFmtId="0" fontId="8" fillId="0" borderId="0" xfId="60" applyFont="1" applyFill="1" applyAlignment="1" applyProtection="1">
      <alignment/>
      <protection/>
    </xf>
    <xf numFmtId="0" fontId="8" fillId="0" borderId="0" xfId="60" applyFont="1" applyFill="1" applyProtection="1" quotePrefix="1">
      <alignment/>
      <protection/>
    </xf>
    <xf numFmtId="0" fontId="6" fillId="0" borderId="10" xfId="60" applyFont="1" applyFill="1" applyBorder="1" applyAlignment="1" applyProtection="1">
      <alignment horizontal="center"/>
      <protection/>
    </xf>
    <xf numFmtId="0" fontId="6" fillId="0" borderId="18" xfId="60" applyFont="1" applyFill="1" applyBorder="1" applyAlignment="1" applyProtection="1">
      <alignment horizontal="center"/>
      <protection/>
    </xf>
    <xf numFmtId="3" fontId="30" fillId="4" borderId="18" xfId="60" applyNumberFormat="1" applyFont="1" applyFill="1" applyBorder="1" applyAlignment="1" applyProtection="1">
      <alignment vertical="center"/>
      <protection/>
    </xf>
    <xf numFmtId="3" fontId="30" fillId="4" borderId="22" xfId="60" applyNumberFormat="1" applyFont="1" applyFill="1" applyBorder="1" applyAlignment="1" applyProtection="1">
      <alignment vertical="center"/>
      <protection/>
    </xf>
    <xf numFmtId="3" fontId="30" fillId="4" borderId="28" xfId="60" applyNumberFormat="1" applyFont="1" applyFill="1" applyBorder="1" applyAlignment="1" applyProtection="1">
      <alignment vertical="center"/>
      <protection/>
    </xf>
    <xf numFmtId="3" fontId="30" fillId="4" borderId="36" xfId="60" applyNumberFormat="1" applyFont="1" applyFill="1" applyBorder="1" applyAlignment="1" applyProtection="1">
      <alignment vertical="center"/>
      <protection/>
    </xf>
    <xf numFmtId="3" fontId="30" fillId="0" borderId="18" xfId="60" applyNumberFormat="1" applyFont="1" applyFill="1" applyBorder="1" applyAlignment="1" applyProtection="1">
      <alignment vertical="center"/>
      <protection/>
    </xf>
    <xf numFmtId="3" fontId="30" fillId="0" borderId="22" xfId="60" applyNumberFormat="1" applyFont="1" applyFill="1" applyBorder="1" applyAlignment="1" applyProtection="1">
      <alignment vertical="center"/>
      <protection/>
    </xf>
    <xf numFmtId="3" fontId="30" fillId="0" borderId="28" xfId="60" applyNumberFormat="1" applyFont="1" applyFill="1" applyBorder="1" applyAlignment="1" applyProtection="1">
      <alignment vertical="center"/>
      <protection/>
    </xf>
    <xf numFmtId="3" fontId="30" fillId="0" borderId="36" xfId="60" applyNumberFormat="1" applyFont="1" applyFill="1" applyBorder="1" applyAlignment="1" applyProtection="1">
      <alignment vertical="center"/>
      <protection/>
    </xf>
    <xf numFmtId="1" fontId="22" fillId="0" borderId="18" xfId="60" applyNumberFormat="1" applyFont="1" applyFill="1" applyBorder="1" applyAlignment="1" applyProtection="1">
      <alignment horizontal="right" vertical="center"/>
      <protection/>
    </xf>
    <xf numFmtId="3" fontId="30" fillId="0" borderId="26" xfId="60" applyNumberFormat="1" applyFont="1" applyFill="1" applyBorder="1" applyAlignment="1" applyProtection="1">
      <alignment vertical="center"/>
      <protection/>
    </xf>
    <xf numFmtId="3" fontId="30" fillId="0" borderId="44" xfId="60" applyNumberFormat="1" applyFont="1" applyFill="1" applyBorder="1" applyAlignment="1" applyProtection="1">
      <alignment vertical="center"/>
      <protection/>
    </xf>
    <xf numFmtId="3" fontId="30" fillId="0" borderId="41" xfId="60" applyNumberFormat="1" applyFont="1" applyFill="1" applyBorder="1" applyAlignment="1" applyProtection="1">
      <alignment vertical="center"/>
      <protection/>
    </xf>
    <xf numFmtId="3" fontId="30" fillId="0" borderId="39" xfId="60" applyNumberFormat="1" applyFont="1" applyFill="1" applyBorder="1" applyAlignment="1" applyProtection="1">
      <alignment vertical="center"/>
      <protection/>
    </xf>
    <xf numFmtId="1" fontId="22" fillId="0" borderId="23" xfId="60" applyNumberFormat="1" applyFont="1" applyFill="1" applyBorder="1" applyAlignment="1" applyProtection="1">
      <alignment horizontal="right" vertical="center"/>
      <protection/>
    </xf>
    <xf numFmtId="1" fontId="22" fillId="0" borderId="26" xfId="60" applyNumberFormat="1" applyFont="1" applyFill="1" applyBorder="1" applyAlignment="1" applyProtection="1">
      <alignment horizontal="right" vertical="center"/>
      <protection/>
    </xf>
    <xf numFmtId="3" fontId="30" fillId="0" borderId="47" xfId="60" applyNumberFormat="1" applyFont="1" applyFill="1" applyBorder="1" applyAlignment="1" applyProtection="1">
      <alignment vertical="center"/>
      <protection/>
    </xf>
    <xf numFmtId="3" fontId="30" fillId="0" borderId="56" xfId="60" applyNumberFormat="1" applyFont="1" applyFill="1" applyBorder="1" applyAlignment="1" applyProtection="1">
      <alignment vertical="center"/>
      <protection/>
    </xf>
    <xf numFmtId="3" fontId="30" fillId="0" borderId="57" xfId="60" applyNumberFormat="1" applyFont="1" applyFill="1" applyBorder="1" applyAlignment="1" applyProtection="1">
      <alignment vertical="center"/>
      <protection/>
    </xf>
    <xf numFmtId="1" fontId="22" fillId="0" borderId="47" xfId="60" applyNumberFormat="1" applyFont="1" applyFill="1" applyBorder="1" applyAlignment="1" applyProtection="1">
      <alignment horizontal="right" vertical="center"/>
      <protection/>
    </xf>
    <xf numFmtId="0" fontId="8" fillId="0" borderId="0" xfId="60" applyFont="1" applyFill="1" applyAlignment="1" applyProtection="1">
      <alignment horizontal="left"/>
      <protection/>
    </xf>
    <xf numFmtId="0" fontId="6" fillId="0" borderId="15" xfId="60" applyFont="1" applyFill="1" applyBorder="1" applyAlignment="1" applyProtection="1">
      <alignment horizontal="left"/>
      <protection locked="0"/>
    </xf>
    <xf numFmtId="0" fontId="6" fillId="0" borderId="14" xfId="60" applyFont="1" applyFill="1" applyBorder="1" applyAlignment="1" applyProtection="1">
      <alignment horizontal="left"/>
      <protection locked="0"/>
    </xf>
    <xf numFmtId="0" fontId="8" fillId="0" borderId="14" xfId="60" applyFont="1" applyFill="1" applyBorder="1" applyProtection="1">
      <alignment/>
      <protection locked="0"/>
    </xf>
    <xf numFmtId="0" fontId="3" fillId="0" borderId="62" xfId="60" applyFont="1" applyFill="1" applyBorder="1" applyAlignment="1" applyProtection="1">
      <alignment vertical="center"/>
      <protection locked="0"/>
    </xf>
    <xf numFmtId="0" fontId="3" fillId="0" borderId="62" xfId="60" applyFont="1" applyBorder="1" applyAlignment="1" applyProtection="1">
      <alignment horizontal="left" vertical="center"/>
      <protection locked="0"/>
    </xf>
    <xf numFmtId="0" fontId="6" fillId="0" borderId="13" xfId="60" applyFont="1" applyFill="1" applyBorder="1" applyAlignment="1" applyProtection="1">
      <alignment horizontal="center"/>
      <protection locked="0"/>
    </xf>
    <xf numFmtId="0" fontId="9" fillId="0" borderId="0" xfId="60" applyFont="1" applyFill="1" applyBorder="1" applyAlignment="1" applyProtection="1">
      <alignment horizontal="center"/>
      <protection locked="0"/>
    </xf>
    <xf numFmtId="0" fontId="3" fillId="0" borderId="41" xfId="60" applyFont="1" applyFill="1" applyBorder="1" applyAlignment="1" applyProtection="1">
      <alignment vertical="center"/>
      <protection locked="0"/>
    </xf>
    <xf numFmtId="0" fontId="6" fillId="0" borderId="0" xfId="60" applyFont="1" applyFill="1" applyBorder="1" applyAlignment="1" applyProtection="1">
      <alignment horizontal="left"/>
      <protection locked="0"/>
    </xf>
    <xf numFmtId="0" fontId="8" fillId="0" borderId="0" xfId="60" applyNumberFormat="1" applyFont="1" applyFill="1" applyBorder="1" applyAlignment="1" applyProtection="1">
      <alignment vertical="center"/>
      <protection locked="0"/>
    </xf>
    <xf numFmtId="0" fontId="29" fillId="0" borderId="0" xfId="60" applyFont="1" applyBorder="1" applyAlignment="1" applyProtection="1">
      <alignment vertical="center"/>
      <protection locked="0"/>
    </xf>
    <xf numFmtId="0" fontId="6" fillId="0" borderId="50" xfId="60" applyFont="1" applyBorder="1" applyAlignment="1" applyProtection="1">
      <alignment vertical="center"/>
      <protection locked="0"/>
    </xf>
    <xf numFmtId="0" fontId="6" fillId="0" borderId="54" xfId="60" applyFont="1" applyFill="1" applyBorder="1" applyAlignment="1" applyProtection="1">
      <alignment horizontal="center"/>
      <protection locked="0"/>
    </xf>
    <xf numFmtId="0" fontId="6" fillId="0" borderId="0" xfId="60" applyFont="1" applyFill="1" applyBorder="1" applyAlignment="1" applyProtection="1">
      <alignment horizontal="centerContinuous"/>
      <protection locked="0"/>
    </xf>
    <xf numFmtId="0" fontId="8" fillId="0" borderId="22" xfId="60" applyFont="1" applyFill="1" applyBorder="1" applyProtection="1">
      <alignment/>
      <protection locked="0"/>
    </xf>
    <xf numFmtId="0" fontId="31" fillId="0" borderId="0" xfId="60" applyFont="1" applyFill="1" applyBorder="1" applyAlignment="1" applyProtection="1">
      <alignment horizontal="left"/>
      <protection locked="0"/>
    </xf>
    <xf numFmtId="0" fontId="8" fillId="0" borderId="0" xfId="60" applyFont="1" applyFill="1" applyBorder="1" applyAlignment="1" applyProtection="1">
      <alignment horizontal="left"/>
      <protection locked="0"/>
    </xf>
    <xf numFmtId="0" fontId="6" fillId="0" borderId="53" xfId="60" applyFont="1" applyFill="1" applyBorder="1" applyAlignment="1" applyProtection="1">
      <alignment horizontal="center" vertical="center"/>
      <protection locked="0"/>
    </xf>
    <xf numFmtId="0" fontId="6" fillId="0" borderId="40" xfId="60" applyFont="1" applyFill="1" applyBorder="1" applyAlignment="1" applyProtection="1">
      <alignment horizontal="center" vertical="center"/>
      <protection locked="0"/>
    </xf>
    <xf numFmtId="0" fontId="6" fillId="0" borderId="23" xfId="60" applyFont="1" applyFill="1" applyBorder="1" applyAlignment="1" applyProtection="1">
      <alignment horizontal="center" vertical="center"/>
      <protection locked="0"/>
    </xf>
    <xf numFmtId="0" fontId="6" fillId="0" borderId="11" xfId="60" applyFont="1" applyFill="1" applyBorder="1" applyAlignment="1" applyProtection="1">
      <alignment horizontal="center" vertical="center"/>
      <protection locked="0"/>
    </xf>
    <xf numFmtId="0" fontId="6" fillId="0" borderId="20" xfId="60" applyFont="1" applyFill="1" applyBorder="1" applyAlignment="1" applyProtection="1">
      <alignment horizontal="center" vertical="center"/>
      <protection locked="0"/>
    </xf>
    <xf numFmtId="0" fontId="8" fillId="0" borderId="10" xfId="60" applyFont="1" applyFill="1" applyBorder="1" applyAlignment="1" applyProtection="1">
      <alignment horizontal="left" vertical="center"/>
      <protection locked="0"/>
    </xf>
    <xf numFmtId="0" fontId="6" fillId="0" borderId="20" xfId="60" applyFont="1" applyFill="1" applyBorder="1" applyAlignment="1" applyProtection="1">
      <alignment horizontal="center" vertical="center"/>
      <protection locked="0"/>
    </xf>
    <xf numFmtId="0" fontId="6" fillId="0" borderId="12"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0" applyFont="1" applyFill="1" applyBorder="1" applyAlignment="1" applyProtection="1">
      <alignment horizontal="center" vertical="center"/>
      <protection locked="0"/>
    </xf>
    <xf numFmtId="0" fontId="6" fillId="0" borderId="39" xfId="60" applyFont="1" applyFill="1" applyBorder="1" applyAlignment="1" applyProtection="1">
      <alignment horizontal="center" vertical="center"/>
      <protection locked="0"/>
    </xf>
    <xf numFmtId="0" fontId="6" fillId="4" borderId="53" xfId="60"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0"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0" applyFont="1" applyFill="1" applyBorder="1" applyAlignment="1" applyProtection="1">
      <alignment horizontal="left" vertical="center"/>
      <protection locked="0"/>
    </xf>
    <xf numFmtId="0" fontId="6" fillId="4" borderId="11" xfId="60"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7"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0" fontId="8" fillId="0" borderId="0" xfId="0" applyFont="1" applyFill="1" applyAlignment="1" applyProtection="1">
      <alignment/>
      <protection/>
    </xf>
    <xf numFmtId="0" fontId="13" fillId="0" borderId="23"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0"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2"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3" fillId="0" borderId="13" xfId="0" applyFont="1" applyFill="1" applyBorder="1" applyAlignment="1" applyProtection="1">
      <alignment horizontal="center" vertical="top"/>
      <protection locked="0"/>
    </xf>
    <xf numFmtId="0" fontId="33"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4" fillId="0" borderId="50"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0"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4"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66"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0"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3"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1"/>
      <protection locked="0"/>
    </xf>
    <xf numFmtId="0" fontId="3" fillId="0" borderId="63" xfId="0" applyFont="1" applyFill="1" applyBorder="1" applyAlignment="1" applyProtection="1">
      <alignment horizontal="left" vertical="center"/>
      <protection locked="0"/>
    </xf>
    <xf numFmtId="0" fontId="4" fillId="0" borderId="47" xfId="0" applyFont="1" applyFill="1" applyBorder="1" applyAlignment="1" applyProtection="1">
      <alignment horizontal="center" vertical="center"/>
      <protection locked="0"/>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92" fontId="5" fillId="0" borderId="18" xfId="0" applyNumberFormat="1" applyFont="1" applyFill="1" applyBorder="1" applyAlignment="1" applyProtection="1">
      <alignment horizontal="right" vertical="center"/>
      <protection locked="0"/>
    </xf>
    <xf numFmtId="192" fontId="5" fillId="0" borderId="36" xfId="0" applyNumberFormat="1" applyFont="1" applyFill="1" applyBorder="1" applyAlignment="1" applyProtection="1">
      <alignment horizontal="right" vertical="center"/>
      <protection locked="0"/>
    </xf>
    <xf numFmtId="192" fontId="5" fillId="0" borderId="39" xfId="0" applyNumberFormat="1" applyFont="1" applyFill="1" applyBorder="1" applyAlignment="1" applyProtection="1">
      <alignment horizontal="right" vertical="center"/>
      <protection locked="0"/>
    </xf>
    <xf numFmtId="0" fontId="4" fillId="0" borderId="39" xfId="0" applyFont="1" applyBorder="1" applyAlignment="1" applyProtection="1">
      <alignment vertical="center"/>
      <protection locked="0"/>
    </xf>
    <xf numFmtId="0" fontId="44"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67"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192"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49"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49"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6" fillId="0" borderId="2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3" fillId="20" borderId="68"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5" xfId="0" applyFont="1" applyBorder="1" applyAlignment="1" applyProtection="1">
      <alignment horizontal="center" vertical="center"/>
      <protection/>
    </xf>
    <xf numFmtId="0" fontId="3" fillId="0" borderId="55"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0"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66"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3"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0" xfId="0" applyNumberFormat="1" applyFont="1" applyFill="1" applyBorder="1" applyAlignment="1" applyProtection="1">
      <alignment horizontal="right" vertical="center"/>
      <protection/>
    </xf>
    <xf numFmtId="1" fontId="4" fillId="0" borderId="66"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0" xfId="0" applyNumberFormat="1" applyFont="1" applyFill="1" applyBorder="1" applyAlignment="1" applyProtection="1">
      <alignment vertical="center"/>
      <protection/>
    </xf>
    <xf numFmtId="1" fontId="4" fillId="0" borderId="66" xfId="0" applyNumberFormat="1" applyFont="1" applyFill="1" applyBorder="1" applyAlignment="1" applyProtection="1">
      <alignment vertical="center"/>
      <protection/>
    </xf>
    <xf numFmtId="1" fontId="3" fillId="0" borderId="50"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indent="2"/>
      <protection locked="0"/>
    </xf>
    <xf numFmtId="0" fontId="3" fillId="0" borderId="0" xfId="59"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3"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0"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7"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48" xfId="0" applyFont="1" applyFill="1" applyBorder="1" applyAlignment="1" applyProtection="1" quotePrefix="1">
      <alignment horizontal="center" vertical="center"/>
      <protection locked="0"/>
    </xf>
    <xf numFmtId="192" fontId="5" fillId="0" borderId="64" xfId="0" applyNumberFormat="1" applyFont="1" applyFill="1" applyBorder="1" applyAlignment="1" applyProtection="1">
      <alignment horizontal="right" vertical="center"/>
      <protection locked="0"/>
    </xf>
    <xf numFmtId="0" fontId="3" fillId="0" borderId="63"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1" fillId="0" borderId="62" xfId="0" applyFont="1" applyBorder="1" applyAlignment="1" applyProtection="1">
      <alignment horizontal="left" vertical="center"/>
      <protection locked="0"/>
    </xf>
    <xf numFmtId="0" fontId="14" fillId="0" borderId="62" xfId="0" applyFont="1" applyBorder="1" applyAlignment="1" applyProtection="1">
      <alignment horizontal="left" vertical="center"/>
      <protection locked="0"/>
    </xf>
    <xf numFmtId="0" fontId="14" fillId="0" borderId="69"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1"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70"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0"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6" fillId="0" borderId="22" xfId="0" applyFont="1" applyFill="1" applyBorder="1" applyAlignment="1" applyProtection="1">
      <alignment horizontal="center" vertical="center"/>
      <protection locked="0"/>
    </xf>
    <xf numFmtId="0" fontId="46" fillId="0" borderId="49"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92"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92" fontId="47" fillId="0" borderId="26" xfId="0" applyNumberFormat="1" applyFont="1" applyFill="1" applyBorder="1" applyAlignment="1" applyProtection="1">
      <alignment horizontal="right" vertical="center"/>
      <protection locked="0"/>
    </xf>
    <xf numFmtId="192" fontId="47"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0" xfId="0" applyFont="1" applyFill="1" applyBorder="1" applyAlignment="1" applyProtection="1">
      <alignment horizontal="center" vertical="center"/>
      <protection locked="0"/>
    </xf>
    <xf numFmtId="192"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66"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68"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68"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68" xfId="0" applyNumberFormat="1" applyFont="1" applyFill="1" applyBorder="1" applyAlignment="1" applyProtection="1">
      <alignment horizontal="left" vertical="center"/>
      <protection/>
    </xf>
    <xf numFmtId="49" fontId="3" fillId="0" borderId="54" xfId="0" applyNumberFormat="1"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xf>
    <xf numFmtId="49" fontId="3" fillId="4" borderId="53" xfId="0" applyNumberFormat="1"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66" xfId="0" applyFont="1" applyFill="1" applyBorder="1" applyAlignment="1" applyProtection="1">
      <alignment horizontal="center" vertical="center"/>
      <protection locked="0"/>
    </xf>
    <xf numFmtId="0" fontId="3" fillId="0" borderId="67"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7"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4" xfId="0" applyFont="1" applyFill="1" applyBorder="1" applyAlignment="1" applyProtection="1">
      <alignment horizontal="center" vertical="center"/>
      <protection locked="0"/>
    </xf>
    <xf numFmtId="192" fontId="47" fillId="0" borderId="19" xfId="0" applyNumberFormat="1" applyFont="1" applyFill="1" applyBorder="1" applyAlignment="1" applyProtection="1">
      <alignment horizontal="right" vertical="center"/>
      <protection locked="0"/>
    </xf>
    <xf numFmtId="192" fontId="47" fillId="0" borderId="64"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67"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0" xfId="0" applyNumberFormat="1" applyFont="1" applyFill="1" applyBorder="1" applyAlignment="1" applyProtection="1">
      <alignment horizontal="right" vertical="center"/>
      <protection/>
    </xf>
    <xf numFmtId="192" fontId="47" fillId="0" borderId="28" xfId="0" applyNumberFormat="1" applyFont="1" applyFill="1" applyBorder="1" applyAlignment="1" applyProtection="1">
      <alignment vertical="center"/>
      <protection locked="0"/>
    </xf>
    <xf numFmtId="192" fontId="47"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92" fontId="47" fillId="0" borderId="20" xfId="0" applyNumberFormat="1" applyFont="1" applyFill="1" applyBorder="1" applyAlignment="1" applyProtection="1">
      <alignment vertical="center"/>
      <protection locked="0"/>
    </xf>
    <xf numFmtId="192" fontId="47" fillId="0" borderId="39" xfId="0" applyNumberFormat="1" applyFont="1" applyFill="1" applyBorder="1" applyAlignment="1" applyProtection="1">
      <alignment vertical="center"/>
      <protection locked="0"/>
    </xf>
    <xf numFmtId="192" fontId="47"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92" fontId="47" fillId="0" borderId="56" xfId="0" applyNumberFormat="1" applyFont="1" applyFill="1" applyBorder="1" applyAlignment="1" applyProtection="1">
      <alignment vertical="center"/>
      <protection locked="0"/>
    </xf>
    <xf numFmtId="192" fontId="47" fillId="0" borderId="57" xfId="0" applyNumberFormat="1" applyFont="1" applyFill="1" applyBorder="1" applyAlignment="1" applyProtection="1">
      <alignment vertical="center"/>
      <protection locked="0"/>
    </xf>
    <xf numFmtId="1" fontId="4" fillId="0" borderId="63" xfId="0" applyNumberFormat="1" applyFont="1" applyFill="1" applyBorder="1" applyAlignment="1" applyProtection="1">
      <alignment vertical="center"/>
      <protection/>
    </xf>
    <xf numFmtId="0" fontId="6" fillId="0" borderId="15" xfId="60" applyFont="1" applyFill="1" applyBorder="1" applyAlignment="1" applyProtection="1">
      <alignment horizontal="center" vertical="center"/>
      <protection/>
    </xf>
    <xf numFmtId="0" fontId="6" fillId="0" borderId="32" xfId="60" applyFont="1" applyFill="1" applyBorder="1" applyAlignment="1" applyProtection="1">
      <alignment horizontal="center" vertical="center"/>
      <protection/>
    </xf>
    <xf numFmtId="0" fontId="6" fillId="0" borderId="55" xfId="60" applyFont="1" applyFill="1" applyBorder="1" applyAlignment="1" applyProtection="1">
      <alignment horizontal="center" vertical="center"/>
      <protection/>
    </xf>
    <xf numFmtId="0" fontId="6" fillId="0" borderId="13" xfId="6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3"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3" xfId="58" applyFont="1" applyFill="1" applyBorder="1" applyAlignment="1" applyProtection="1">
      <alignment horizontal="left" vertical="center"/>
      <protection/>
    </xf>
    <xf numFmtId="0" fontId="6" fillId="0" borderId="30" xfId="60" applyFont="1" applyFill="1" applyBorder="1" applyAlignment="1" applyProtection="1">
      <alignment horizontal="left" vertical="center"/>
      <protection locked="0"/>
    </xf>
    <xf numFmtId="0" fontId="6" fillId="0" borderId="71" xfId="58" applyFont="1" applyFill="1" applyBorder="1" applyAlignment="1" applyProtection="1">
      <alignment horizontal="left" vertical="center"/>
      <protection/>
    </xf>
    <xf numFmtId="192" fontId="47" fillId="0" borderId="41" xfId="0" applyNumberFormat="1" applyFont="1" applyFill="1" applyBorder="1" applyAlignment="1" applyProtection="1">
      <alignment horizontal="right" vertical="center"/>
      <protection locked="0"/>
    </xf>
    <xf numFmtId="49" fontId="3" fillId="0" borderId="72" xfId="0" applyNumberFormat="1" applyFont="1" applyFill="1" applyBorder="1" applyAlignment="1" applyProtection="1">
      <alignment horizontal="left" vertical="center"/>
      <protection locked="0"/>
    </xf>
    <xf numFmtId="192" fontId="47" fillId="0" borderId="47" xfId="0" applyNumberFormat="1" applyFont="1" applyFill="1" applyBorder="1" applyAlignment="1" applyProtection="1">
      <alignment horizontal="right" vertical="center"/>
      <protection locked="0"/>
    </xf>
    <xf numFmtId="192" fontId="47" fillId="0" borderId="56" xfId="0" applyNumberFormat="1" applyFont="1" applyFill="1" applyBorder="1" applyAlignment="1" applyProtection="1">
      <alignment horizontal="right" vertical="center"/>
      <protection locked="0"/>
    </xf>
    <xf numFmtId="192" fontId="47" fillId="0" borderId="18" xfId="0" applyNumberFormat="1" applyFont="1" applyFill="1" applyBorder="1" applyAlignment="1" applyProtection="1">
      <alignment horizontal="right" vertical="center"/>
      <protection locked="0"/>
    </xf>
    <xf numFmtId="192" fontId="47" fillId="0" borderId="27" xfId="0" applyNumberFormat="1" applyFont="1" applyFill="1" applyBorder="1" applyAlignment="1" applyProtection="1">
      <alignment horizontal="right" vertical="center"/>
      <protection locked="0"/>
    </xf>
    <xf numFmtId="192" fontId="47" fillId="0" borderId="28" xfId="0" applyNumberFormat="1" applyFont="1" applyFill="1" applyBorder="1" applyAlignment="1" applyProtection="1">
      <alignment horizontal="right" vertical="center"/>
      <protection locked="0"/>
    </xf>
    <xf numFmtId="192" fontId="47" fillId="0" borderId="73" xfId="0" applyNumberFormat="1" applyFont="1" applyFill="1" applyBorder="1" applyAlignment="1" applyProtection="1">
      <alignment horizontal="right" vertical="center"/>
      <protection locked="0"/>
    </xf>
    <xf numFmtId="0" fontId="4" fillId="0" borderId="37" xfId="0" applyFont="1" applyFill="1" applyBorder="1" applyAlignment="1" applyProtection="1">
      <alignment vertical="center"/>
      <protection locked="0"/>
    </xf>
    <xf numFmtId="0" fontId="3" fillId="0" borderId="55" xfId="0" applyFont="1" applyFill="1" applyBorder="1" applyAlignment="1" applyProtection="1">
      <alignment horizontal="center"/>
      <protection locked="0"/>
    </xf>
    <xf numFmtId="0" fontId="3" fillId="0" borderId="55" xfId="0" applyFont="1" applyFill="1" applyBorder="1" applyAlignment="1" applyProtection="1">
      <alignment/>
      <protection locked="0"/>
    </xf>
    <xf numFmtId="0" fontId="3" fillId="0" borderId="70" xfId="0" applyFont="1" applyFill="1" applyBorder="1" applyAlignment="1" applyProtection="1">
      <alignment/>
      <protection locked="0"/>
    </xf>
    <xf numFmtId="0" fontId="3" fillId="0" borderId="60"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3"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92"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49" xfId="0" applyFont="1" applyFill="1" applyBorder="1" applyAlignment="1" applyProtection="1">
      <alignment horizontal="left" vertical="center"/>
      <protection locked="0"/>
    </xf>
    <xf numFmtId="192"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92" fontId="35" fillId="0" borderId="26" xfId="0" applyNumberFormat="1" applyFont="1" applyFill="1" applyBorder="1" applyAlignment="1" applyProtection="1">
      <alignment horizontal="right" vertical="center"/>
      <protection locked="0"/>
    </xf>
    <xf numFmtId="192" fontId="35" fillId="0" borderId="40" xfId="0" applyNumberFormat="1" applyFont="1" applyFill="1" applyBorder="1" applyAlignment="1" applyProtection="1">
      <alignment horizontal="right" vertical="center"/>
      <protection locked="0"/>
    </xf>
    <xf numFmtId="192" fontId="35" fillId="0" borderId="50" xfId="0" applyNumberFormat="1" applyFont="1" applyFill="1" applyBorder="1" applyAlignment="1" applyProtection="1">
      <alignment horizontal="right" vertical="center"/>
      <protection locked="0"/>
    </xf>
    <xf numFmtId="192" fontId="35" fillId="0" borderId="20" xfId="0" applyNumberFormat="1" applyFont="1" applyFill="1" applyBorder="1" applyAlignment="1" applyProtection="1">
      <alignment horizontal="right" vertical="center"/>
      <protection locked="0"/>
    </xf>
    <xf numFmtId="0" fontId="4" fillId="0" borderId="56" xfId="0" applyFont="1" applyFill="1" applyBorder="1" applyAlignment="1" applyProtection="1">
      <alignment horizontal="center" vertical="center"/>
      <protection locked="0"/>
    </xf>
    <xf numFmtId="192" fontId="35" fillId="0" borderId="34" xfId="0" applyNumberFormat="1" applyFont="1" applyFill="1" applyBorder="1" applyAlignment="1" applyProtection="1">
      <alignment horizontal="right" vertical="center"/>
      <protection locked="0"/>
    </xf>
    <xf numFmtId="192" fontId="35" fillId="0" borderId="52" xfId="0" applyNumberFormat="1" applyFont="1" applyFill="1" applyBorder="1" applyAlignment="1" applyProtection="1">
      <alignment horizontal="right" vertical="center"/>
      <protection locked="0"/>
    </xf>
    <xf numFmtId="0" fontId="44" fillId="0" borderId="0" xfId="0" applyFont="1" applyAlignment="1" applyProtection="1">
      <alignment vertical="center"/>
      <protection/>
    </xf>
    <xf numFmtId="0" fontId="42"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38" xfId="0" applyNumberFormat="1" applyFont="1" applyFill="1" applyBorder="1" applyAlignment="1" applyProtection="1">
      <alignment horizontal="right" vertical="center" wrapText="1"/>
      <protection/>
    </xf>
    <xf numFmtId="3" fontId="3" fillId="0" borderId="71" xfId="0" applyNumberFormat="1" applyFont="1" applyFill="1" applyBorder="1" applyAlignment="1" applyProtection="1">
      <alignment horizontal="right" vertical="center" wrapText="1"/>
      <protection/>
    </xf>
    <xf numFmtId="3" fontId="3" fillId="0" borderId="57"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0" fontId="4" fillId="0" borderId="15" xfId="0" applyFont="1" applyFill="1" applyBorder="1" applyAlignment="1" applyProtection="1">
      <alignment/>
      <protection/>
    </xf>
    <xf numFmtId="0" fontId="14" fillId="0" borderId="53"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92"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92" fontId="5" fillId="4" borderId="0" xfId="0" applyNumberFormat="1" applyFont="1" applyFill="1" applyBorder="1" applyAlignment="1" applyProtection="1">
      <alignment horizontal="right" vertical="center"/>
      <protection locked="0"/>
    </xf>
    <xf numFmtId="0" fontId="6" fillId="0" borderId="22" xfId="60" applyFont="1" applyFill="1" applyBorder="1" applyAlignment="1" applyProtection="1">
      <alignment horizontal="center" vertical="center"/>
      <protection/>
    </xf>
    <xf numFmtId="192"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192"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0"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72"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192"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0" applyFont="1" applyFill="1" applyBorder="1" applyAlignment="1" applyProtection="1">
      <alignment horizontal="center" vertical="center"/>
      <protection/>
    </xf>
    <xf numFmtId="1" fontId="22" fillId="0" borderId="28" xfId="60" applyNumberFormat="1" applyFont="1" applyFill="1" applyBorder="1" applyAlignment="1" applyProtection="1">
      <alignment horizontal="right" vertical="center"/>
      <protection/>
    </xf>
    <xf numFmtId="1" fontId="22" fillId="0" borderId="41" xfId="60" applyNumberFormat="1" applyFont="1" applyFill="1" applyBorder="1" applyAlignment="1" applyProtection="1">
      <alignment horizontal="right" vertical="center"/>
      <protection/>
    </xf>
    <xf numFmtId="1" fontId="22" fillId="0" borderId="56" xfId="60"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71" xfId="0" applyFont="1" applyFill="1" applyBorder="1" applyAlignment="1" applyProtection="1">
      <alignment vertical="center"/>
      <protection/>
    </xf>
    <xf numFmtId="0" fontId="4" fillId="7" borderId="57"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7" xfId="0" applyBorder="1" applyAlignment="1">
      <alignment/>
    </xf>
    <xf numFmtId="0" fontId="0" fillId="0" borderId="57" xfId="0" applyBorder="1" applyAlignment="1">
      <alignment/>
    </xf>
    <xf numFmtId="0" fontId="0" fillId="0" borderId="74" xfId="0" applyBorder="1" applyAlignment="1">
      <alignment/>
    </xf>
    <xf numFmtId="0" fontId="0" fillId="0" borderId="75" xfId="0" applyBorder="1" applyAlignment="1">
      <alignment/>
    </xf>
    <xf numFmtId="0" fontId="0" fillId="0" borderId="42" xfId="0" applyBorder="1" applyAlignment="1">
      <alignment/>
    </xf>
    <xf numFmtId="0" fontId="0" fillId="0" borderId="71" xfId="0" applyBorder="1" applyAlignment="1">
      <alignment/>
    </xf>
    <xf numFmtId="0" fontId="0" fillId="0" borderId="46" xfId="0" applyBorder="1" applyAlignment="1">
      <alignment/>
    </xf>
    <xf numFmtId="0" fontId="0" fillId="0" borderId="48" xfId="0" applyBorder="1" applyAlignment="1">
      <alignment/>
    </xf>
    <xf numFmtId="0" fontId="0" fillId="0" borderId="61"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76" xfId="0" applyBorder="1" applyAlignment="1">
      <alignment/>
    </xf>
    <xf numFmtId="0" fontId="0" fillId="0" borderId="77"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66" fillId="0" borderId="0" xfId="0" applyFont="1" applyAlignment="1" applyProtection="1">
      <alignment/>
      <protection/>
    </xf>
    <xf numFmtId="0" fontId="67" fillId="0" borderId="0" xfId="0" applyFont="1" applyFill="1" applyAlignment="1" applyProtection="1">
      <alignment/>
      <protection/>
    </xf>
    <xf numFmtId="0" fontId="6" fillId="0" borderId="78" xfId="0" applyFont="1" applyFill="1" applyBorder="1" applyAlignment="1" applyProtection="1">
      <alignment horizontal="center"/>
      <protection locked="0"/>
    </xf>
    <xf numFmtId="0" fontId="8" fillId="0" borderId="79" xfId="0" applyFont="1" applyFill="1" applyBorder="1" applyAlignment="1" applyProtection="1">
      <alignment/>
      <protection locked="0"/>
    </xf>
    <xf numFmtId="0" fontId="6" fillId="0" borderId="80" xfId="0" applyFont="1" applyBorder="1" applyAlignment="1" applyProtection="1">
      <alignment horizontal="left" vertical="center"/>
      <protection locked="0"/>
    </xf>
    <xf numFmtId="0" fontId="6" fillId="0" borderId="81" xfId="0" applyFont="1" applyFill="1" applyBorder="1" applyAlignment="1" applyProtection="1">
      <alignment/>
      <protection locked="0"/>
    </xf>
    <xf numFmtId="0" fontId="6" fillId="0" borderId="0" xfId="0" applyFont="1" applyFill="1" applyBorder="1" applyAlignment="1" applyProtection="1">
      <alignment/>
      <protection locked="0"/>
    </xf>
    <xf numFmtId="0" fontId="67" fillId="0" borderId="0" xfId="0" applyFont="1" applyFill="1" applyAlignment="1" applyProtection="1">
      <alignment/>
      <protection locked="0"/>
    </xf>
    <xf numFmtId="0" fontId="66" fillId="0" borderId="0" xfId="0" applyFont="1" applyAlignment="1" applyProtection="1">
      <alignment/>
      <protection locked="0"/>
    </xf>
    <xf numFmtId="0" fontId="22" fillId="0" borderId="0" xfId="0" applyFont="1" applyFill="1" applyAlignment="1" applyProtection="1" quotePrefix="1">
      <alignment/>
      <protection/>
    </xf>
    <xf numFmtId="0" fontId="68" fillId="0" borderId="0" xfId="0" applyFont="1" applyAlignment="1" applyProtection="1">
      <alignment/>
      <protection/>
    </xf>
    <xf numFmtId="0" fontId="67" fillId="0" borderId="0" xfId="0" applyFont="1" applyFill="1" applyAlignment="1" applyProtection="1">
      <alignment/>
      <protection/>
    </xf>
    <xf numFmtId="0" fontId="6" fillId="0" borderId="29"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6" fillId="0" borderId="0" xfId="0" applyFont="1" applyFill="1" applyBorder="1" applyAlignment="1" applyProtection="1">
      <alignment horizontal="center" vertical="center"/>
      <protection locked="0"/>
    </xf>
    <xf numFmtId="0" fontId="6" fillId="0" borderId="41" xfId="0" applyFont="1" applyBorder="1" applyAlignment="1" applyProtection="1">
      <alignment vertical="center"/>
      <protection locked="0"/>
    </xf>
    <xf numFmtId="0" fontId="6" fillId="0" borderId="44" xfId="0" applyFont="1" applyBorder="1" applyAlignment="1" applyProtection="1">
      <alignment vertical="center"/>
      <protection locked="0"/>
    </xf>
    <xf numFmtId="0" fontId="6" fillId="0" borderId="82" xfId="0" applyFont="1" applyFill="1" applyBorder="1" applyAlignment="1" applyProtection="1">
      <alignment/>
      <protection locked="0"/>
    </xf>
    <xf numFmtId="0" fontId="6" fillId="0" borderId="0" xfId="0" applyFont="1" applyFill="1" applyBorder="1" applyAlignment="1" applyProtection="1">
      <alignment horizontal="left"/>
      <protection locked="0"/>
    </xf>
    <xf numFmtId="0" fontId="22" fillId="0" borderId="0" xfId="0" applyFont="1" applyFill="1" applyAlignment="1" applyProtection="1">
      <alignment/>
      <protection/>
    </xf>
    <xf numFmtId="0" fontId="9" fillId="0" borderId="2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8" fillId="0" borderId="0" xfId="0" applyFont="1" applyBorder="1" applyAlignment="1" applyProtection="1">
      <alignment horizontal="center" vertical="center"/>
      <protection locked="0"/>
    </xf>
    <xf numFmtId="0" fontId="9" fillId="0" borderId="0" xfId="0" applyFont="1" applyFill="1" applyBorder="1" applyAlignment="1" applyProtection="1" quotePrefix="1">
      <alignment horizontal="center" vertical="center"/>
      <protection locked="0"/>
    </xf>
    <xf numFmtId="0" fontId="8" fillId="0" borderId="0" xfId="0" applyFont="1" applyFill="1" applyBorder="1" applyAlignment="1" applyProtection="1">
      <alignment vertical="center"/>
      <protection locked="0"/>
    </xf>
    <xf numFmtId="0" fontId="6" fillId="0" borderId="41" xfId="0" applyFont="1" applyBorder="1" applyAlignment="1" applyProtection="1">
      <alignment horizontal="left" vertical="center"/>
      <protection locked="0"/>
    </xf>
    <xf numFmtId="0" fontId="8" fillId="0" borderId="20" xfId="0" applyFont="1" applyFill="1" applyBorder="1" applyAlignment="1" applyProtection="1">
      <alignment/>
      <protection locked="0"/>
    </xf>
    <xf numFmtId="0" fontId="9" fillId="0" borderId="0" xfId="0" applyFont="1" applyBorder="1" applyAlignment="1" applyProtection="1">
      <alignment horizontal="center"/>
      <protection/>
    </xf>
    <xf numFmtId="0" fontId="9" fillId="0" borderId="0" xfId="0" applyFont="1" applyFill="1" applyAlignment="1" applyProtection="1">
      <alignment/>
      <protection/>
    </xf>
    <xf numFmtId="0" fontId="66" fillId="0" borderId="0" xfId="0" applyFont="1" applyBorder="1" applyAlignment="1" applyProtection="1">
      <alignment/>
      <protection locked="0"/>
    </xf>
    <xf numFmtId="0" fontId="6" fillId="0" borderId="41" xfId="0" applyFont="1" applyFill="1" applyBorder="1" applyAlignment="1" applyProtection="1">
      <alignment vertical="center"/>
      <protection locked="0"/>
    </xf>
    <xf numFmtId="0" fontId="6" fillId="0" borderId="0" xfId="0" applyFont="1" applyFill="1" applyAlignment="1" applyProtection="1">
      <alignment/>
      <protection locked="0"/>
    </xf>
    <xf numFmtId="0" fontId="8" fillId="0" borderId="0" xfId="0" applyFont="1" applyFill="1" applyBorder="1" applyAlignment="1" applyProtection="1">
      <alignment/>
      <protection/>
    </xf>
    <xf numFmtId="0" fontId="6" fillId="0" borderId="0" xfId="0" applyFont="1" applyFill="1" applyAlignment="1" applyProtection="1">
      <alignment horizontal="right"/>
      <protection/>
    </xf>
    <xf numFmtId="0" fontId="8" fillId="28" borderId="0" xfId="0" applyFont="1" applyFill="1" applyAlignment="1" applyProtection="1">
      <alignment/>
      <protection/>
    </xf>
    <xf numFmtId="0" fontId="6" fillId="0" borderId="83" xfId="0" applyFont="1" applyFill="1" applyBorder="1" applyAlignment="1" applyProtection="1">
      <alignment horizontal="center"/>
      <protection locked="0"/>
    </xf>
    <xf numFmtId="0" fontId="69" fillId="0" borderId="28" xfId="0" applyFont="1" applyFill="1" applyBorder="1" applyAlignment="1" applyProtection="1">
      <alignment horizontal="left"/>
      <protection locked="0"/>
    </xf>
    <xf numFmtId="0" fontId="8" fillId="0" borderId="22" xfId="0" applyFont="1" applyFill="1" applyBorder="1" applyAlignment="1" applyProtection="1">
      <alignment/>
      <protection locked="0"/>
    </xf>
    <xf numFmtId="0" fontId="8" fillId="0" borderId="49" xfId="0" applyFont="1" applyFill="1" applyBorder="1" applyAlignment="1" applyProtection="1">
      <alignment/>
      <protection locked="0"/>
    </xf>
    <xf numFmtId="0" fontId="8" fillId="0" borderId="31" xfId="0" applyFont="1" applyFill="1" applyBorder="1" applyAlignment="1" applyProtection="1">
      <alignment/>
      <protection/>
    </xf>
    <xf numFmtId="0" fontId="9" fillId="0" borderId="32" xfId="0" applyFont="1" applyFill="1" applyBorder="1" applyAlignment="1" applyProtection="1">
      <alignment horizontal="center" vertical="center"/>
      <protection/>
    </xf>
    <xf numFmtId="0" fontId="8" fillId="0" borderId="55" xfId="0" applyFont="1" applyFill="1" applyBorder="1" applyAlignment="1" applyProtection="1">
      <alignment/>
      <protection/>
    </xf>
    <xf numFmtId="0" fontId="6" fillId="0" borderId="84"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xf>
    <xf numFmtId="3" fontId="8" fillId="0" borderId="0" xfId="0" applyNumberFormat="1" applyFont="1" applyFill="1" applyAlignment="1" applyProtection="1">
      <alignment/>
      <protection/>
    </xf>
    <xf numFmtId="0" fontId="6" fillId="0" borderId="31"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protection locked="0"/>
    </xf>
    <xf numFmtId="0" fontId="8" fillId="0" borderId="0" xfId="0" applyFont="1" applyFill="1" applyAlignment="1" applyProtection="1">
      <alignment horizontal="left"/>
      <protection locked="0"/>
    </xf>
    <xf numFmtId="0" fontId="8" fillId="0" borderId="0" xfId="0" applyFont="1" applyFill="1" applyBorder="1" applyAlignment="1" applyProtection="1">
      <alignment horizontal="left"/>
      <protection locked="0"/>
    </xf>
    <xf numFmtId="0" fontId="6"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8" fillId="0" borderId="20" xfId="0" applyFont="1" applyFill="1" applyBorder="1" applyAlignment="1" applyProtection="1">
      <alignment horizontal="left"/>
      <protection locked="0"/>
    </xf>
    <xf numFmtId="0" fontId="6" fillId="0" borderId="10" xfId="0" applyFont="1" applyFill="1" applyBorder="1" applyAlignment="1" applyProtection="1">
      <alignment horizontal="center"/>
      <protection/>
    </xf>
    <xf numFmtId="0" fontId="6" fillId="0" borderId="28"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85"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86"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6" fillId="0" borderId="11" xfId="59"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49" fontId="6" fillId="4" borderId="84" xfId="0" applyNumberFormat="1" applyFont="1" applyFill="1" applyBorder="1" applyAlignment="1" applyProtection="1">
      <alignment horizontal="left" vertical="center"/>
      <protection locked="0"/>
    </xf>
    <xf numFmtId="0" fontId="6" fillId="4" borderId="10" xfId="0" applyFont="1" applyFill="1" applyBorder="1" applyAlignment="1" applyProtection="1">
      <alignment horizontal="left" vertical="center"/>
      <protection locked="0"/>
    </xf>
    <xf numFmtId="0" fontId="8" fillId="4" borderId="23" xfId="0" applyFont="1" applyFill="1" applyBorder="1" applyAlignment="1" applyProtection="1">
      <alignment horizontal="center" vertical="center"/>
      <protection locked="0"/>
    </xf>
    <xf numFmtId="192" fontId="8" fillId="4" borderId="18" xfId="0" applyNumberFormat="1" applyFont="1" applyFill="1" applyBorder="1" applyAlignment="1" applyProtection="1">
      <alignment horizontal="right" vertical="center"/>
      <protection locked="0"/>
    </xf>
    <xf numFmtId="0" fontId="8" fillId="4" borderId="0" xfId="0" applyFont="1" applyFill="1" applyAlignment="1" applyProtection="1">
      <alignment vertical="center"/>
      <protection locked="0"/>
    </xf>
    <xf numFmtId="0" fontId="8" fillId="4" borderId="20" xfId="0" applyFont="1" applyFill="1" applyBorder="1" applyAlignment="1" applyProtection="1">
      <alignment vertical="center"/>
      <protection locked="0"/>
    </xf>
    <xf numFmtId="0" fontId="8" fillId="4" borderId="0" xfId="0" applyFont="1" applyFill="1" applyAlignment="1" applyProtection="1">
      <alignment vertical="center"/>
      <protection locked="0"/>
    </xf>
    <xf numFmtId="0" fontId="66" fillId="4" borderId="0" xfId="0" applyFont="1" applyFill="1" applyAlignment="1" applyProtection="1">
      <alignment/>
      <protection locked="0"/>
    </xf>
    <xf numFmtId="0" fontId="6" fillId="0" borderId="11"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 fontId="6" fillId="0" borderId="26" xfId="0" applyNumberFormat="1" applyFont="1" applyFill="1" applyBorder="1" applyAlignment="1" applyProtection="1">
      <alignment vertical="center"/>
      <protection/>
    </xf>
    <xf numFmtId="1" fontId="6" fillId="0" borderId="43" xfId="0" applyNumberFormat="1" applyFont="1" applyFill="1" applyBorder="1" applyAlignment="1" applyProtection="1">
      <alignment vertical="center"/>
      <protection/>
    </xf>
    <xf numFmtId="0" fontId="8" fillId="4" borderId="0" xfId="0" applyFont="1" applyFill="1" applyAlignment="1" applyProtection="1">
      <alignment vertical="center"/>
      <protection/>
    </xf>
    <xf numFmtId="49" fontId="6" fillId="0" borderId="11" xfId="0" applyNumberFormat="1" applyFont="1" applyFill="1" applyBorder="1" applyAlignment="1" applyProtection="1">
      <alignment horizontal="left" vertical="center"/>
      <protection/>
    </xf>
    <xf numFmtId="0" fontId="8" fillId="0" borderId="23" xfId="0" applyFont="1" applyFill="1" applyBorder="1" applyAlignment="1" applyProtection="1">
      <alignment horizontal="center" vertical="center"/>
      <protection/>
    </xf>
    <xf numFmtId="1" fontId="8" fillId="0" borderId="18" xfId="0" applyNumberFormat="1" applyFont="1" applyFill="1" applyBorder="1" applyAlignment="1" applyProtection="1">
      <alignment horizontal="right" vertical="center"/>
      <protection/>
    </xf>
    <xf numFmtId="1" fontId="8" fillId="0" borderId="18" xfId="0" applyNumberFormat="1" applyFont="1" applyFill="1" applyBorder="1" applyAlignment="1" applyProtection="1">
      <alignment horizontal="right" vertical="center"/>
      <protection/>
    </xf>
    <xf numFmtId="1" fontId="8" fillId="0" borderId="49" xfId="0" applyNumberFormat="1" applyFont="1" applyFill="1" applyBorder="1" applyAlignment="1" applyProtection="1">
      <alignment horizontal="right" vertical="center"/>
      <protection/>
    </xf>
    <xf numFmtId="1" fontId="8" fillId="0" borderId="36" xfId="0" applyNumberFormat="1" applyFont="1" applyFill="1" applyBorder="1" applyAlignment="1" applyProtection="1">
      <alignment horizontal="right" vertical="center"/>
      <protection/>
    </xf>
    <xf numFmtId="0" fontId="8" fillId="4" borderId="0" xfId="0" applyFont="1" applyFill="1" applyAlignment="1" applyProtection="1">
      <alignment/>
      <protection/>
    </xf>
    <xf numFmtId="0" fontId="8" fillId="7" borderId="0" xfId="0" applyFont="1" applyFill="1" applyAlignment="1" applyProtection="1">
      <alignment vertical="center"/>
      <protection/>
    </xf>
    <xf numFmtId="49" fontId="6" fillId="0" borderId="84" xfId="0" applyNumberFormat="1"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indent="1"/>
      <protection locked="0"/>
    </xf>
    <xf numFmtId="0" fontId="8" fillId="0" borderId="47" xfId="0" applyFont="1" applyFill="1" applyBorder="1" applyAlignment="1" applyProtection="1">
      <alignment horizontal="center" vertical="center"/>
      <protection locked="0"/>
    </xf>
    <xf numFmtId="192" fontId="22" fillId="0" borderId="19" xfId="0" applyNumberFormat="1" applyFont="1" applyFill="1" applyBorder="1" applyAlignment="1" applyProtection="1">
      <alignment horizontal="right" vertical="center"/>
      <protection locked="0"/>
    </xf>
    <xf numFmtId="192" fontId="22" fillId="0" borderId="87" xfId="0" applyNumberFormat="1" applyFont="1" applyFill="1" applyBorder="1" applyAlignment="1" applyProtection="1">
      <alignment horizontal="right" vertical="center"/>
      <protection locked="0"/>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20"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66" fillId="0" borderId="0" xfId="0" applyFont="1" applyFill="1" applyAlignment="1" applyProtection="1">
      <alignment/>
      <protection locked="0"/>
    </xf>
    <xf numFmtId="0" fontId="6" fillId="0" borderId="10" xfId="0" applyFont="1" applyFill="1" applyBorder="1" applyAlignment="1" applyProtection="1">
      <alignment horizontal="left" vertical="center" indent="1"/>
      <protection/>
    </xf>
    <xf numFmtId="0" fontId="8" fillId="0" borderId="16" xfId="0" applyFont="1" applyFill="1" applyBorder="1" applyAlignment="1" applyProtection="1">
      <alignment vertical="center"/>
      <protection/>
    </xf>
    <xf numFmtId="1" fontId="8" fillId="0" borderId="10" xfId="0" applyNumberFormat="1" applyFont="1" applyFill="1" applyBorder="1" applyAlignment="1" applyProtection="1">
      <alignment vertical="center"/>
      <protection/>
    </xf>
    <xf numFmtId="1" fontId="8" fillId="0" borderId="5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0" fontId="6" fillId="0" borderId="19" xfId="0" applyFont="1" applyFill="1" applyBorder="1" applyAlignment="1" applyProtection="1">
      <alignment horizontal="left" vertical="center" indent="1"/>
      <protection/>
    </xf>
    <xf numFmtId="1" fontId="8" fillId="0" borderId="19" xfId="0" applyNumberFormat="1" applyFont="1" applyFill="1" applyBorder="1" applyAlignment="1" applyProtection="1">
      <alignment horizontal="right" vertical="center"/>
      <protection/>
    </xf>
    <xf numFmtId="1" fontId="8" fillId="0" borderId="63" xfId="0" applyNumberFormat="1" applyFont="1" applyFill="1" applyBorder="1" applyAlignment="1" applyProtection="1">
      <alignment horizontal="right" vertical="center"/>
      <protection/>
    </xf>
    <xf numFmtId="1" fontId="8" fillId="0" borderId="64"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left" vertical="center" indent="1"/>
      <protection locked="0"/>
    </xf>
    <xf numFmtId="0" fontId="8" fillId="4" borderId="10" xfId="0" applyFont="1" applyFill="1" applyBorder="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25"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0" xfId="0" applyFont="1" applyFill="1" applyAlignment="1" applyProtection="1">
      <alignment horizontal="center" vertical="center"/>
      <protection locked="0"/>
    </xf>
    <xf numFmtId="1" fontId="6" fillId="0" borderId="18" xfId="0" applyNumberFormat="1" applyFont="1" applyFill="1" applyBorder="1" applyAlignment="1" applyProtection="1">
      <alignment vertical="center"/>
      <protection/>
    </xf>
    <xf numFmtId="1" fontId="6" fillId="0" borderId="66" xfId="0" applyNumberFormat="1" applyFont="1" applyFill="1" applyBorder="1" applyAlignment="1" applyProtection="1">
      <alignment vertical="center"/>
      <protection/>
    </xf>
    <xf numFmtId="1" fontId="8" fillId="0" borderId="25" xfId="0" applyNumberFormat="1" applyFont="1" applyFill="1" applyBorder="1" applyAlignment="1" applyProtection="1">
      <alignment horizontal="right" vertical="center"/>
      <protection/>
    </xf>
    <xf numFmtId="1" fontId="8" fillId="0" borderId="60" xfId="0" applyNumberFormat="1" applyFont="1" applyFill="1" applyBorder="1" applyAlignment="1" applyProtection="1">
      <alignment horizontal="right" vertical="center"/>
      <protection/>
    </xf>
    <xf numFmtId="0" fontId="6" fillId="0" borderId="10" xfId="0" applyFont="1" applyFill="1" applyBorder="1" applyAlignment="1" applyProtection="1">
      <alignment horizontal="left" vertical="center" indent="2"/>
      <protection locked="0"/>
    </xf>
    <xf numFmtId="0" fontId="8" fillId="0" borderId="23" xfId="0" applyFont="1" applyFill="1" applyBorder="1" applyAlignment="1" applyProtection="1">
      <alignment horizontal="center" vertical="center"/>
      <protection locked="0"/>
    </xf>
    <xf numFmtId="192" fontId="22" fillId="0" borderId="26" xfId="0" applyNumberFormat="1" applyFont="1" applyFill="1" applyBorder="1" applyAlignment="1" applyProtection="1">
      <alignment horizontal="right" vertical="center"/>
      <protection locked="0"/>
    </xf>
    <xf numFmtId="192" fontId="22" fillId="0" borderId="41" xfId="0" applyNumberFormat="1" applyFont="1" applyFill="1" applyBorder="1" applyAlignment="1" applyProtection="1">
      <alignment horizontal="right" vertical="center"/>
      <protection locked="0"/>
    </xf>
    <xf numFmtId="192" fontId="22" fillId="0" borderId="86"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left" vertical="center" indent="2"/>
      <protection/>
    </xf>
    <xf numFmtId="1" fontId="8" fillId="0" borderId="26" xfId="0" applyNumberFormat="1" applyFont="1" applyFill="1" applyBorder="1" applyAlignment="1" applyProtection="1">
      <alignment horizontal="right" vertical="center"/>
      <protection/>
    </xf>
    <xf numFmtId="1" fontId="8" fillId="0" borderId="39" xfId="0" applyNumberFormat="1" applyFont="1" applyFill="1" applyBorder="1" applyAlignment="1" applyProtection="1">
      <alignment horizontal="right" vertical="center"/>
      <protection/>
    </xf>
    <xf numFmtId="49" fontId="6" fillId="0" borderId="85" xfId="0" applyNumberFormat="1"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indent="3"/>
      <protection locked="0"/>
    </xf>
    <xf numFmtId="0" fontId="8" fillId="0" borderId="26" xfId="0" applyFont="1" applyFill="1" applyBorder="1" applyAlignment="1" applyProtection="1">
      <alignment horizontal="center" vertical="center"/>
      <protection locked="0"/>
    </xf>
    <xf numFmtId="0" fontId="6" fillId="0" borderId="10" xfId="0" applyFont="1" applyFill="1" applyBorder="1" applyAlignment="1" applyProtection="1">
      <alignment horizontal="left" vertical="center" indent="3"/>
      <protection/>
    </xf>
    <xf numFmtId="49" fontId="6" fillId="0" borderId="12" xfId="0" applyNumberFormat="1" applyFont="1" applyFill="1" applyBorder="1" applyAlignment="1" applyProtection="1">
      <alignment horizontal="left" vertical="center"/>
      <protection/>
    </xf>
    <xf numFmtId="0" fontId="6" fillId="0" borderId="18" xfId="0" applyFont="1" applyFill="1" applyBorder="1" applyAlignment="1" applyProtection="1">
      <alignment horizontal="left" vertical="center" indent="3"/>
      <protection/>
    </xf>
    <xf numFmtId="49" fontId="6" fillId="0" borderId="88" xfId="0" applyNumberFormat="1"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68" xfId="0" applyFont="1" applyFill="1" applyBorder="1" applyAlignment="1" applyProtection="1">
      <alignment horizontal="left" vertical="center"/>
      <protection/>
    </xf>
    <xf numFmtId="0" fontId="6" fillId="0" borderId="26" xfId="0" applyFont="1" applyFill="1" applyBorder="1" applyAlignment="1" applyProtection="1">
      <alignment horizontal="left" vertical="center"/>
      <protection/>
    </xf>
    <xf numFmtId="49" fontId="6" fillId="0" borderId="68" xfId="0" applyNumberFormat="1" applyFont="1" applyFill="1" applyBorder="1" applyAlignment="1" applyProtection="1">
      <alignment horizontal="left" vertical="center"/>
      <protection/>
    </xf>
    <xf numFmtId="49" fontId="6" fillId="0" borderId="72" xfId="0" applyNumberFormat="1"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8" fillId="0" borderId="23" xfId="0" applyFont="1" applyFill="1" applyBorder="1" applyAlignment="1" applyProtection="1">
      <alignment horizontal="center" vertical="center"/>
      <protection locked="0"/>
    </xf>
    <xf numFmtId="49" fontId="6" fillId="0" borderId="29" xfId="0" applyNumberFormat="1" applyFont="1" applyFill="1" applyBorder="1" applyAlignment="1" applyProtection="1">
      <alignment horizontal="left" vertical="center"/>
      <protection locked="0"/>
    </xf>
    <xf numFmtId="0" fontId="8" fillId="0" borderId="26" xfId="0" applyFont="1" applyFill="1" applyBorder="1" applyAlignment="1" applyProtection="1">
      <alignment horizontal="center" vertical="center"/>
      <protection locked="0"/>
    </xf>
    <xf numFmtId="49" fontId="6" fillId="0" borderId="26" xfId="0" applyNumberFormat="1" applyFont="1" applyFill="1" applyBorder="1" applyAlignment="1" applyProtection="1">
      <alignment horizontal="left" vertical="center"/>
      <protection locked="0"/>
    </xf>
    <xf numFmtId="1" fontId="8" fillId="0" borderId="18" xfId="0" applyNumberFormat="1" applyFont="1" applyFill="1" applyBorder="1" applyAlignment="1" applyProtection="1">
      <alignment vertical="center"/>
      <protection/>
    </xf>
    <xf numFmtId="1" fontId="8" fillId="0" borderId="66" xfId="0" applyNumberFormat="1" applyFont="1" applyFill="1" applyBorder="1" applyAlignment="1" applyProtection="1">
      <alignment vertical="center"/>
      <protection/>
    </xf>
    <xf numFmtId="0" fontId="6" fillId="0" borderId="23" xfId="0" applyFont="1" applyFill="1" applyBorder="1" applyAlignment="1" applyProtection="1">
      <alignment horizontal="left" vertical="center"/>
      <protection locked="0"/>
    </xf>
    <xf numFmtId="49" fontId="6" fillId="4" borderId="89" xfId="0" applyNumberFormat="1" applyFont="1" applyFill="1" applyBorder="1" applyAlignment="1" applyProtection="1">
      <alignment horizontal="left" vertical="center"/>
      <protection locked="0"/>
    </xf>
    <xf numFmtId="0" fontId="6" fillId="4" borderId="23" xfId="0" applyFont="1" applyFill="1" applyBorder="1" applyAlignment="1" applyProtection="1">
      <alignment horizontal="left" vertical="center"/>
      <protection locked="0"/>
    </xf>
    <xf numFmtId="192" fontId="8" fillId="4" borderId="26" xfId="0" applyNumberFormat="1" applyFont="1" applyFill="1" applyBorder="1" applyAlignment="1" applyProtection="1">
      <alignment horizontal="right" vertical="center"/>
      <protection locked="0"/>
    </xf>
    <xf numFmtId="0" fontId="6" fillId="0" borderId="53"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49" fontId="6" fillId="0" borderId="53" xfId="0" applyNumberFormat="1" applyFont="1" applyFill="1" applyBorder="1" applyAlignment="1" applyProtection="1">
      <alignment horizontal="left" vertical="center"/>
      <protection/>
    </xf>
    <xf numFmtId="0" fontId="6" fillId="0" borderId="10" xfId="0" applyFont="1" applyFill="1" applyBorder="1" applyAlignment="1" applyProtection="1">
      <alignment horizontal="left" vertical="center" indent="1"/>
      <protection locked="0"/>
    </xf>
    <xf numFmtId="0" fontId="6" fillId="0" borderId="18" xfId="0" applyFont="1" applyFill="1" applyBorder="1" applyAlignment="1" applyProtection="1">
      <alignment horizontal="left" vertical="center" indent="2"/>
      <protection locked="0"/>
    </xf>
    <xf numFmtId="0" fontId="6" fillId="0" borderId="12" xfId="0" applyFont="1" applyFill="1" applyBorder="1" applyAlignment="1" applyProtection="1">
      <alignment horizontal="left" vertical="center"/>
      <protection/>
    </xf>
    <xf numFmtId="0" fontId="6" fillId="0" borderId="18" xfId="0" applyFont="1" applyFill="1" applyBorder="1" applyAlignment="1" applyProtection="1">
      <alignment horizontal="left" vertical="center" indent="2"/>
      <protection/>
    </xf>
    <xf numFmtId="0" fontId="6" fillId="0" borderId="19" xfId="0" applyFont="1" applyFill="1" applyBorder="1" applyAlignment="1" applyProtection="1">
      <alignment horizontal="left" vertical="center" indent="3"/>
      <protection locked="0"/>
    </xf>
    <xf numFmtId="192" fontId="22" fillId="0" borderId="47" xfId="0" applyNumberFormat="1" applyFont="1" applyFill="1" applyBorder="1" applyAlignment="1" applyProtection="1">
      <alignment horizontal="right" vertical="center"/>
      <protection locked="0"/>
    </xf>
    <xf numFmtId="192" fontId="22" fillId="0" borderId="90" xfId="0" applyNumberFormat="1" applyFont="1" applyFill="1" applyBorder="1" applyAlignment="1" applyProtection="1">
      <alignment horizontal="right" vertical="center"/>
      <protection locked="0"/>
    </xf>
    <xf numFmtId="0" fontId="6" fillId="0" borderId="19" xfId="0" applyFont="1" applyFill="1" applyBorder="1" applyAlignment="1" applyProtection="1">
      <alignment horizontal="left" vertical="center" indent="3"/>
      <protection/>
    </xf>
    <xf numFmtId="1" fontId="8" fillId="0" borderId="47" xfId="0" applyNumberFormat="1" applyFont="1" applyFill="1" applyBorder="1" applyAlignment="1" applyProtection="1">
      <alignment horizontal="right" vertical="center"/>
      <protection/>
    </xf>
    <xf numFmtId="1" fontId="8" fillId="0" borderId="57" xfId="0" applyNumberFormat="1" applyFont="1" applyFill="1" applyBorder="1" applyAlignment="1" applyProtection="1">
      <alignment horizontal="right" vertical="center"/>
      <protection/>
    </xf>
    <xf numFmtId="0" fontId="6" fillId="0" borderId="10" xfId="0" applyFont="1" applyFill="1" applyBorder="1" applyAlignment="1" applyProtection="1" quotePrefix="1">
      <alignment horizontal="left" vertical="center" indent="1"/>
      <protection locked="0"/>
    </xf>
    <xf numFmtId="0" fontId="8" fillId="0" borderId="10" xfId="0" applyFont="1" applyFill="1" applyBorder="1" applyAlignment="1" applyProtection="1">
      <alignment horizontal="center" vertical="center"/>
      <protection locked="0"/>
    </xf>
    <xf numFmtId="192" fontId="22" fillId="0" borderId="18" xfId="0" applyNumberFormat="1" applyFont="1" applyFill="1" applyBorder="1" applyAlignment="1" applyProtection="1">
      <alignment horizontal="right" vertical="center"/>
      <protection locked="0"/>
    </xf>
    <xf numFmtId="192" fontId="22" fillId="0" borderId="91" xfId="0" applyNumberFormat="1" applyFont="1" applyFill="1" applyBorder="1" applyAlignment="1" applyProtection="1">
      <alignment horizontal="right" vertical="center"/>
      <protection locked="0"/>
    </xf>
    <xf numFmtId="0" fontId="6" fillId="0" borderId="25" xfId="0" applyFont="1" applyFill="1" applyBorder="1" applyAlignment="1" applyProtection="1">
      <alignment horizontal="center" vertical="center" wrapText="1"/>
      <protection locked="0"/>
    </xf>
    <xf numFmtId="0" fontId="6" fillId="0" borderId="10" xfId="0" applyFont="1" applyFill="1" applyBorder="1" applyAlignment="1" applyProtection="1" quotePrefix="1">
      <alignment horizontal="left" vertical="center" indent="1"/>
      <protection/>
    </xf>
    <xf numFmtId="0" fontId="6" fillId="0" borderId="19" xfId="0" applyFont="1" applyFill="1" applyBorder="1" applyAlignment="1" applyProtection="1" quotePrefix="1">
      <alignment horizontal="left" vertical="center" indent="2"/>
      <protection locked="0"/>
    </xf>
    <xf numFmtId="49" fontId="6" fillId="0" borderId="25" xfId="0" applyNumberFormat="1" applyFont="1" applyFill="1" applyBorder="1" applyAlignment="1" applyProtection="1">
      <alignment horizontal="center" vertical="center"/>
      <protection locked="0"/>
    </xf>
    <xf numFmtId="0" fontId="6" fillId="0" borderId="19" xfId="0" applyFont="1" applyFill="1" applyBorder="1" applyAlignment="1" applyProtection="1" quotePrefix="1">
      <alignment horizontal="left" vertical="center" indent="2"/>
      <protection/>
    </xf>
    <xf numFmtId="49" fontId="6" fillId="4" borderId="25" xfId="0" applyNumberFormat="1" applyFont="1" applyFill="1" applyBorder="1" applyAlignment="1" applyProtection="1">
      <alignment horizontal="center" vertical="center"/>
      <protection locked="0"/>
    </xf>
    <xf numFmtId="49" fontId="6" fillId="4" borderId="29" xfId="0" applyNumberFormat="1" applyFont="1" applyFill="1" applyBorder="1" applyAlignment="1" applyProtection="1">
      <alignment horizontal="left" vertical="center"/>
      <protection locked="0"/>
    </xf>
    <xf numFmtId="0" fontId="8" fillId="4" borderId="18" xfId="0"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xf>
    <xf numFmtId="49" fontId="6" fillId="0" borderId="13" xfId="0" applyNumberFormat="1" applyFont="1" applyFill="1" applyBorder="1" applyAlignment="1" applyProtection="1">
      <alignment horizontal="left" vertical="center"/>
      <protection/>
    </xf>
    <xf numFmtId="0" fontId="8" fillId="0" borderId="48"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locked="0"/>
    </xf>
    <xf numFmtId="192" fontId="22" fillId="0" borderId="27" xfId="0" applyNumberFormat="1" applyFont="1" applyFill="1" applyBorder="1" applyAlignment="1" applyProtection="1">
      <alignment horizontal="right" vertical="center"/>
      <protection locked="0"/>
    </xf>
    <xf numFmtId="192" fontId="22" fillId="0" borderId="92" xfId="0" applyNumberFormat="1" applyFont="1" applyFill="1" applyBorder="1" applyAlignment="1" applyProtection="1">
      <alignment horizontal="right" vertical="center"/>
      <protection locked="0"/>
    </xf>
    <xf numFmtId="0" fontId="8" fillId="0" borderId="27" xfId="0" applyFont="1" applyFill="1" applyBorder="1" applyAlignment="1" applyProtection="1">
      <alignment horizontal="center" vertical="center"/>
      <protection/>
    </xf>
    <xf numFmtId="1" fontId="8" fillId="0" borderId="27" xfId="0" applyNumberFormat="1" applyFont="1" applyFill="1" applyBorder="1" applyAlignment="1" applyProtection="1">
      <alignment horizontal="right" vertical="center"/>
      <protection/>
    </xf>
    <xf numFmtId="1" fontId="8" fillId="0" borderId="59" xfId="0" applyNumberFormat="1" applyFont="1" applyFill="1" applyBorder="1" applyAlignment="1" applyProtection="1">
      <alignment horizontal="right" vertical="center"/>
      <protection/>
    </xf>
    <xf numFmtId="0" fontId="8" fillId="4" borderId="49"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6" fillId="0" borderId="19" xfId="0" applyFont="1" applyFill="1" applyBorder="1" applyAlignment="1" applyProtection="1">
      <alignment horizontal="left" vertical="center" indent="2"/>
      <protection locked="0"/>
    </xf>
    <xf numFmtId="0" fontId="6" fillId="0" borderId="19" xfId="0" applyFont="1" applyFill="1" applyBorder="1" applyAlignment="1" applyProtection="1">
      <alignment horizontal="left" vertical="center" indent="2"/>
      <protection/>
    </xf>
    <xf numFmtId="0" fontId="8" fillId="0" borderId="47" xfId="0" applyFont="1" applyFill="1" applyBorder="1" applyAlignment="1" applyProtection="1">
      <alignment horizontal="center" vertical="center"/>
      <protection/>
    </xf>
    <xf numFmtId="49" fontId="6" fillId="0" borderId="83" xfId="0" applyNumberFormat="1"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indent="1"/>
      <protection locked="0"/>
    </xf>
    <xf numFmtId="49" fontId="6" fillId="0" borderId="54" xfId="0" applyNumberFormat="1" applyFont="1" applyFill="1" applyBorder="1" applyAlignment="1" applyProtection="1">
      <alignment horizontal="left" vertical="center"/>
      <protection/>
    </xf>
    <xf numFmtId="0" fontId="6" fillId="0" borderId="18" xfId="0" applyFont="1" applyFill="1" applyBorder="1" applyAlignment="1" applyProtection="1">
      <alignment horizontal="left" vertical="center" indent="1"/>
      <protection/>
    </xf>
    <xf numFmtId="0" fontId="6" fillId="0" borderId="67" xfId="0" applyFont="1" applyFill="1" applyBorder="1" applyAlignment="1" applyProtection="1">
      <alignment horizontal="left" vertical="center"/>
      <protection/>
    </xf>
    <xf numFmtId="0" fontId="6" fillId="0" borderId="54" xfId="0" applyFont="1" applyFill="1" applyBorder="1" applyAlignment="1" applyProtection="1">
      <alignment horizontal="left" vertical="center"/>
      <protection/>
    </xf>
    <xf numFmtId="0" fontId="6" fillId="0" borderId="18" xfId="0" applyFont="1" applyFill="1" applyBorder="1" applyAlignment="1" applyProtection="1">
      <alignment horizontal="left" vertical="center"/>
      <protection/>
    </xf>
    <xf numFmtId="0" fontId="6" fillId="4" borderId="47" xfId="0" applyFont="1" applyFill="1" applyBorder="1" applyAlignment="1" applyProtection="1">
      <alignment horizontal="left" vertical="center"/>
      <protection locked="0"/>
    </xf>
    <xf numFmtId="0" fontId="8" fillId="4" borderId="47" xfId="0" applyFont="1" applyFill="1" applyBorder="1" applyAlignment="1" applyProtection="1">
      <alignment horizontal="center" vertical="center"/>
      <protection locked="0"/>
    </xf>
    <xf numFmtId="192" fontId="8" fillId="4" borderId="47" xfId="0" applyNumberFormat="1" applyFont="1" applyFill="1" applyBorder="1" applyAlignment="1" applyProtection="1">
      <alignment horizontal="right" vertical="center"/>
      <protection locked="0"/>
    </xf>
    <xf numFmtId="0" fontId="6" fillId="0" borderId="47" xfId="0" applyFont="1" applyFill="1" applyBorder="1" applyAlignment="1" applyProtection="1">
      <alignment horizontal="left" vertical="center"/>
      <protection/>
    </xf>
    <xf numFmtId="0" fontId="6" fillId="0" borderId="10" xfId="0" applyFont="1" applyFill="1" applyBorder="1" applyAlignment="1" applyProtection="1" quotePrefix="1">
      <alignment horizontal="left" vertical="center" indent="2"/>
      <protection locked="0"/>
    </xf>
    <xf numFmtId="0" fontId="6" fillId="0" borderId="10" xfId="0" applyFont="1" applyFill="1" applyBorder="1" applyAlignment="1" applyProtection="1" quotePrefix="1">
      <alignment horizontal="left" vertical="center" indent="2"/>
      <protection/>
    </xf>
    <xf numFmtId="0" fontId="6" fillId="0" borderId="27" xfId="0" applyFont="1" applyFill="1" applyBorder="1" applyAlignment="1" applyProtection="1">
      <alignment horizontal="left" vertical="center" indent="1"/>
      <protection locked="0"/>
    </xf>
    <xf numFmtId="0" fontId="6" fillId="0" borderId="27" xfId="0" applyFont="1" applyFill="1" applyBorder="1" applyAlignment="1" applyProtection="1">
      <alignment horizontal="left" vertical="center" indent="1"/>
      <protection/>
    </xf>
    <xf numFmtId="192" fontId="22" fillId="0" borderId="23" xfId="0" applyNumberFormat="1" applyFont="1" applyFill="1" applyBorder="1" applyAlignment="1" applyProtection="1">
      <alignment horizontal="right" vertical="center"/>
      <protection locked="0"/>
    </xf>
    <xf numFmtId="192" fontId="22" fillId="0" borderId="93" xfId="0" applyNumberFormat="1" applyFont="1" applyFill="1" applyBorder="1" applyAlignment="1" applyProtection="1">
      <alignment horizontal="right" vertical="center"/>
      <protection locked="0"/>
    </xf>
    <xf numFmtId="1" fontId="8" fillId="0" borderId="23" xfId="0" applyNumberFormat="1" applyFont="1" applyFill="1" applyBorder="1" applyAlignment="1" applyProtection="1">
      <alignment horizontal="right" vertical="center"/>
      <protection/>
    </xf>
    <xf numFmtId="1" fontId="8" fillId="0" borderId="24" xfId="0" applyNumberFormat="1" applyFont="1" applyFill="1" applyBorder="1" applyAlignment="1" applyProtection="1">
      <alignment horizontal="right" vertical="center"/>
      <protection/>
    </xf>
    <xf numFmtId="49" fontId="6" fillId="0" borderId="94" xfId="0" applyNumberFormat="1" applyFont="1" applyFill="1" applyBorder="1" applyAlignment="1" applyProtection="1">
      <alignment horizontal="left" vertical="center"/>
      <protection locked="0"/>
    </xf>
    <xf numFmtId="0" fontId="6" fillId="0" borderId="73" xfId="0" applyFont="1" applyFill="1" applyBorder="1" applyAlignment="1" applyProtection="1">
      <alignment horizontal="left" vertical="center" indent="1"/>
      <protection locked="0"/>
    </xf>
    <xf numFmtId="0" fontId="8" fillId="0" borderId="73" xfId="0" applyFont="1" applyFill="1" applyBorder="1" applyAlignment="1" applyProtection="1">
      <alignment horizontal="center" vertical="center"/>
      <protection locked="0"/>
    </xf>
    <xf numFmtId="192" fontId="22" fillId="0" borderId="73" xfId="0" applyNumberFormat="1" applyFont="1" applyFill="1" applyBorder="1" applyAlignment="1" applyProtection="1">
      <alignment horizontal="right" vertical="center"/>
      <protection locked="0"/>
    </xf>
    <xf numFmtId="192" fontId="22" fillId="0" borderId="95" xfId="0" applyNumberFormat="1" applyFont="1" applyFill="1" applyBorder="1" applyAlignment="1" applyProtection="1">
      <alignment horizontal="right" vertical="center"/>
      <protection locked="0"/>
    </xf>
    <xf numFmtId="0" fontId="6" fillId="0" borderId="17" xfId="0" applyFont="1" applyFill="1" applyBorder="1" applyAlignment="1" applyProtection="1">
      <alignment horizontal="left" vertical="center"/>
      <protection/>
    </xf>
    <xf numFmtId="0" fontId="8" fillId="0" borderId="34" xfId="0" applyFont="1" applyFill="1" applyBorder="1" applyAlignment="1" applyProtection="1">
      <alignment vertical="center"/>
      <protection/>
    </xf>
    <xf numFmtId="1" fontId="8" fillId="0" borderId="19" xfId="0" applyNumberFormat="1" applyFont="1" applyFill="1" applyBorder="1" applyAlignment="1" applyProtection="1">
      <alignment vertical="center"/>
      <protection/>
    </xf>
    <xf numFmtId="1" fontId="8" fillId="0" borderId="52" xfId="0" applyNumberFormat="1" applyFont="1" applyFill="1" applyBorder="1" applyAlignment="1" applyProtection="1">
      <alignment vertical="center"/>
      <protection/>
    </xf>
    <xf numFmtId="49" fontId="6" fillId="0" borderId="17" xfId="0" applyNumberFormat="1" applyFont="1" applyFill="1" applyBorder="1" applyAlignment="1" applyProtection="1">
      <alignment horizontal="left" vertical="center"/>
      <protection/>
    </xf>
    <xf numFmtId="0" fontId="8" fillId="0" borderId="19" xfId="0" applyFont="1" applyFill="1" applyBorder="1" applyAlignment="1" applyProtection="1">
      <alignment horizontal="center" vertical="center"/>
      <protection/>
    </xf>
    <xf numFmtId="0" fontId="8" fillId="0" borderId="0" xfId="0" applyFont="1" applyFill="1" applyBorder="1" applyAlignment="1" applyProtection="1">
      <alignment/>
      <protection/>
    </xf>
    <xf numFmtId="0" fontId="8" fillId="0" borderId="0"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8" fillId="0" borderId="0" xfId="0" applyFont="1" applyFill="1" applyAlignment="1" applyProtection="1">
      <alignment horizontal="left"/>
      <protection/>
    </xf>
    <xf numFmtId="0" fontId="8" fillId="25" borderId="58" xfId="0" applyFont="1" applyFill="1" applyBorder="1" applyAlignment="1" applyProtection="1">
      <alignment/>
      <protection/>
    </xf>
    <xf numFmtId="0" fontId="8" fillId="25" borderId="27" xfId="0" applyFont="1" applyFill="1" applyBorder="1" applyAlignment="1" applyProtection="1">
      <alignment/>
      <protection/>
    </xf>
    <xf numFmtId="0" fontId="8" fillId="25" borderId="59" xfId="0" applyFont="1" applyFill="1" applyBorder="1" applyAlignment="1" applyProtection="1">
      <alignment/>
      <protection/>
    </xf>
    <xf numFmtId="192" fontId="8" fillId="0" borderId="22" xfId="60" applyNumberFormat="1" applyFont="1" applyFill="1" applyBorder="1" applyProtection="1">
      <alignment/>
      <protection locked="0"/>
    </xf>
    <xf numFmtId="0" fontId="8" fillId="0" borderId="26" xfId="0" applyFont="1" applyFill="1" applyBorder="1" applyAlignment="1" applyProtection="1">
      <alignment vertical="center"/>
      <protection/>
    </xf>
    <xf numFmtId="192" fontId="8" fillId="0" borderId="26" xfId="0" applyNumberFormat="1" applyFont="1" applyFill="1" applyBorder="1" applyAlignment="1" applyProtection="1">
      <alignment vertical="center"/>
      <protection/>
    </xf>
    <xf numFmtId="192" fontId="8" fillId="0" borderId="0" xfId="60" applyNumberFormat="1" applyFont="1" applyFill="1" applyBorder="1" applyProtection="1">
      <alignment/>
      <protection locked="0"/>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3" fillId="20" borderId="68"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4"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19" fillId="0" borderId="37" xfId="0" applyFont="1" applyFill="1" applyBorder="1" applyAlignment="1" applyProtection="1">
      <alignment horizontal="center"/>
      <protection/>
    </xf>
    <xf numFmtId="0" fontId="19" fillId="0" borderId="69"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0"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68"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49"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66"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1" fillId="0" borderId="40" xfId="0" applyFont="1" applyBorder="1" applyAlignment="1" applyProtection="1">
      <alignment horizontal="left" vertical="center"/>
      <protection locked="0"/>
    </xf>
    <xf numFmtId="0" fontId="41" fillId="0" borderId="16" xfId="0" applyFont="1" applyBorder="1" applyAlignment="1" applyProtection="1">
      <alignment horizontal="left" vertical="center"/>
      <protection locked="0"/>
    </xf>
    <xf numFmtId="0" fontId="41" fillId="0" borderId="21" xfId="0" applyFont="1" applyBorder="1" applyAlignment="1" applyProtection="1">
      <alignment horizontal="left" vertical="center"/>
      <protection locked="0"/>
    </xf>
    <xf numFmtId="0" fontId="4" fillId="0" borderId="51"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1" xfId="0" applyNumberFormat="1" applyFont="1" applyFill="1" applyBorder="1" applyAlignment="1" applyProtection="1">
      <alignment horizontal="center" vertical="center"/>
      <protection locked="0"/>
    </xf>
    <xf numFmtId="0" fontId="41"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75" xfId="0" applyFont="1" applyBorder="1" applyAlignment="1">
      <alignment horizontal="center"/>
    </xf>
    <xf numFmtId="0" fontId="0" fillId="0" borderId="42" xfId="0" applyFont="1" applyBorder="1" applyAlignment="1">
      <alignment horizontal="center"/>
    </xf>
    <xf numFmtId="0" fontId="0" fillId="0" borderId="76" xfId="0" applyFont="1" applyBorder="1" applyAlignment="1">
      <alignment horizontal="center" vertical="center"/>
    </xf>
    <xf numFmtId="0" fontId="0" fillId="0" borderId="96" xfId="0" applyBorder="1" applyAlignment="1">
      <alignment horizontal="center" vertical="center"/>
    </xf>
    <xf numFmtId="0" fontId="0" fillId="0" borderId="77"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1" xfId="0" applyBorder="1" applyAlignment="1">
      <alignment horizontal="center"/>
    </xf>
    <xf numFmtId="0" fontId="0" fillId="0" borderId="75" xfId="0" applyBorder="1" applyAlignment="1">
      <alignment horizontal="center"/>
    </xf>
    <xf numFmtId="0" fontId="0" fillId="0" borderId="42" xfId="0" applyBorder="1" applyAlignment="1">
      <alignment horizontal="center"/>
    </xf>
    <xf numFmtId="0" fontId="0" fillId="0" borderId="39" xfId="0" applyBorder="1" applyAlignment="1">
      <alignment horizontal="center" vertical="center"/>
    </xf>
    <xf numFmtId="0" fontId="0" fillId="0" borderId="6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74" xfId="0" applyFont="1" applyBorder="1" applyAlignment="1">
      <alignment horizontal="center" vertical="center"/>
    </xf>
    <xf numFmtId="0" fontId="0" fillId="0" borderId="38" xfId="0" applyBorder="1" applyAlignment="1">
      <alignment horizontal="center" vertical="center"/>
    </xf>
    <xf numFmtId="0" fontId="0" fillId="0" borderId="71" xfId="0" applyBorder="1" applyAlignment="1">
      <alignment horizontal="center" vertical="center"/>
    </xf>
    <xf numFmtId="0" fontId="0" fillId="0" borderId="42" xfId="0" applyFont="1" applyBorder="1" applyAlignment="1">
      <alignment horizontal="center" vertical="center"/>
    </xf>
    <xf numFmtId="0" fontId="8" fillId="0" borderId="74"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0" applyFont="1" applyFill="1" applyBorder="1" applyAlignment="1" applyProtection="1">
      <alignment horizontal="center" vertical="center"/>
      <protection/>
    </xf>
    <xf numFmtId="0" fontId="32" fillId="0" borderId="14" xfId="60"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69" xfId="58" applyFont="1" applyBorder="1" applyAlignment="1" applyProtection="1">
      <alignment horizontal="center" vertical="center"/>
      <protection locked="0"/>
    </xf>
    <xf numFmtId="0" fontId="3" fillId="0" borderId="41" xfId="60" applyFont="1" applyFill="1" applyBorder="1" applyAlignment="1" applyProtection="1">
      <alignment vertical="center"/>
      <protection locked="0"/>
    </xf>
    <xf numFmtId="0" fontId="3" fillId="0" borderId="41" xfId="60"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1" fillId="0" borderId="28" xfId="0" applyFont="1" applyFill="1" applyBorder="1" applyAlignment="1" applyProtection="1">
      <alignment horizontal="left"/>
      <protection locked="0"/>
    </xf>
    <xf numFmtId="0" fontId="0" fillId="0" borderId="49" xfId="0" applyBorder="1" applyAlignment="1" applyProtection="1">
      <alignment/>
      <protection locked="0"/>
    </xf>
    <xf numFmtId="0" fontId="10" fillId="0" borderId="0" xfId="60" applyFont="1" applyFill="1" applyBorder="1" applyAlignment="1" applyProtection="1">
      <alignment horizontal="center" vertical="top"/>
      <protection locked="0"/>
    </xf>
    <xf numFmtId="0" fontId="10" fillId="0" borderId="25" xfId="60"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6" fillId="0" borderId="22" xfId="60" applyFont="1" applyFill="1" applyBorder="1" applyAlignment="1" applyProtection="1">
      <alignment horizontal="center" vertical="center"/>
      <protection locked="0"/>
    </xf>
    <xf numFmtId="0" fontId="6" fillId="0" borderId="66" xfId="60" applyFont="1" applyFill="1" applyBorder="1" applyAlignment="1" applyProtection="1">
      <alignment horizontal="center" vertical="center"/>
      <protection locked="0"/>
    </xf>
    <xf numFmtId="0" fontId="6" fillId="0" borderId="28" xfId="60" applyFont="1" applyFill="1" applyBorder="1" applyAlignment="1" applyProtection="1">
      <alignment horizontal="center" vertical="center"/>
      <protection/>
    </xf>
    <xf numFmtId="0" fontId="6" fillId="0" borderId="49" xfId="60" applyFont="1" applyFill="1" applyBorder="1" applyAlignment="1" applyProtection="1">
      <alignment horizontal="center" vertical="center"/>
      <protection/>
    </xf>
    <xf numFmtId="0" fontId="4" fillId="0" borderId="22" xfId="58" applyFont="1" applyBorder="1" applyAlignment="1" applyProtection="1">
      <alignment horizontal="center" vertical="center"/>
      <protection locked="0"/>
    </xf>
    <xf numFmtId="0" fontId="4" fillId="0" borderId="66" xfId="58" applyFont="1" applyBorder="1" applyAlignment="1" applyProtection="1">
      <alignment horizontal="center" vertical="center"/>
      <protection locked="0"/>
    </xf>
    <xf numFmtId="0" fontId="6" fillId="0" borderId="22" xfId="60" applyFont="1" applyFill="1" applyBorder="1" applyAlignment="1" applyProtection="1">
      <alignment horizontal="center" vertical="center"/>
      <protection/>
    </xf>
    <xf numFmtId="0" fontId="6" fillId="0" borderId="66" xfId="60" applyFont="1" applyFill="1" applyBorder="1" applyAlignment="1" applyProtection="1">
      <alignment horizontal="center" vertical="center"/>
      <protection/>
    </xf>
    <xf numFmtId="0" fontId="6" fillId="0" borderId="0" xfId="60"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0" xfId="58" applyFont="1" applyBorder="1" applyAlignment="1" applyProtection="1">
      <alignment vertical="top"/>
      <protection locked="0"/>
    </xf>
    <xf numFmtId="0" fontId="32" fillId="0" borderId="40" xfId="60" applyFont="1" applyFill="1" applyBorder="1" applyAlignment="1" applyProtection="1">
      <alignment horizontal="center" vertical="center"/>
      <protection locked="0"/>
    </xf>
    <xf numFmtId="0" fontId="32" fillId="0" borderId="16" xfId="60" applyFont="1" applyFill="1" applyBorder="1" applyAlignment="1" applyProtection="1">
      <alignment horizontal="center" vertical="center"/>
      <protection locked="0"/>
    </xf>
    <xf numFmtId="0" fontId="32" fillId="0" borderId="21" xfId="60" applyFont="1" applyFill="1" applyBorder="1" applyAlignment="1" applyProtection="1">
      <alignment horizontal="center" vertical="center"/>
      <protection locked="0"/>
    </xf>
    <xf numFmtId="0" fontId="32" fillId="0" borderId="45" xfId="60"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0" applyFont="1" applyFill="1" applyBorder="1" applyAlignment="1" applyProtection="1">
      <alignment horizontal="center" vertical="center"/>
      <protection/>
    </xf>
    <xf numFmtId="0" fontId="32" fillId="0" borderId="16" xfId="60" applyFont="1" applyFill="1" applyBorder="1" applyAlignment="1" applyProtection="1">
      <alignment horizontal="center" vertical="center"/>
      <protection/>
    </xf>
    <xf numFmtId="0" fontId="32" fillId="0" borderId="21" xfId="60" applyFont="1" applyFill="1" applyBorder="1" applyAlignment="1" applyProtection="1">
      <alignment horizontal="center" vertical="center"/>
      <protection/>
    </xf>
    <xf numFmtId="0" fontId="32" fillId="0" borderId="45" xfId="60" applyFont="1" applyFill="1" applyBorder="1" applyAlignment="1" applyProtection="1">
      <alignment horizontal="center" vertical="center"/>
      <protection/>
    </xf>
    <xf numFmtId="0" fontId="6" fillId="0" borderId="28" xfId="60" applyFont="1" applyFill="1" applyBorder="1" applyAlignment="1" applyProtection="1">
      <alignment horizontal="center" vertical="center"/>
      <protection locked="0"/>
    </xf>
    <xf numFmtId="0" fontId="6" fillId="0" borderId="49" xfId="6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66" xfId="0" applyFont="1" applyFill="1" applyBorder="1" applyAlignment="1" applyProtection="1">
      <alignment horizontal="center" vertical="center"/>
      <protection/>
    </xf>
    <xf numFmtId="0" fontId="8" fillId="0" borderId="51" xfId="0" applyNumberFormat="1" applyFont="1" applyFill="1" applyBorder="1" applyAlignment="1" applyProtection="1">
      <alignment horizontal="center"/>
      <protection/>
    </xf>
    <xf numFmtId="0" fontId="9" fillId="0" borderId="37" xfId="0" applyFont="1" applyFill="1" applyBorder="1" applyAlignment="1" applyProtection="1">
      <alignment horizontal="center"/>
      <protection/>
    </xf>
    <xf numFmtId="0" fontId="9" fillId="0" borderId="69" xfId="0" applyFont="1" applyFill="1" applyBorder="1" applyAlignment="1" applyProtection="1">
      <alignment horizontal="center"/>
      <protection/>
    </xf>
    <xf numFmtId="0" fontId="32" fillId="0" borderId="16"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0" fontId="32" fillId="0" borderId="50" xfId="0" applyFont="1" applyFill="1" applyBorder="1" applyAlignment="1" applyProtection="1">
      <alignment horizontal="center" vertical="center"/>
      <protection/>
    </xf>
    <xf numFmtId="0" fontId="8" fillId="0" borderId="0" xfId="0" applyFont="1" applyFill="1" applyAlignment="1" applyProtection="1">
      <alignment horizontal="left"/>
      <protection/>
    </xf>
    <xf numFmtId="0" fontId="8" fillId="0" borderId="0" xfId="0" applyFont="1" applyAlignment="1" applyProtection="1">
      <alignment horizontal="left"/>
      <protection/>
    </xf>
    <xf numFmtId="0" fontId="6" fillId="0" borderId="0" xfId="0" applyFont="1" applyFill="1" applyBorder="1" applyAlignment="1" applyProtection="1">
      <alignment horizontal="left"/>
      <protection/>
    </xf>
    <xf numFmtId="0" fontId="6" fillId="0" borderId="0" xfId="0" applyFont="1" applyBorder="1" applyAlignment="1" applyProtection="1">
      <alignment horizontal="left"/>
      <protection/>
    </xf>
    <xf numFmtId="0" fontId="6" fillId="0" borderId="2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7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9" fillId="0" borderId="40" xfId="0" applyFont="1" applyBorder="1" applyAlignment="1" applyProtection="1">
      <alignment horizontal="left" vertical="center"/>
      <protection locked="0"/>
    </xf>
    <xf numFmtId="0" fontId="69" fillId="0" borderId="16" xfId="0" applyFont="1" applyBorder="1" applyAlignment="1" applyProtection="1">
      <alignment horizontal="left" vertical="center"/>
      <protection locked="0"/>
    </xf>
    <xf numFmtId="0" fontId="69" fillId="0" borderId="21"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82" xfId="0" applyFont="1" applyBorder="1" applyAlignment="1" applyProtection="1">
      <alignment horizontal="left" vertical="center"/>
      <protection locked="0"/>
    </xf>
    <xf numFmtId="0" fontId="6" fillId="0" borderId="97" xfId="0" applyNumberFormat="1"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xf>
    <xf numFmtId="0" fontId="32" fillId="0" borderId="35" xfId="0" applyFont="1" applyFill="1" applyBorder="1" applyAlignment="1" applyProtection="1">
      <alignment horizontal="center" vertical="center"/>
      <protection/>
    </xf>
    <xf numFmtId="0" fontId="32"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6" fillId="0" borderId="98" xfId="0" applyFont="1" applyFill="1" applyBorder="1" applyAlignment="1" applyProtection="1">
      <alignment horizontal="center" vertical="center"/>
      <protection locked="0"/>
    </xf>
    <xf numFmtId="0" fontId="32" fillId="0" borderId="99" xfId="0" applyFont="1" applyFill="1" applyBorder="1" applyAlignment="1" applyProtection="1">
      <alignment horizontal="center" vertical="center"/>
      <protection locked="0"/>
    </xf>
    <xf numFmtId="0" fontId="3" fillId="20" borderId="68"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qrev" xfId="59"/>
    <cellStyle name="Normal_YBFPQNEW" xfId="60"/>
    <cellStyle name="Note" xfId="61"/>
    <cellStyle name="Output" xfId="62"/>
    <cellStyle name="Percent" xfId="63"/>
    <cellStyle name="Title" xfId="64"/>
    <cellStyle name="Total" xfId="65"/>
    <cellStyle name="Warning Text" xfId="66"/>
  </cellStyles>
  <dxfs count="27">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b/>
        <i val="0"/>
      </font>
      <fill>
        <patternFill>
          <bgColor indexed="14"/>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2752725</xdr:colOff>
      <xdr:row>2</xdr:row>
      <xdr:rowOff>76200</xdr:rowOff>
    </xdr:from>
    <xdr:to>
      <xdr:col>1</xdr:col>
      <xdr:colOff>2752725</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3381375" y="447675"/>
          <a:ext cx="0"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2752725</xdr:colOff>
      <xdr:row>2</xdr:row>
      <xdr:rowOff>76200</xdr:rowOff>
    </xdr:from>
    <xdr:to>
      <xdr:col>1</xdr:col>
      <xdr:colOff>2752725</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3381375" y="447675"/>
          <a:ext cx="0"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2752725</xdr:colOff>
      <xdr:row>2</xdr:row>
      <xdr:rowOff>76200</xdr:rowOff>
    </xdr:from>
    <xdr:to>
      <xdr:col>1</xdr:col>
      <xdr:colOff>2752725</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3381375" y="447675"/>
          <a:ext cx="0"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2752725</xdr:colOff>
      <xdr:row>2</xdr:row>
      <xdr:rowOff>76200</xdr:rowOff>
    </xdr:from>
    <xdr:to>
      <xdr:col>1</xdr:col>
      <xdr:colOff>2752725</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3381375" y="447675"/>
          <a:ext cx="0" cy="514350"/>
        </a:xfrm>
        <a:prstGeom prst="rect">
          <a:avLst/>
        </a:prstGeom>
        <a:noFill/>
        <a:ln w="9525" cmpd="sng">
          <a:noFill/>
        </a:ln>
      </xdr:spPr>
    </xdr:pic>
    <xdr:clientData/>
  </xdr:twoCellAnchor>
  <xdr:twoCellAnchor editAs="oneCell">
    <xdr:from>
      <xdr:col>1</xdr:col>
      <xdr:colOff>2200275</xdr:colOff>
      <xdr:row>1</xdr:row>
      <xdr:rowOff>123825</xdr:rowOff>
    </xdr:from>
    <xdr:to>
      <xdr:col>2</xdr:col>
      <xdr:colOff>381000</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3676650</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238125"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3676650</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238125"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2</xdr:row>
      <xdr:rowOff>142875</xdr:rowOff>
    </xdr:from>
    <xdr:to>
      <xdr:col>2</xdr:col>
      <xdr:colOff>657225</xdr:colOff>
      <xdr:row>5</xdr:row>
      <xdr:rowOff>142875</xdr:rowOff>
    </xdr:to>
    <xdr:pic>
      <xdr:nvPicPr>
        <xdr:cNvPr id="1" name="Picture 1"/>
        <xdr:cNvPicPr preferRelativeResize="1">
          <a:picLocks noChangeAspect="1"/>
        </xdr:cNvPicPr>
      </xdr:nvPicPr>
      <xdr:blipFill>
        <a:blip r:embed="rId1"/>
        <a:stretch>
          <a:fillRect/>
        </a:stretch>
      </xdr:blipFill>
      <xdr:spPr>
        <a:xfrm>
          <a:off x="136207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352425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57225"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2714625" y="561975"/>
          <a:ext cx="685800" cy="457200"/>
        </a:xfrm>
        <a:prstGeom prst="rect">
          <a:avLst/>
        </a:prstGeom>
        <a:noFill/>
        <a:ln w="9525" cmpd="sng">
          <a:noFill/>
        </a:ln>
      </xdr:spPr>
    </xdr:pic>
    <xdr:clientData/>
  </xdr:twoCellAnchor>
  <xdr:twoCellAnchor editAs="oneCell">
    <xdr:from>
      <xdr:col>1</xdr:col>
      <xdr:colOff>552450</xdr:colOff>
      <xdr:row>2</xdr:row>
      <xdr:rowOff>142875</xdr:rowOff>
    </xdr:from>
    <xdr:to>
      <xdr:col>2</xdr:col>
      <xdr:colOff>657225</xdr:colOff>
      <xdr:row>5</xdr:row>
      <xdr:rowOff>142875</xdr:rowOff>
    </xdr:to>
    <xdr:pic>
      <xdr:nvPicPr>
        <xdr:cNvPr id="4" name="Picture 8"/>
        <xdr:cNvPicPr preferRelativeResize="1">
          <a:picLocks noChangeAspect="1"/>
        </xdr:cNvPicPr>
      </xdr:nvPicPr>
      <xdr:blipFill>
        <a:blip r:embed="rId1"/>
        <a:stretch>
          <a:fillRect/>
        </a:stretch>
      </xdr:blipFill>
      <xdr:spPr>
        <a:xfrm>
          <a:off x="136207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352425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57225"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271462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533400</xdr:colOff>
      <xdr:row>5</xdr:row>
      <xdr:rowOff>142875</xdr:rowOff>
    </xdr:to>
    <xdr:pic>
      <xdr:nvPicPr>
        <xdr:cNvPr id="7" name="Picture 9"/>
        <xdr:cNvPicPr preferRelativeResize="1">
          <a:picLocks noChangeAspect="1"/>
        </xdr:cNvPicPr>
      </xdr:nvPicPr>
      <xdr:blipFill>
        <a:blip r:embed="rId4"/>
        <a:stretch>
          <a:fillRect/>
        </a:stretch>
      </xdr:blipFill>
      <xdr:spPr>
        <a:xfrm>
          <a:off x="18383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3038475</xdr:colOff>
      <xdr:row>2</xdr:row>
      <xdr:rowOff>85725</xdr:rowOff>
    </xdr:from>
    <xdr:to>
      <xdr:col>1</xdr:col>
      <xdr:colOff>3038475</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3667125" y="457200"/>
          <a:ext cx="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3038475</xdr:colOff>
      <xdr:row>2</xdr:row>
      <xdr:rowOff>85725</xdr:rowOff>
    </xdr:from>
    <xdr:to>
      <xdr:col>1</xdr:col>
      <xdr:colOff>3038475</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3667125" y="457200"/>
          <a:ext cx="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C5" sqref="C5:E5"/>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15.87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11" t="s">
        <v>197</v>
      </c>
      <c r="C1" s="312" t="s">
        <v>251</v>
      </c>
      <c r="D1" s="645" t="s">
        <v>365</v>
      </c>
      <c r="E1" s="129" t="s">
        <v>209</v>
      </c>
      <c r="F1" s="590"/>
      <c r="G1" s="590"/>
      <c r="H1" s="590"/>
      <c r="I1" s="590"/>
      <c r="M1" s="57" t="s">
        <v>251</v>
      </c>
      <c r="N1" s="57" t="s">
        <v>365</v>
      </c>
    </row>
    <row r="2" spans="1:9" ht="16.5" customHeight="1">
      <c r="A2" s="313"/>
      <c r="B2" s="314" t="s">
        <v>197</v>
      </c>
      <c r="C2" s="1239" t="s">
        <v>214</v>
      </c>
      <c r="D2" s="1250"/>
      <c r="E2" s="130"/>
      <c r="F2" s="590"/>
      <c r="G2" s="590"/>
      <c r="H2" s="590"/>
      <c r="I2" s="590"/>
    </row>
    <row r="3" spans="1:15" ht="16.5" customHeight="1">
      <c r="A3" s="313"/>
      <c r="B3" s="314" t="s">
        <v>197</v>
      </c>
      <c r="C3" s="1240" t="s">
        <v>197</v>
      </c>
      <c r="D3" s="1250"/>
      <c r="E3" s="1251"/>
      <c r="F3" s="590"/>
      <c r="G3" s="590"/>
      <c r="H3" s="590"/>
      <c r="I3" s="590"/>
      <c r="K3" s="1252" t="s">
        <v>180</v>
      </c>
      <c r="L3" s="1252"/>
      <c r="M3" s="1252"/>
      <c r="N3" s="1252"/>
      <c r="O3" s="589"/>
    </row>
    <row r="4" spans="1:15" ht="16.5" customHeight="1">
      <c r="A4" s="313"/>
      <c r="B4" s="314"/>
      <c r="C4" s="293" t="s">
        <v>210</v>
      </c>
      <c r="D4" s="131"/>
      <c r="E4" s="130"/>
      <c r="F4" s="590"/>
      <c r="G4" s="590"/>
      <c r="H4" s="590"/>
      <c r="I4" s="590"/>
      <c r="K4" s="1252"/>
      <c r="L4" s="1252"/>
      <c r="M4" s="1252"/>
      <c r="N4" s="1252"/>
      <c r="O4" s="589"/>
    </row>
    <row r="5" spans="1:15" ht="16.5" customHeight="1">
      <c r="A5" s="1253" t="s">
        <v>242</v>
      </c>
      <c r="B5" s="1254"/>
      <c r="C5" s="1255"/>
      <c r="D5" s="1256"/>
      <c r="E5" s="1257"/>
      <c r="F5" s="590"/>
      <c r="G5" s="590"/>
      <c r="H5" s="590"/>
      <c r="I5" s="590"/>
      <c r="K5" s="1252"/>
      <c r="L5" s="1252"/>
      <c r="M5" s="1252"/>
      <c r="N5" s="1252"/>
      <c r="O5" s="589"/>
    </row>
    <row r="6" spans="1:15" ht="16.5" customHeight="1">
      <c r="A6" s="1253"/>
      <c r="B6" s="1254"/>
      <c r="C6" s="132"/>
      <c r="D6" s="133"/>
      <c r="E6" s="134"/>
      <c r="F6" s="590"/>
      <c r="G6" s="590"/>
      <c r="H6" s="590"/>
      <c r="I6" s="590"/>
      <c r="K6" s="1252"/>
      <c r="L6" s="1252"/>
      <c r="M6" s="1252"/>
      <c r="N6" s="1252"/>
      <c r="O6" s="589"/>
    </row>
    <row r="7" spans="1:15" ht="16.5" customHeight="1">
      <c r="A7" s="1247" t="s">
        <v>204</v>
      </c>
      <c r="B7" s="1248"/>
      <c r="C7" s="293" t="s">
        <v>211</v>
      </c>
      <c r="D7" s="135">
        <v>0</v>
      </c>
      <c r="E7" s="136">
        <v>0</v>
      </c>
      <c r="F7" s="590"/>
      <c r="G7" s="590"/>
      <c r="H7" s="590"/>
      <c r="I7" s="590"/>
      <c r="L7" s="58" t="s">
        <v>197</v>
      </c>
      <c r="N7" s="1249" t="s">
        <v>32</v>
      </c>
      <c r="O7" s="1249"/>
    </row>
    <row r="8" spans="1:15" ht="15.75" customHeight="1">
      <c r="A8" s="1247" t="s">
        <v>241</v>
      </c>
      <c r="B8" s="1248"/>
      <c r="C8" s="293" t="s">
        <v>213</v>
      </c>
      <c r="D8" s="131"/>
      <c r="E8" s="130"/>
      <c r="F8" s="591"/>
      <c r="G8" s="592"/>
      <c r="H8" s="590"/>
      <c r="I8" s="590"/>
      <c r="L8" s="59" t="s">
        <v>35</v>
      </c>
      <c r="N8" s="1249"/>
      <c r="O8" s="1249"/>
    </row>
    <row r="9" spans="1:15" ht="15.75" customHeight="1" thickBot="1">
      <c r="A9" s="315"/>
      <c r="B9" s="27"/>
      <c r="C9" s="12"/>
      <c r="D9" s="250" t="s">
        <v>189</v>
      </c>
      <c r="E9" s="251" t="s">
        <v>190</v>
      </c>
      <c r="F9" s="593" t="s">
        <v>181</v>
      </c>
      <c r="G9" s="593" t="s">
        <v>181</v>
      </c>
      <c r="H9" s="593" t="s">
        <v>182</v>
      </c>
      <c r="I9" s="593" t="s">
        <v>182</v>
      </c>
      <c r="K9" s="61" t="s">
        <v>197</v>
      </c>
      <c r="L9" s="58"/>
      <c r="M9" s="102" t="s">
        <v>197</v>
      </c>
      <c r="N9" s="102"/>
      <c r="O9" s="102"/>
    </row>
    <row r="10" spans="1:15" ht="12.75" customHeight="1">
      <c r="A10" s="316" t="s">
        <v>215</v>
      </c>
      <c r="B10" s="317" t="s">
        <v>215</v>
      </c>
      <c r="C10" s="1241" t="s">
        <v>208</v>
      </c>
      <c r="D10" s="594">
        <v>2014</v>
      </c>
      <c r="E10" s="595">
        <v>2015</v>
      </c>
      <c r="F10" s="596">
        <v>2014</v>
      </c>
      <c r="G10" s="597">
        <v>2015</v>
      </c>
      <c r="H10" s="597">
        <v>2014</v>
      </c>
      <c r="I10" s="180">
        <v>2015</v>
      </c>
      <c r="J10" s="646"/>
      <c r="K10" s="242" t="s">
        <v>215</v>
      </c>
      <c r="L10" s="243" t="s">
        <v>215</v>
      </c>
      <c r="M10" s="647" t="s">
        <v>208</v>
      </c>
      <c r="N10" s="648">
        <v>2014</v>
      </c>
      <c r="O10" s="649">
        <v>2015</v>
      </c>
    </row>
    <row r="11" spans="1:15" ht="12.75" customHeight="1">
      <c r="A11" s="318" t="s">
        <v>205</v>
      </c>
      <c r="B11" s="319"/>
      <c r="C11" s="1242"/>
      <c r="D11" s="320" t="s">
        <v>206</v>
      </c>
      <c r="E11" s="321" t="s">
        <v>206</v>
      </c>
      <c r="F11" s="598"/>
      <c r="G11" s="599"/>
      <c r="H11" s="599"/>
      <c r="I11" s="650"/>
      <c r="J11" s="646"/>
      <c r="K11" s="5" t="s">
        <v>205</v>
      </c>
      <c r="L11" s="62"/>
      <c r="M11" s="63"/>
      <c r="N11" s="64" t="s">
        <v>206</v>
      </c>
      <c r="O11" s="651" t="s">
        <v>206</v>
      </c>
    </row>
    <row r="12" spans="1:15" s="295" customFormat="1" ht="12.75" customHeight="1">
      <c r="A12" s="1243" t="s">
        <v>345</v>
      </c>
      <c r="B12" s="1244"/>
      <c r="C12" s="1245"/>
      <c r="D12" s="1245"/>
      <c r="E12" s="1246"/>
      <c r="F12" s="598"/>
      <c r="G12" s="599"/>
      <c r="H12" s="599"/>
      <c r="I12" s="599"/>
      <c r="J12" s="652"/>
      <c r="K12" s="653"/>
      <c r="L12" s="65" t="s">
        <v>345</v>
      </c>
      <c r="M12" s="66"/>
      <c r="N12" s="67"/>
      <c r="O12" s="654"/>
    </row>
    <row r="13" spans="1:236" s="608" customFormat="1" ht="12.75" customHeight="1">
      <c r="A13" s="601">
        <v>1</v>
      </c>
      <c r="B13" s="602" t="s">
        <v>207</v>
      </c>
      <c r="C13" s="603" t="s">
        <v>33</v>
      </c>
      <c r="D13" s="604">
        <v>15329.913</v>
      </c>
      <c r="E13" s="604">
        <v>16373.114000000001</v>
      </c>
      <c r="F13" s="605" t="s">
        <v>372</v>
      </c>
      <c r="G13" s="911" t="s">
        <v>372</v>
      </c>
      <c r="H13" s="606" t="s">
        <v>372</v>
      </c>
      <c r="I13" s="606" t="s">
        <v>372</v>
      </c>
      <c r="J13" s="656"/>
      <c r="K13" s="657">
        <v>1</v>
      </c>
      <c r="L13" s="610" t="s">
        <v>207</v>
      </c>
      <c r="M13" s="611" t="s">
        <v>196</v>
      </c>
      <c r="N13" s="612">
        <v>0</v>
      </c>
      <c r="O13" s="658">
        <v>0</v>
      </c>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659"/>
      <c r="AX13" s="659"/>
      <c r="AY13" s="659"/>
      <c r="AZ13" s="659"/>
      <c r="BA13" s="659"/>
      <c r="BB13" s="659"/>
      <c r="BC13" s="659"/>
      <c r="BD13" s="659"/>
      <c r="BE13" s="659"/>
      <c r="BF13" s="659"/>
      <c r="BG13" s="659"/>
      <c r="BH13" s="659"/>
      <c r="BI13" s="659"/>
      <c r="BJ13" s="659"/>
      <c r="BK13" s="659"/>
      <c r="BL13" s="659"/>
      <c r="BM13" s="659"/>
      <c r="BN13" s="659"/>
      <c r="BO13" s="659"/>
      <c r="BP13" s="659"/>
      <c r="BQ13" s="659"/>
      <c r="BR13" s="659"/>
      <c r="BS13" s="659"/>
      <c r="BT13" s="659"/>
      <c r="BU13" s="659"/>
      <c r="BV13" s="659"/>
      <c r="BW13" s="659"/>
      <c r="BX13" s="659"/>
      <c r="BY13" s="659"/>
      <c r="BZ13" s="659"/>
      <c r="CA13" s="659"/>
      <c r="CB13" s="659"/>
      <c r="CC13" s="659"/>
      <c r="CD13" s="659"/>
      <c r="CE13" s="659"/>
      <c r="CF13" s="659"/>
      <c r="CG13" s="659"/>
      <c r="CH13" s="659"/>
      <c r="CI13" s="659"/>
      <c r="CJ13" s="659"/>
      <c r="CK13" s="659"/>
      <c r="CL13" s="659"/>
      <c r="CM13" s="659"/>
      <c r="CN13" s="659"/>
      <c r="CO13" s="659"/>
      <c r="CP13" s="659"/>
      <c r="CQ13" s="659"/>
      <c r="CR13" s="659"/>
      <c r="CS13" s="659"/>
      <c r="CT13" s="659"/>
      <c r="CU13" s="659"/>
      <c r="CV13" s="659"/>
      <c r="CW13" s="659"/>
      <c r="CX13" s="659"/>
      <c r="CY13" s="659"/>
      <c r="CZ13" s="659"/>
      <c r="DA13" s="659"/>
      <c r="DB13" s="659"/>
      <c r="DC13" s="659"/>
      <c r="DD13" s="659"/>
      <c r="DE13" s="659"/>
      <c r="DF13" s="659"/>
      <c r="DG13" s="659"/>
      <c r="DH13" s="659"/>
      <c r="DI13" s="659"/>
      <c r="DJ13" s="659"/>
      <c r="DK13" s="659"/>
      <c r="DL13" s="659"/>
      <c r="DM13" s="659"/>
      <c r="DN13" s="659"/>
      <c r="DO13" s="659"/>
      <c r="DP13" s="659"/>
      <c r="DQ13" s="659"/>
      <c r="DR13" s="659"/>
      <c r="DS13" s="659"/>
      <c r="DT13" s="659"/>
      <c r="DU13" s="659"/>
      <c r="DV13" s="659"/>
      <c r="DW13" s="659"/>
      <c r="DX13" s="659"/>
      <c r="DY13" s="659"/>
      <c r="DZ13" s="659"/>
      <c r="EA13" s="659"/>
      <c r="EB13" s="659"/>
      <c r="EC13" s="659"/>
      <c r="ED13" s="659"/>
      <c r="EE13" s="659"/>
      <c r="EF13" s="659"/>
      <c r="EG13" s="659"/>
      <c r="EH13" s="659"/>
      <c r="EI13" s="659"/>
      <c r="EJ13" s="659"/>
      <c r="EK13" s="659"/>
      <c r="EL13" s="659"/>
      <c r="EM13" s="659"/>
      <c r="EN13" s="659"/>
      <c r="EO13" s="659"/>
      <c r="EP13" s="659"/>
      <c r="EQ13" s="659"/>
      <c r="ER13" s="659"/>
      <c r="ES13" s="659"/>
      <c r="ET13" s="659"/>
      <c r="EU13" s="659"/>
      <c r="EV13" s="659"/>
      <c r="EW13" s="659"/>
      <c r="EX13" s="659"/>
      <c r="EY13" s="659"/>
      <c r="EZ13" s="659"/>
      <c r="FA13" s="659"/>
      <c r="FB13" s="659"/>
      <c r="FC13" s="659"/>
      <c r="FD13" s="659"/>
      <c r="FE13" s="659"/>
      <c r="FF13" s="659"/>
      <c r="FG13" s="659"/>
      <c r="FH13" s="659"/>
      <c r="FI13" s="659"/>
      <c r="FJ13" s="659"/>
      <c r="FK13" s="659"/>
      <c r="FL13" s="659"/>
      <c r="FM13" s="659"/>
      <c r="FN13" s="659"/>
      <c r="FO13" s="659"/>
      <c r="FP13" s="659"/>
      <c r="FQ13" s="659"/>
      <c r="FR13" s="659"/>
      <c r="FS13" s="659"/>
      <c r="FT13" s="659"/>
      <c r="FU13" s="659"/>
      <c r="FV13" s="659"/>
      <c r="FW13" s="659"/>
      <c r="FX13" s="659"/>
      <c r="FY13" s="659"/>
      <c r="FZ13" s="659"/>
      <c r="GA13" s="659"/>
      <c r="GB13" s="659"/>
      <c r="GC13" s="659"/>
      <c r="GD13" s="659"/>
      <c r="GE13" s="659"/>
      <c r="GF13" s="659"/>
      <c r="GG13" s="659"/>
      <c r="GH13" s="659"/>
      <c r="GI13" s="659"/>
      <c r="GJ13" s="659"/>
      <c r="GK13" s="659"/>
      <c r="GL13" s="659"/>
      <c r="GM13" s="659"/>
      <c r="GN13" s="659"/>
      <c r="GO13" s="659"/>
      <c r="GP13" s="659"/>
      <c r="GQ13" s="659"/>
      <c r="GR13" s="659"/>
      <c r="GS13" s="659"/>
      <c r="GT13" s="659"/>
      <c r="GU13" s="659"/>
      <c r="GV13" s="659"/>
      <c r="GW13" s="659"/>
      <c r="GX13" s="659"/>
      <c r="GY13" s="659"/>
      <c r="GZ13" s="659"/>
      <c r="HA13" s="659"/>
      <c r="HB13" s="659"/>
      <c r="HC13" s="659"/>
      <c r="HD13" s="659"/>
      <c r="HE13" s="659"/>
      <c r="HF13" s="659"/>
      <c r="HG13" s="659"/>
      <c r="HH13" s="659"/>
      <c r="HI13" s="659"/>
      <c r="HJ13" s="659"/>
      <c r="HK13" s="659"/>
      <c r="HL13" s="659"/>
      <c r="HM13" s="659"/>
      <c r="HN13" s="659"/>
      <c r="HO13" s="659"/>
      <c r="HP13" s="659"/>
      <c r="HQ13" s="659"/>
      <c r="HR13" s="659"/>
      <c r="HS13" s="659"/>
      <c r="HT13" s="659"/>
      <c r="HU13" s="659"/>
      <c r="HV13" s="659"/>
      <c r="HW13" s="659"/>
      <c r="HX13" s="659"/>
      <c r="HY13" s="659"/>
      <c r="HZ13" s="659"/>
      <c r="IA13" s="659"/>
      <c r="IB13" s="659"/>
    </row>
    <row r="14" spans="1:236" s="608" customFormat="1" ht="12.75" customHeight="1">
      <c r="A14" s="613" t="s">
        <v>220</v>
      </c>
      <c r="B14" s="614" t="s">
        <v>201</v>
      </c>
      <c r="C14" s="603" t="s">
        <v>33</v>
      </c>
      <c r="D14" s="604">
        <v>6540.172000000001</v>
      </c>
      <c r="E14" s="604">
        <v>6144.4839999999995</v>
      </c>
      <c r="F14" s="605" t="s">
        <v>372</v>
      </c>
      <c r="G14" s="912" t="s">
        <v>372</v>
      </c>
      <c r="H14" s="606" t="s">
        <v>372</v>
      </c>
      <c r="I14" s="606" t="s">
        <v>372</v>
      </c>
      <c r="J14" s="656"/>
      <c r="K14" s="14" t="s">
        <v>220</v>
      </c>
      <c r="L14" s="615" t="s">
        <v>201</v>
      </c>
      <c r="M14" s="611" t="s">
        <v>196</v>
      </c>
      <c r="N14" s="616">
        <v>0</v>
      </c>
      <c r="O14" s="660">
        <v>0</v>
      </c>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59"/>
      <c r="AR14" s="659"/>
      <c r="AS14" s="659"/>
      <c r="AT14" s="659"/>
      <c r="AU14" s="659"/>
      <c r="AV14" s="659"/>
      <c r="AW14" s="659"/>
      <c r="AX14" s="659"/>
      <c r="AY14" s="659"/>
      <c r="AZ14" s="659"/>
      <c r="BA14" s="659"/>
      <c r="BB14" s="659"/>
      <c r="BC14" s="659"/>
      <c r="BD14" s="659"/>
      <c r="BE14" s="659"/>
      <c r="BF14" s="659"/>
      <c r="BG14" s="659"/>
      <c r="BH14" s="659"/>
      <c r="BI14" s="659"/>
      <c r="BJ14" s="659"/>
      <c r="BK14" s="659"/>
      <c r="BL14" s="659"/>
      <c r="BM14" s="659"/>
      <c r="BN14" s="659"/>
      <c r="BO14" s="659"/>
      <c r="BP14" s="659"/>
      <c r="BQ14" s="659"/>
      <c r="BR14" s="659"/>
      <c r="BS14" s="659"/>
      <c r="BT14" s="659"/>
      <c r="BU14" s="659"/>
      <c r="BV14" s="659"/>
      <c r="BW14" s="659"/>
      <c r="BX14" s="659"/>
      <c r="BY14" s="659"/>
      <c r="BZ14" s="659"/>
      <c r="CA14" s="659"/>
      <c r="CB14" s="659"/>
      <c r="CC14" s="659"/>
      <c r="CD14" s="659"/>
      <c r="CE14" s="659"/>
      <c r="CF14" s="659"/>
      <c r="CG14" s="659"/>
      <c r="CH14" s="659"/>
      <c r="CI14" s="659"/>
      <c r="CJ14" s="659"/>
      <c r="CK14" s="659"/>
      <c r="CL14" s="659"/>
      <c r="CM14" s="659"/>
      <c r="CN14" s="659"/>
      <c r="CO14" s="659"/>
      <c r="CP14" s="659"/>
      <c r="CQ14" s="659"/>
      <c r="CR14" s="659"/>
      <c r="CS14" s="659"/>
      <c r="CT14" s="659"/>
      <c r="CU14" s="659"/>
      <c r="CV14" s="659"/>
      <c r="CW14" s="659"/>
      <c r="CX14" s="659"/>
      <c r="CY14" s="659"/>
      <c r="CZ14" s="659"/>
      <c r="DA14" s="659"/>
      <c r="DB14" s="659"/>
      <c r="DC14" s="659"/>
      <c r="DD14" s="659"/>
      <c r="DE14" s="659"/>
      <c r="DF14" s="659"/>
      <c r="DG14" s="659"/>
      <c r="DH14" s="659"/>
      <c r="DI14" s="659"/>
      <c r="DJ14" s="659"/>
      <c r="DK14" s="659"/>
      <c r="DL14" s="659"/>
      <c r="DM14" s="659"/>
      <c r="DN14" s="659"/>
      <c r="DO14" s="659"/>
      <c r="DP14" s="659"/>
      <c r="DQ14" s="659"/>
      <c r="DR14" s="659"/>
      <c r="DS14" s="659"/>
      <c r="DT14" s="659"/>
      <c r="DU14" s="659"/>
      <c r="DV14" s="659"/>
      <c r="DW14" s="659"/>
      <c r="DX14" s="659"/>
      <c r="DY14" s="659"/>
      <c r="DZ14" s="659"/>
      <c r="EA14" s="659"/>
      <c r="EB14" s="659"/>
      <c r="EC14" s="659"/>
      <c r="ED14" s="659"/>
      <c r="EE14" s="659"/>
      <c r="EF14" s="659"/>
      <c r="EG14" s="659"/>
      <c r="EH14" s="659"/>
      <c r="EI14" s="659"/>
      <c r="EJ14" s="659"/>
      <c r="EK14" s="659"/>
      <c r="EL14" s="659"/>
      <c r="EM14" s="659"/>
      <c r="EN14" s="659"/>
      <c r="EO14" s="659"/>
      <c r="EP14" s="659"/>
      <c r="EQ14" s="659"/>
      <c r="ER14" s="659"/>
      <c r="ES14" s="659"/>
      <c r="ET14" s="659"/>
      <c r="EU14" s="659"/>
      <c r="EV14" s="659"/>
      <c r="EW14" s="659"/>
      <c r="EX14" s="659"/>
      <c r="EY14" s="659"/>
      <c r="EZ14" s="659"/>
      <c r="FA14" s="659"/>
      <c r="FB14" s="659"/>
      <c r="FC14" s="659"/>
      <c r="FD14" s="659"/>
      <c r="FE14" s="659"/>
      <c r="FF14" s="659"/>
      <c r="FG14" s="659"/>
      <c r="FH14" s="659"/>
      <c r="FI14" s="659"/>
      <c r="FJ14" s="659"/>
      <c r="FK14" s="659"/>
      <c r="FL14" s="659"/>
      <c r="FM14" s="659"/>
      <c r="FN14" s="659"/>
      <c r="FO14" s="659"/>
      <c r="FP14" s="659"/>
      <c r="FQ14" s="659"/>
      <c r="FR14" s="659"/>
      <c r="FS14" s="659"/>
      <c r="FT14" s="659"/>
      <c r="FU14" s="659"/>
      <c r="FV14" s="659"/>
      <c r="FW14" s="659"/>
      <c r="FX14" s="659"/>
      <c r="FY14" s="659"/>
      <c r="FZ14" s="659"/>
      <c r="GA14" s="659"/>
      <c r="GB14" s="659"/>
      <c r="GC14" s="659"/>
      <c r="GD14" s="659"/>
      <c r="GE14" s="659"/>
      <c r="GF14" s="659"/>
      <c r="GG14" s="659"/>
      <c r="GH14" s="659"/>
      <c r="GI14" s="659"/>
      <c r="GJ14" s="659"/>
      <c r="GK14" s="659"/>
      <c r="GL14" s="659"/>
      <c r="GM14" s="659"/>
      <c r="GN14" s="659"/>
      <c r="GO14" s="659"/>
      <c r="GP14" s="659"/>
      <c r="GQ14" s="659"/>
      <c r="GR14" s="659"/>
      <c r="GS14" s="659"/>
      <c r="GT14" s="659"/>
      <c r="GU14" s="659"/>
      <c r="GV14" s="659"/>
      <c r="GW14" s="659"/>
      <c r="GX14" s="659"/>
      <c r="GY14" s="659"/>
      <c r="GZ14" s="659"/>
      <c r="HA14" s="659"/>
      <c r="HB14" s="659"/>
      <c r="HC14" s="659"/>
      <c r="HD14" s="659"/>
      <c r="HE14" s="659"/>
      <c r="HF14" s="659"/>
      <c r="HG14" s="659"/>
      <c r="HH14" s="659"/>
      <c r="HI14" s="659"/>
      <c r="HJ14" s="659"/>
      <c r="HK14" s="659"/>
      <c r="HL14" s="659"/>
      <c r="HM14" s="659"/>
      <c r="HN14" s="659"/>
      <c r="HO14" s="659"/>
      <c r="HP14" s="659"/>
      <c r="HQ14" s="659"/>
      <c r="HR14" s="659"/>
      <c r="HS14" s="659"/>
      <c r="HT14" s="659"/>
      <c r="HU14" s="659"/>
      <c r="HV14" s="659"/>
      <c r="HW14" s="659"/>
      <c r="HX14" s="659"/>
      <c r="HY14" s="659"/>
      <c r="HZ14" s="659"/>
      <c r="IA14" s="659"/>
      <c r="IB14" s="659"/>
    </row>
    <row r="15" spans="1:236" s="608" customFormat="1" ht="12.75" customHeight="1">
      <c r="A15" s="613" t="s">
        <v>292</v>
      </c>
      <c r="B15" s="614" t="s">
        <v>202</v>
      </c>
      <c r="C15" s="603" t="s">
        <v>33</v>
      </c>
      <c r="D15" s="604">
        <v>8789.741</v>
      </c>
      <c r="E15" s="604">
        <v>10228.630000000001</v>
      </c>
      <c r="F15" s="605" t="s">
        <v>372</v>
      </c>
      <c r="G15" s="912" t="s">
        <v>372</v>
      </c>
      <c r="H15" s="606" t="s">
        <v>372</v>
      </c>
      <c r="I15" s="606" t="s">
        <v>372</v>
      </c>
      <c r="J15" s="656"/>
      <c r="K15" s="14" t="s">
        <v>292</v>
      </c>
      <c r="L15" s="615" t="s">
        <v>202</v>
      </c>
      <c r="M15" s="611" t="s">
        <v>196</v>
      </c>
      <c r="N15" s="617">
        <v>0</v>
      </c>
      <c r="O15" s="661">
        <v>0</v>
      </c>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59"/>
      <c r="AM15" s="659"/>
      <c r="AN15" s="659"/>
      <c r="AO15" s="659"/>
      <c r="AP15" s="659"/>
      <c r="AQ15" s="659"/>
      <c r="AR15" s="659"/>
      <c r="AS15" s="659"/>
      <c r="AT15" s="659"/>
      <c r="AU15" s="659"/>
      <c r="AV15" s="659"/>
      <c r="AW15" s="659"/>
      <c r="AX15" s="659"/>
      <c r="AY15" s="659"/>
      <c r="AZ15" s="659"/>
      <c r="BA15" s="659"/>
      <c r="BB15" s="659"/>
      <c r="BC15" s="659"/>
      <c r="BD15" s="659"/>
      <c r="BE15" s="659"/>
      <c r="BF15" s="659"/>
      <c r="BG15" s="659"/>
      <c r="BH15" s="659"/>
      <c r="BI15" s="659"/>
      <c r="BJ15" s="659"/>
      <c r="BK15" s="659"/>
      <c r="BL15" s="659"/>
      <c r="BM15" s="659"/>
      <c r="BN15" s="659"/>
      <c r="BO15" s="659"/>
      <c r="BP15" s="659"/>
      <c r="BQ15" s="659"/>
      <c r="BR15" s="659"/>
      <c r="BS15" s="659"/>
      <c r="BT15" s="659"/>
      <c r="BU15" s="659"/>
      <c r="BV15" s="659"/>
      <c r="BW15" s="659"/>
      <c r="BX15" s="659"/>
      <c r="BY15" s="659"/>
      <c r="BZ15" s="659"/>
      <c r="CA15" s="659"/>
      <c r="CB15" s="659"/>
      <c r="CC15" s="659"/>
      <c r="CD15" s="659"/>
      <c r="CE15" s="659"/>
      <c r="CF15" s="659"/>
      <c r="CG15" s="659"/>
      <c r="CH15" s="659"/>
      <c r="CI15" s="659"/>
      <c r="CJ15" s="659"/>
      <c r="CK15" s="659"/>
      <c r="CL15" s="659"/>
      <c r="CM15" s="659"/>
      <c r="CN15" s="659"/>
      <c r="CO15" s="659"/>
      <c r="CP15" s="659"/>
      <c r="CQ15" s="659"/>
      <c r="CR15" s="659"/>
      <c r="CS15" s="659"/>
      <c r="CT15" s="659"/>
      <c r="CU15" s="659"/>
      <c r="CV15" s="659"/>
      <c r="CW15" s="659"/>
      <c r="CX15" s="659"/>
      <c r="CY15" s="659"/>
      <c r="CZ15" s="659"/>
      <c r="DA15" s="659"/>
      <c r="DB15" s="659"/>
      <c r="DC15" s="659"/>
      <c r="DD15" s="659"/>
      <c r="DE15" s="659"/>
      <c r="DF15" s="659"/>
      <c r="DG15" s="659"/>
      <c r="DH15" s="659"/>
      <c r="DI15" s="659"/>
      <c r="DJ15" s="659"/>
      <c r="DK15" s="659"/>
      <c r="DL15" s="659"/>
      <c r="DM15" s="659"/>
      <c r="DN15" s="659"/>
      <c r="DO15" s="659"/>
      <c r="DP15" s="659"/>
      <c r="DQ15" s="659"/>
      <c r="DR15" s="659"/>
      <c r="DS15" s="659"/>
      <c r="DT15" s="659"/>
      <c r="DU15" s="659"/>
      <c r="DV15" s="659"/>
      <c r="DW15" s="659"/>
      <c r="DX15" s="659"/>
      <c r="DY15" s="659"/>
      <c r="DZ15" s="659"/>
      <c r="EA15" s="659"/>
      <c r="EB15" s="659"/>
      <c r="EC15" s="659"/>
      <c r="ED15" s="659"/>
      <c r="EE15" s="659"/>
      <c r="EF15" s="659"/>
      <c r="EG15" s="659"/>
      <c r="EH15" s="659"/>
      <c r="EI15" s="659"/>
      <c r="EJ15" s="659"/>
      <c r="EK15" s="659"/>
      <c r="EL15" s="659"/>
      <c r="EM15" s="659"/>
      <c r="EN15" s="659"/>
      <c r="EO15" s="659"/>
      <c r="EP15" s="659"/>
      <c r="EQ15" s="659"/>
      <c r="ER15" s="659"/>
      <c r="ES15" s="659"/>
      <c r="ET15" s="659"/>
      <c r="EU15" s="659"/>
      <c r="EV15" s="659"/>
      <c r="EW15" s="659"/>
      <c r="EX15" s="659"/>
      <c r="EY15" s="659"/>
      <c r="EZ15" s="659"/>
      <c r="FA15" s="659"/>
      <c r="FB15" s="659"/>
      <c r="FC15" s="659"/>
      <c r="FD15" s="659"/>
      <c r="FE15" s="659"/>
      <c r="FF15" s="659"/>
      <c r="FG15" s="659"/>
      <c r="FH15" s="659"/>
      <c r="FI15" s="659"/>
      <c r="FJ15" s="659"/>
      <c r="FK15" s="659"/>
      <c r="FL15" s="659"/>
      <c r="FM15" s="659"/>
      <c r="FN15" s="659"/>
      <c r="FO15" s="659"/>
      <c r="FP15" s="659"/>
      <c r="FQ15" s="659"/>
      <c r="FR15" s="659"/>
      <c r="FS15" s="659"/>
      <c r="FT15" s="659"/>
      <c r="FU15" s="659"/>
      <c r="FV15" s="659"/>
      <c r="FW15" s="659"/>
      <c r="FX15" s="659"/>
      <c r="FY15" s="659"/>
      <c r="FZ15" s="659"/>
      <c r="GA15" s="659"/>
      <c r="GB15" s="659"/>
      <c r="GC15" s="659"/>
      <c r="GD15" s="659"/>
      <c r="GE15" s="659"/>
      <c r="GF15" s="659"/>
      <c r="GG15" s="659"/>
      <c r="GH15" s="659"/>
      <c r="GI15" s="659"/>
      <c r="GJ15" s="659"/>
      <c r="GK15" s="659"/>
      <c r="GL15" s="659"/>
      <c r="GM15" s="659"/>
      <c r="GN15" s="659"/>
      <c r="GO15" s="659"/>
      <c r="GP15" s="659"/>
      <c r="GQ15" s="659"/>
      <c r="GR15" s="659"/>
      <c r="GS15" s="659"/>
      <c r="GT15" s="659"/>
      <c r="GU15" s="659"/>
      <c r="GV15" s="659"/>
      <c r="GW15" s="659"/>
      <c r="GX15" s="659"/>
      <c r="GY15" s="659"/>
      <c r="GZ15" s="659"/>
      <c r="HA15" s="659"/>
      <c r="HB15" s="659"/>
      <c r="HC15" s="659"/>
      <c r="HD15" s="659"/>
      <c r="HE15" s="659"/>
      <c r="HF15" s="659"/>
      <c r="HG15" s="659"/>
      <c r="HH15" s="659"/>
      <c r="HI15" s="659"/>
      <c r="HJ15" s="659"/>
      <c r="HK15" s="659"/>
      <c r="HL15" s="659"/>
      <c r="HM15" s="659"/>
      <c r="HN15" s="659"/>
      <c r="HO15" s="659"/>
      <c r="HP15" s="659"/>
      <c r="HQ15" s="659"/>
      <c r="HR15" s="659"/>
      <c r="HS15" s="659"/>
      <c r="HT15" s="659"/>
      <c r="HU15" s="659"/>
      <c r="HV15" s="659"/>
      <c r="HW15" s="659"/>
      <c r="HX15" s="659"/>
      <c r="HY15" s="659"/>
      <c r="HZ15" s="659"/>
      <c r="IA15" s="659"/>
      <c r="IB15" s="659"/>
    </row>
    <row r="16" spans="1:236" s="338" customFormat="1" ht="12.75" customHeight="1">
      <c r="A16" s="613" t="s">
        <v>158</v>
      </c>
      <c r="B16" s="614" t="s">
        <v>245</v>
      </c>
      <c r="C16" s="603" t="s">
        <v>33</v>
      </c>
      <c r="D16" s="604">
        <v>4859.293000000001</v>
      </c>
      <c r="E16" s="604">
        <v>5451.067</v>
      </c>
      <c r="F16" s="618" t="s">
        <v>372</v>
      </c>
      <c r="G16" s="912" t="s">
        <v>372</v>
      </c>
      <c r="H16" s="619" t="s">
        <v>372</v>
      </c>
      <c r="I16" s="619" t="s">
        <v>372</v>
      </c>
      <c r="J16" s="656"/>
      <c r="K16" s="14" t="s">
        <v>158</v>
      </c>
      <c r="L16" s="621" t="s">
        <v>245</v>
      </c>
      <c r="M16" s="611" t="s">
        <v>196</v>
      </c>
      <c r="N16" s="622">
        <v>0</v>
      </c>
      <c r="O16" s="662">
        <v>0</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623" t="s">
        <v>221</v>
      </c>
      <c r="B17" s="323" t="s">
        <v>201</v>
      </c>
      <c r="C17" s="624" t="s">
        <v>33</v>
      </c>
      <c r="D17" s="585">
        <v>908.542</v>
      </c>
      <c r="E17" s="585">
        <v>853.574</v>
      </c>
      <c r="F17" s="625"/>
      <c r="G17" s="626">
        <v>7</v>
      </c>
      <c r="H17" s="626" t="s">
        <v>372</v>
      </c>
      <c r="I17" s="626" t="s">
        <v>373</v>
      </c>
      <c r="J17" s="663"/>
      <c r="K17" s="14" t="s">
        <v>221</v>
      </c>
      <c r="L17" s="1" t="s">
        <v>201</v>
      </c>
      <c r="M17" s="611" t="s">
        <v>196</v>
      </c>
      <c r="N17" s="627"/>
      <c r="O17" s="664"/>
    </row>
    <row r="18" spans="1:15" s="79" customFormat="1" ht="12.75" customHeight="1">
      <c r="A18" s="623" t="s">
        <v>293</v>
      </c>
      <c r="B18" s="323" t="s">
        <v>202</v>
      </c>
      <c r="C18" s="629" t="s">
        <v>33</v>
      </c>
      <c r="D18" s="585">
        <v>3950.751</v>
      </c>
      <c r="E18" s="585">
        <v>4597.493</v>
      </c>
      <c r="F18" s="625"/>
      <c r="G18" s="626">
        <v>7</v>
      </c>
      <c r="H18" s="626" t="s">
        <v>372</v>
      </c>
      <c r="I18" s="626" t="s">
        <v>373</v>
      </c>
      <c r="J18" s="663"/>
      <c r="K18" s="14" t="s">
        <v>293</v>
      </c>
      <c r="L18" s="1" t="s">
        <v>202</v>
      </c>
      <c r="M18" s="611" t="s">
        <v>196</v>
      </c>
      <c r="N18" s="630"/>
      <c r="O18" s="665"/>
    </row>
    <row r="19" spans="1:236" s="338" customFormat="1" ht="12.75" customHeight="1">
      <c r="A19" s="613" t="s">
        <v>159</v>
      </c>
      <c r="B19" s="614" t="s">
        <v>246</v>
      </c>
      <c r="C19" s="603" t="s">
        <v>33</v>
      </c>
      <c r="D19" s="604">
        <v>10470.62</v>
      </c>
      <c r="E19" s="604">
        <v>10922.047</v>
      </c>
      <c r="F19" s="618" t="s">
        <v>372</v>
      </c>
      <c r="G19" s="618" t="s">
        <v>372</v>
      </c>
      <c r="H19" s="619" t="s">
        <v>372</v>
      </c>
      <c r="I19" s="619" t="s">
        <v>372</v>
      </c>
      <c r="J19" s="656"/>
      <c r="K19" s="14" t="s">
        <v>159</v>
      </c>
      <c r="L19" s="621" t="s">
        <v>246</v>
      </c>
      <c r="M19" s="611" t="s">
        <v>196</v>
      </c>
      <c r="N19" s="622">
        <v>0</v>
      </c>
      <c r="O19" s="662">
        <v>0</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38" customFormat="1" ht="12.75" customHeight="1">
      <c r="A20" s="613" t="s">
        <v>222</v>
      </c>
      <c r="B20" s="632" t="s">
        <v>201</v>
      </c>
      <c r="C20" s="603" t="s">
        <v>33</v>
      </c>
      <c r="D20" s="604">
        <v>5631.630000000001</v>
      </c>
      <c r="E20" s="604">
        <v>5290.91</v>
      </c>
      <c r="F20" s="618" t="s">
        <v>372</v>
      </c>
      <c r="G20" s="618" t="s">
        <v>372</v>
      </c>
      <c r="H20" s="619" t="s">
        <v>372</v>
      </c>
      <c r="I20" s="619" t="s">
        <v>372</v>
      </c>
      <c r="J20" s="656"/>
      <c r="K20" s="14" t="s">
        <v>222</v>
      </c>
      <c r="L20" s="633" t="s">
        <v>201</v>
      </c>
      <c r="M20" s="611" t="s">
        <v>196</v>
      </c>
      <c r="N20" s="627">
        <v>5.684341886080801E-13</v>
      </c>
      <c r="O20" s="664">
        <v>0</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38" customFormat="1" ht="12.75" customHeight="1">
      <c r="A21" s="613" t="s">
        <v>294</v>
      </c>
      <c r="B21" s="632" t="s">
        <v>202</v>
      </c>
      <c r="C21" s="603" t="s">
        <v>33</v>
      </c>
      <c r="D21" s="604">
        <v>4838.99</v>
      </c>
      <c r="E21" s="604">
        <v>5631.137000000001</v>
      </c>
      <c r="F21" s="618" t="s">
        <v>372</v>
      </c>
      <c r="G21" s="618" t="s">
        <v>372</v>
      </c>
      <c r="H21" s="619" t="s">
        <v>372</v>
      </c>
      <c r="I21" s="619" t="s">
        <v>372</v>
      </c>
      <c r="J21" s="656"/>
      <c r="K21" s="14" t="s">
        <v>294</v>
      </c>
      <c r="L21" s="633" t="s">
        <v>202</v>
      </c>
      <c r="M21" s="611" t="s">
        <v>196</v>
      </c>
      <c r="N21" s="627">
        <v>0</v>
      </c>
      <c r="O21" s="664">
        <v>0</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38" customFormat="1" ht="12.75" customHeight="1">
      <c r="A22" s="613" t="s">
        <v>218</v>
      </c>
      <c r="B22" s="632" t="s">
        <v>267</v>
      </c>
      <c r="C22" s="603" t="s">
        <v>33</v>
      </c>
      <c r="D22" s="604">
        <v>8952.376</v>
      </c>
      <c r="E22" s="604">
        <v>9291.113000000001</v>
      </c>
      <c r="F22" s="618" t="s">
        <v>372</v>
      </c>
      <c r="G22" s="618" t="s">
        <v>372</v>
      </c>
      <c r="H22" s="619" t="s">
        <v>372</v>
      </c>
      <c r="I22" s="619" t="s">
        <v>372</v>
      </c>
      <c r="J22" s="656"/>
      <c r="K22" s="14" t="s">
        <v>218</v>
      </c>
      <c r="L22" s="633" t="s">
        <v>267</v>
      </c>
      <c r="M22" s="611" t="s">
        <v>196</v>
      </c>
      <c r="N22" s="634">
        <v>0</v>
      </c>
      <c r="O22" s="666">
        <v>0</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623" t="s">
        <v>219</v>
      </c>
      <c r="B23" s="635" t="s">
        <v>201</v>
      </c>
      <c r="C23" s="624" t="s">
        <v>33</v>
      </c>
      <c r="D23" s="585">
        <v>5025.712</v>
      </c>
      <c r="E23" s="585">
        <v>4721.651</v>
      </c>
      <c r="F23" s="625"/>
      <c r="G23" s="626">
        <v>7</v>
      </c>
      <c r="H23" s="626" t="s">
        <v>372</v>
      </c>
      <c r="I23" s="626" t="s">
        <v>373</v>
      </c>
      <c r="J23" s="663"/>
      <c r="K23" s="14" t="s">
        <v>219</v>
      </c>
      <c r="L23" s="636" t="s">
        <v>201</v>
      </c>
      <c r="M23" s="611" t="s">
        <v>196</v>
      </c>
      <c r="N23" s="627"/>
      <c r="O23" s="664"/>
    </row>
    <row r="24" spans="1:15" s="79" customFormat="1" ht="12.75" customHeight="1">
      <c r="A24" s="623" t="s">
        <v>295</v>
      </c>
      <c r="B24" s="635" t="s">
        <v>202</v>
      </c>
      <c r="C24" s="624" t="s">
        <v>33</v>
      </c>
      <c r="D24" s="585">
        <v>3926.664</v>
      </c>
      <c r="E24" s="585">
        <v>4569.462</v>
      </c>
      <c r="F24" s="625"/>
      <c r="G24" s="626">
        <v>7</v>
      </c>
      <c r="H24" s="626" t="s">
        <v>372</v>
      </c>
      <c r="I24" s="626" t="s">
        <v>373</v>
      </c>
      <c r="J24" s="663"/>
      <c r="K24" s="14" t="s">
        <v>295</v>
      </c>
      <c r="L24" s="636" t="s">
        <v>202</v>
      </c>
      <c r="M24" s="611" t="s">
        <v>196</v>
      </c>
      <c r="N24" s="627"/>
      <c r="O24" s="664"/>
    </row>
    <row r="25" spans="1:236" s="338" customFormat="1" ht="12.75" customHeight="1">
      <c r="A25" s="613" t="s">
        <v>223</v>
      </c>
      <c r="B25" s="632" t="s">
        <v>268</v>
      </c>
      <c r="C25" s="603" t="s">
        <v>33</v>
      </c>
      <c r="D25" s="604">
        <v>700.494</v>
      </c>
      <c r="E25" s="604">
        <v>742.052</v>
      </c>
      <c r="F25" s="618" t="s">
        <v>372</v>
      </c>
      <c r="G25" s="618" t="s">
        <v>372</v>
      </c>
      <c r="H25" s="619" t="s">
        <v>372</v>
      </c>
      <c r="I25" s="619" t="s">
        <v>372</v>
      </c>
      <c r="J25" s="656"/>
      <c r="K25" s="14" t="s">
        <v>223</v>
      </c>
      <c r="L25" s="633" t="s">
        <v>268</v>
      </c>
      <c r="M25" s="611" t="s">
        <v>196</v>
      </c>
      <c r="N25" s="634">
        <v>0</v>
      </c>
      <c r="O25" s="666">
        <v>0</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623" t="s">
        <v>224</v>
      </c>
      <c r="B26" s="635" t="s">
        <v>201</v>
      </c>
      <c r="C26" s="624" t="s">
        <v>33</v>
      </c>
      <c r="D26" s="585">
        <v>326.105</v>
      </c>
      <c r="E26" s="585">
        <v>306.375</v>
      </c>
      <c r="F26" s="625"/>
      <c r="G26" s="626">
        <v>7</v>
      </c>
      <c r="H26" s="626" t="s">
        <v>372</v>
      </c>
      <c r="I26" s="626" t="s">
        <v>373</v>
      </c>
      <c r="J26" s="663"/>
      <c r="K26" s="14" t="s">
        <v>224</v>
      </c>
      <c r="L26" s="636" t="s">
        <v>201</v>
      </c>
      <c r="M26" s="611" t="s">
        <v>196</v>
      </c>
      <c r="N26" s="627"/>
      <c r="O26" s="664"/>
    </row>
    <row r="27" spans="1:15" s="79" customFormat="1" ht="12.75" customHeight="1">
      <c r="A27" s="623" t="s">
        <v>296</v>
      </c>
      <c r="B27" s="635" t="s">
        <v>202</v>
      </c>
      <c r="C27" s="624" t="s">
        <v>33</v>
      </c>
      <c r="D27" s="585">
        <v>374.389</v>
      </c>
      <c r="E27" s="585">
        <v>435.677</v>
      </c>
      <c r="F27" s="625"/>
      <c r="G27" s="626">
        <v>7</v>
      </c>
      <c r="H27" s="626" t="s">
        <v>372</v>
      </c>
      <c r="I27" s="626" t="s">
        <v>373</v>
      </c>
      <c r="J27" s="663"/>
      <c r="K27" s="14" t="s">
        <v>296</v>
      </c>
      <c r="L27" s="636" t="s">
        <v>202</v>
      </c>
      <c r="M27" s="611" t="s">
        <v>196</v>
      </c>
      <c r="N27" s="627"/>
      <c r="O27" s="664"/>
    </row>
    <row r="28" spans="1:236" s="338" customFormat="1" ht="12.75" customHeight="1">
      <c r="A28" s="613" t="s">
        <v>225</v>
      </c>
      <c r="B28" s="632" t="s">
        <v>243</v>
      </c>
      <c r="C28" s="603" t="s">
        <v>33</v>
      </c>
      <c r="D28" s="604">
        <v>817.75</v>
      </c>
      <c r="E28" s="604">
        <v>888.8820000000001</v>
      </c>
      <c r="F28" s="618" t="s">
        <v>372</v>
      </c>
      <c r="G28" s="618" t="s">
        <v>372</v>
      </c>
      <c r="H28" s="619" t="s">
        <v>372</v>
      </c>
      <c r="I28" s="619" t="s">
        <v>372</v>
      </c>
      <c r="J28" s="656"/>
      <c r="K28" s="14" t="s">
        <v>225</v>
      </c>
      <c r="L28" s="633" t="s">
        <v>243</v>
      </c>
      <c r="M28" s="611" t="s">
        <v>196</v>
      </c>
      <c r="N28" s="634">
        <v>0</v>
      </c>
      <c r="O28" s="666">
        <v>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623" t="s">
        <v>226</v>
      </c>
      <c r="B29" s="635" t="s">
        <v>201</v>
      </c>
      <c r="C29" s="624" t="s">
        <v>33</v>
      </c>
      <c r="D29" s="585">
        <v>279.813</v>
      </c>
      <c r="E29" s="585">
        <v>262.884</v>
      </c>
      <c r="F29" s="625"/>
      <c r="G29" s="626">
        <v>7</v>
      </c>
      <c r="H29" s="626" t="s">
        <v>372</v>
      </c>
      <c r="I29" s="626" t="s">
        <v>373</v>
      </c>
      <c r="J29" s="663"/>
      <c r="K29" s="14" t="s">
        <v>226</v>
      </c>
      <c r="L29" s="636" t="s">
        <v>201</v>
      </c>
      <c r="M29" s="611" t="s">
        <v>196</v>
      </c>
      <c r="N29" s="627"/>
      <c r="O29" s="664"/>
    </row>
    <row r="30" spans="1:15" s="79" customFormat="1" ht="12.75" customHeight="1">
      <c r="A30" s="623" t="s">
        <v>298</v>
      </c>
      <c r="B30" s="637" t="s">
        <v>202</v>
      </c>
      <c r="C30" s="624" t="s">
        <v>33</v>
      </c>
      <c r="D30" s="585">
        <v>537.937</v>
      </c>
      <c r="E30" s="585">
        <v>625.998</v>
      </c>
      <c r="F30" s="625"/>
      <c r="G30" s="626">
        <v>7</v>
      </c>
      <c r="H30" s="626" t="s">
        <v>372</v>
      </c>
      <c r="I30" s="626" t="s">
        <v>373</v>
      </c>
      <c r="J30" s="663"/>
      <c r="K30" s="14" t="s">
        <v>298</v>
      </c>
      <c r="L30" s="638" t="s">
        <v>202</v>
      </c>
      <c r="M30" s="611" t="s">
        <v>196</v>
      </c>
      <c r="N30" s="630"/>
      <c r="O30" s="665"/>
    </row>
    <row r="31" spans="1:236" s="295" customFormat="1" ht="12.75" customHeight="1">
      <c r="A31" s="667"/>
      <c r="B31" s="667"/>
      <c r="C31" s="642" t="s">
        <v>216</v>
      </c>
      <c r="D31" s="668"/>
      <c r="E31" s="668"/>
      <c r="F31" s="598"/>
      <c r="G31" s="599"/>
      <c r="H31" s="599"/>
      <c r="I31" s="599"/>
      <c r="J31" s="114"/>
      <c r="K31" s="247" t="s">
        <v>197</v>
      </c>
      <c r="L31" s="69" t="s">
        <v>216</v>
      </c>
      <c r="M31" s="70" t="s">
        <v>197</v>
      </c>
      <c r="N31" s="669"/>
      <c r="O31" s="670"/>
      <c r="P31" s="659"/>
      <c r="Q31" s="659"/>
      <c r="R31" s="659"/>
      <c r="S31" s="659"/>
      <c r="T31" s="659"/>
      <c r="U31" s="659"/>
      <c r="V31" s="659"/>
      <c r="W31" s="659"/>
      <c r="X31" s="659"/>
      <c r="Y31" s="659"/>
      <c r="Z31" s="659"/>
      <c r="AA31" s="659"/>
      <c r="AB31" s="659"/>
      <c r="AC31" s="659"/>
      <c r="AD31" s="659"/>
      <c r="AE31" s="659"/>
      <c r="AF31" s="659"/>
      <c r="AG31" s="659"/>
      <c r="AH31" s="659"/>
      <c r="AI31" s="659"/>
      <c r="AJ31" s="659"/>
      <c r="AK31" s="659"/>
      <c r="AL31" s="659"/>
      <c r="AM31" s="659"/>
      <c r="AN31" s="659"/>
      <c r="AO31" s="659"/>
      <c r="AP31" s="659"/>
      <c r="AQ31" s="659"/>
      <c r="AR31" s="659"/>
      <c r="AS31" s="659"/>
      <c r="AT31" s="659"/>
      <c r="AU31" s="659"/>
      <c r="AV31" s="659"/>
      <c r="AW31" s="659"/>
      <c r="AX31" s="659"/>
      <c r="AY31" s="659"/>
      <c r="AZ31" s="659"/>
      <c r="BA31" s="659"/>
      <c r="BB31" s="659"/>
      <c r="BC31" s="659"/>
      <c r="BD31" s="659"/>
      <c r="BE31" s="659"/>
      <c r="BF31" s="659"/>
      <c r="BG31" s="659"/>
      <c r="BH31" s="659"/>
      <c r="BI31" s="659"/>
      <c r="BJ31" s="659"/>
      <c r="BK31" s="659"/>
      <c r="BL31" s="659"/>
      <c r="BM31" s="659"/>
      <c r="BN31" s="659"/>
      <c r="BO31" s="659"/>
      <c r="BP31" s="659"/>
      <c r="BQ31" s="659"/>
      <c r="BR31" s="659"/>
      <c r="BS31" s="659"/>
      <c r="BT31" s="659"/>
      <c r="BU31" s="659"/>
      <c r="BV31" s="659"/>
      <c r="BW31" s="659"/>
      <c r="BX31" s="659"/>
      <c r="BY31" s="659"/>
      <c r="BZ31" s="659"/>
      <c r="CA31" s="659"/>
      <c r="CB31" s="659"/>
      <c r="CC31" s="659"/>
      <c r="CD31" s="659"/>
      <c r="CE31" s="659"/>
      <c r="CF31" s="659"/>
      <c r="CG31" s="659"/>
      <c r="CH31" s="659"/>
      <c r="CI31" s="659"/>
      <c r="CJ31" s="659"/>
      <c r="CK31" s="659"/>
      <c r="CL31" s="659"/>
      <c r="CM31" s="659"/>
      <c r="CN31" s="659"/>
      <c r="CO31" s="659"/>
      <c r="CP31" s="659"/>
      <c r="CQ31" s="659"/>
      <c r="CR31" s="659"/>
      <c r="CS31" s="659"/>
      <c r="CT31" s="659"/>
      <c r="CU31" s="659"/>
      <c r="CV31" s="659"/>
      <c r="CW31" s="659"/>
      <c r="CX31" s="659"/>
      <c r="CY31" s="659"/>
      <c r="CZ31" s="659"/>
      <c r="DA31" s="659"/>
      <c r="DB31" s="659"/>
      <c r="DC31" s="659"/>
      <c r="DD31" s="659"/>
      <c r="DE31" s="659"/>
      <c r="DF31" s="659"/>
      <c r="DG31" s="659"/>
      <c r="DH31" s="659"/>
      <c r="DI31" s="659"/>
      <c r="DJ31" s="659"/>
      <c r="DK31" s="659"/>
      <c r="DL31" s="659"/>
      <c r="DM31" s="659"/>
      <c r="DN31" s="659"/>
      <c r="DO31" s="659"/>
      <c r="DP31" s="659"/>
      <c r="DQ31" s="659"/>
      <c r="DR31" s="659"/>
      <c r="DS31" s="659"/>
      <c r="DT31" s="659"/>
      <c r="DU31" s="659"/>
      <c r="DV31" s="659"/>
      <c r="DW31" s="659"/>
      <c r="DX31" s="659"/>
      <c r="DY31" s="659"/>
      <c r="DZ31" s="659"/>
      <c r="EA31" s="659"/>
      <c r="EB31" s="659"/>
      <c r="EC31" s="659"/>
      <c r="ED31" s="659"/>
      <c r="EE31" s="659"/>
      <c r="EF31" s="659"/>
      <c r="EG31" s="659"/>
      <c r="EH31" s="659"/>
      <c r="EI31" s="659"/>
      <c r="EJ31" s="659"/>
      <c r="EK31" s="659"/>
      <c r="EL31" s="659"/>
      <c r="EM31" s="659"/>
      <c r="EN31" s="659"/>
      <c r="EO31" s="659"/>
      <c r="EP31" s="659"/>
      <c r="EQ31" s="659"/>
      <c r="ER31" s="659"/>
      <c r="ES31" s="659"/>
      <c r="ET31" s="659"/>
      <c r="EU31" s="659"/>
      <c r="EV31" s="659"/>
      <c r="EW31" s="659"/>
      <c r="EX31" s="659"/>
      <c r="EY31" s="659"/>
      <c r="EZ31" s="659"/>
      <c r="FA31" s="659"/>
      <c r="FB31" s="659"/>
      <c r="FC31" s="659"/>
      <c r="FD31" s="659"/>
      <c r="FE31" s="659"/>
      <c r="FF31" s="659"/>
      <c r="FG31" s="659"/>
      <c r="FH31" s="659"/>
      <c r="FI31" s="659"/>
      <c r="FJ31" s="659"/>
      <c r="FK31" s="659"/>
      <c r="FL31" s="659"/>
      <c r="FM31" s="659"/>
      <c r="FN31" s="659"/>
      <c r="FO31" s="659"/>
      <c r="FP31" s="659"/>
      <c r="FQ31" s="659"/>
      <c r="FR31" s="659"/>
      <c r="FS31" s="659"/>
      <c r="FT31" s="659"/>
      <c r="FU31" s="659"/>
      <c r="FV31" s="659"/>
      <c r="FW31" s="659"/>
      <c r="FX31" s="659"/>
      <c r="FY31" s="659"/>
      <c r="FZ31" s="659"/>
      <c r="GA31" s="659"/>
      <c r="GB31" s="659"/>
      <c r="GC31" s="659"/>
      <c r="GD31" s="659"/>
      <c r="GE31" s="659"/>
      <c r="GF31" s="659"/>
      <c r="GG31" s="659"/>
      <c r="GH31" s="659"/>
      <c r="GI31" s="659"/>
      <c r="GJ31" s="659"/>
      <c r="GK31" s="659"/>
      <c r="GL31" s="659"/>
      <c r="GM31" s="659"/>
      <c r="GN31" s="659"/>
      <c r="GO31" s="659"/>
      <c r="GP31" s="659"/>
      <c r="GQ31" s="659"/>
      <c r="GR31" s="659"/>
      <c r="GS31" s="659"/>
      <c r="GT31" s="659"/>
      <c r="GU31" s="659"/>
      <c r="GV31" s="659"/>
      <c r="GW31" s="659"/>
      <c r="GX31" s="659"/>
      <c r="GY31" s="659"/>
      <c r="GZ31" s="659"/>
      <c r="HA31" s="659"/>
      <c r="HB31" s="659"/>
      <c r="HC31" s="659"/>
      <c r="HD31" s="659"/>
      <c r="HE31" s="659"/>
      <c r="HF31" s="659"/>
      <c r="HG31" s="659"/>
      <c r="HH31" s="659"/>
      <c r="HI31" s="659"/>
      <c r="HJ31" s="659"/>
      <c r="HK31" s="659"/>
      <c r="HL31" s="659"/>
      <c r="HM31" s="659"/>
      <c r="HN31" s="659"/>
      <c r="HO31" s="659"/>
      <c r="HP31" s="659"/>
      <c r="HQ31" s="659"/>
      <c r="HR31" s="659"/>
      <c r="HS31" s="659"/>
      <c r="HT31" s="659"/>
      <c r="HU31" s="659"/>
      <c r="HV31" s="659"/>
      <c r="HW31" s="659"/>
      <c r="HX31" s="659"/>
      <c r="HY31" s="659"/>
      <c r="HZ31" s="659"/>
      <c r="IA31" s="659"/>
      <c r="IB31" s="659"/>
    </row>
    <row r="32" spans="1:15" s="951" customFormat="1" ht="12.75" customHeight="1">
      <c r="A32" s="940">
        <v>2</v>
      </c>
      <c r="B32" s="941" t="s">
        <v>247</v>
      </c>
      <c r="C32" s="603" t="s">
        <v>305</v>
      </c>
      <c r="D32" s="942">
        <v>16.461</v>
      </c>
      <c r="E32" s="942">
        <v>19.156</v>
      </c>
      <c r="F32" s="943">
        <v>9</v>
      </c>
      <c r="G32" s="944">
        <v>9</v>
      </c>
      <c r="H32" s="944" t="s">
        <v>374</v>
      </c>
      <c r="I32" s="944" t="s">
        <v>374</v>
      </c>
      <c r="J32" s="945"/>
      <c r="K32" s="946">
        <v>2</v>
      </c>
      <c r="L32" s="947" t="s">
        <v>247</v>
      </c>
      <c r="M32" s="948" t="s">
        <v>305</v>
      </c>
      <c r="N32" s="949"/>
      <c r="O32" s="950"/>
    </row>
    <row r="33" spans="1:15" s="951" customFormat="1" ht="12.75" customHeight="1">
      <c r="A33" s="952">
        <v>3</v>
      </c>
      <c r="B33" s="941" t="s">
        <v>329</v>
      </c>
      <c r="C33" s="953" t="s">
        <v>33</v>
      </c>
      <c r="D33" s="942" t="e">
        <v>#VALUE!</v>
      </c>
      <c r="E33" s="942" t="e">
        <v>#VALUE!</v>
      </c>
      <c r="F33" s="943"/>
      <c r="G33" s="944"/>
      <c r="H33" s="944" t="s">
        <v>372</v>
      </c>
      <c r="I33" s="944"/>
      <c r="J33" s="945"/>
      <c r="K33" s="952">
        <v>3</v>
      </c>
      <c r="L33" s="941" t="s">
        <v>329</v>
      </c>
      <c r="M33" s="953" t="s">
        <v>33</v>
      </c>
      <c r="N33" s="634" t="e">
        <v>#VALUE!</v>
      </c>
      <c r="O33" s="634" t="e">
        <v>#VALUE!</v>
      </c>
    </row>
    <row r="34" spans="1:15" s="79" customFormat="1" ht="12.75" customHeight="1">
      <c r="A34" s="394" t="s">
        <v>330</v>
      </c>
      <c r="B34" s="990" t="s">
        <v>331</v>
      </c>
      <c r="C34" s="938" t="s">
        <v>33</v>
      </c>
      <c r="D34" s="932" t="s">
        <v>371</v>
      </c>
      <c r="E34" s="932" t="s">
        <v>371</v>
      </c>
      <c r="F34" s="625"/>
      <c r="G34" s="626"/>
      <c r="H34" s="626"/>
      <c r="I34" s="626"/>
      <c r="J34" s="663"/>
      <c r="K34" s="394" t="s">
        <v>330</v>
      </c>
      <c r="L34" s="785" t="s">
        <v>331</v>
      </c>
      <c r="M34" s="938" t="s">
        <v>33</v>
      </c>
      <c r="N34" s="627"/>
      <c r="O34" s="664"/>
    </row>
    <row r="35" spans="1:15" s="79" customFormat="1" ht="12.75" customHeight="1">
      <c r="A35" s="394" t="s">
        <v>332</v>
      </c>
      <c r="B35" s="990" t="s">
        <v>344</v>
      </c>
      <c r="C35" s="939" t="s">
        <v>33</v>
      </c>
      <c r="D35" s="932">
        <v>2145.273</v>
      </c>
      <c r="E35" s="932">
        <v>2229.4105529999997</v>
      </c>
      <c r="F35" s="625">
        <v>9</v>
      </c>
      <c r="G35" s="626">
        <v>9</v>
      </c>
      <c r="H35" s="626"/>
      <c r="I35" s="626"/>
      <c r="J35" s="663"/>
      <c r="K35" s="394" t="s">
        <v>332</v>
      </c>
      <c r="L35" s="785" t="s">
        <v>333</v>
      </c>
      <c r="M35" s="939" t="s">
        <v>33</v>
      </c>
      <c r="N35" s="627"/>
      <c r="O35" s="664"/>
    </row>
    <row r="36" spans="1:15" s="951" customFormat="1" ht="12.75" customHeight="1">
      <c r="A36" s="940">
        <v>4</v>
      </c>
      <c r="B36" s="941" t="s">
        <v>334</v>
      </c>
      <c r="C36" s="953" t="s">
        <v>305</v>
      </c>
      <c r="D36" s="954">
        <v>730</v>
      </c>
      <c r="E36" s="954">
        <v>730</v>
      </c>
      <c r="F36" s="943"/>
      <c r="G36" s="944"/>
      <c r="H36" s="944" t="s">
        <v>372</v>
      </c>
      <c r="I36" s="944"/>
      <c r="J36" s="945"/>
      <c r="K36" s="940">
        <v>4</v>
      </c>
      <c r="L36" s="941" t="s">
        <v>334</v>
      </c>
      <c r="M36" s="953" t="s">
        <v>305</v>
      </c>
      <c r="N36" s="634">
        <v>0</v>
      </c>
      <c r="O36" s="634">
        <v>0</v>
      </c>
    </row>
    <row r="37" spans="1:15" s="79" customFormat="1" ht="12.75" customHeight="1">
      <c r="A37" s="394" t="s">
        <v>192</v>
      </c>
      <c r="B37" s="989" t="s">
        <v>335</v>
      </c>
      <c r="C37" s="938" t="s">
        <v>305</v>
      </c>
      <c r="D37" s="585">
        <v>550</v>
      </c>
      <c r="E37" s="585">
        <v>550</v>
      </c>
      <c r="F37" s="625"/>
      <c r="G37" s="933">
        <v>5</v>
      </c>
      <c r="H37" s="626"/>
      <c r="I37" s="626"/>
      <c r="J37" s="663"/>
      <c r="K37" s="394" t="s">
        <v>192</v>
      </c>
      <c r="L37" s="934" t="s">
        <v>335</v>
      </c>
      <c r="M37" s="938" t="s">
        <v>305</v>
      </c>
      <c r="N37" s="627"/>
      <c r="O37" s="664"/>
    </row>
    <row r="38" spans="1:15" s="79" customFormat="1" ht="12.75" customHeight="1">
      <c r="A38" s="394" t="s">
        <v>336</v>
      </c>
      <c r="B38" s="989" t="s">
        <v>337</v>
      </c>
      <c r="C38" s="955" t="s">
        <v>305</v>
      </c>
      <c r="D38" s="585">
        <v>180</v>
      </c>
      <c r="E38" s="585">
        <v>180</v>
      </c>
      <c r="F38" s="625"/>
      <c r="G38" s="933">
        <v>5</v>
      </c>
      <c r="H38" s="626"/>
      <c r="I38" s="626"/>
      <c r="J38" s="663"/>
      <c r="K38" s="394" t="s">
        <v>336</v>
      </c>
      <c r="L38" s="934" t="s">
        <v>337</v>
      </c>
      <c r="M38" s="955" t="s">
        <v>305</v>
      </c>
      <c r="N38" s="627"/>
      <c r="O38" s="664"/>
    </row>
    <row r="39" spans="1:236" s="338" customFormat="1" ht="12.75" customHeight="1">
      <c r="A39" s="674">
        <v>5</v>
      </c>
      <c r="B39" s="675" t="s">
        <v>248</v>
      </c>
      <c r="C39" s="603" t="s">
        <v>33</v>
      </c>
      <c r="D39" s="604">
        <v>6038.749</v>
      </c>
      <c r="E39" s="604">
        <v>4877.765</v>
      </c>
      <c r="F39" s="618" t="s">
        <v>372</v>
      </c>
      <c r="G39" s="618" t="s">
        <v>372</v>
      </c>
      <c r="H39" s="619" t="s">
        <v>372</v>
      </c>
      <c r="I39" s="619" t="s">
        <v>372</v>
      </c>
      <c r="J39" s="656"/>
      <c r="K39" s="14">
        <v>5</v>
      </c>
      <c r="L39" s="609" t="s">
        <v>248</v>
      </c>
      <c r="M39" s="611" t="s">
        <v>196</v>
      </c>
      <c r="N39" s="634">
        <v>0</v>
      </c>
      <c r="O39" s="662">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676" t="s">
        <v>227</v>
      </c>
      <c r="B40" s="677" t="s">
        <v>201</v>
      </c>
      <c r="C40" s="624" t="s">
        <v>33</v>
      </c>
      <c r="D40" s="586">
        <v>4883.51</v>
      </c>
      <c r="E40" s="586">
        <v>3941.183</v>
      </c>
      <c r="F40" s="625"/>
      <c r="G40" s="626">
        <v>7</v>
      </c>
      <c r="H40" s="626" t="s">
        <v>372</v>
      </c>
      <c r="I40" s="626" t="s">
        <v>373</v>
      </c>
      <c r="J40" s="663"/>
      <c r="K40" s="14" t="s">
        <v>227</v>
      </c>
      <c r="L40" s="678" t="s">
        <v>201</v>
      </c>
      <c r="M40" s="611" t="s">
        <v>196</v>
      </c>
      <c r="N40" s="627"/>
      <c r="O40" s="664"/>
    </row>
    <row r="41" spans="1:15" s="79" customFormat="1" ht="12.75" customHeight="1">
      <c r="A41" s="676" t="s">
        <v>297</v>
      </c>
      <c r="B41" s="677" t="s">
        <v>202</v>
      </c>
      <c r="C41" s="624" t="s">
        <v>33</v>
      </c>
      <c r="D41" s="586">
        <v>1155.239</v>
      </c>
      <c r="E41" s="586">
        <v>936.582</v>
      </c>
      <c r="F41" s="625"/>
      <c r="G41" s="626">
        <v>7</v>
      </c>
      <c r="H41" s="626" t="s">
        <v>372</v>
      </c>
      <c r="I41" s="626" t="s">
        <v>373</v>
      </c>
      <c r="J41" s="663"/>
      <c r="K41" s="14" t="s">
        <v>297</v>
      </c>
      <c r="L41" s="678" t="s">
        <v>202</v>
      </c>
      <c r="M41" s="611" t="s">
        <v>196</v>
      </c>
      <c r="N41" s="627"/>
      <c r="O41" s="664"/>
    </row>
    <row r="42" spans="1:15" s="79" customFormat="1" ht="12.75" customHeight="1">
      <c r="A42" s="679" t="s">
        <v>15</v>
      </c>
      <c r="B42" s="680" t="s">
        <v>244</v>
      </c>
      <c r="C42" s="624" t="s">
        <v>33</v>
      </c>
      <c r="D42" s="586">
        <v>0</v>
      </c>
      <c r="E42" s="586">
        <v>0</v>
      </c>
      <c r="F42" s="625"/>
      <c r="G42" s="626"/>
      <c r="H42" s="626" t="s">
        <v>372</v>
      </c>
      <c r="I42" s="626" t="s">
        <v>372</v>
      </c>
      <c r="J42" s="681"/>
      <c r="K42" s="14" t="s">
        <v>15</v>
      </c>
      <c r="L42" s="1" t="s">
        <v>244</v>
      </c>
      <c r="M42" s="611" t="s">
        <v>196</v>
      </c>
      <c r="N42" s="630" t="s">
        <v>372</v>
      </c>
      <c r="O42" s="665" t="s">
        <v>372</v>
      </c>
    </row>
    <row r="43" spans="1:236" s="338" customFormat="1" ht="12.75" customHeight="1">
      <c r="A43" s="682">
        <v>6</v>
      </c>
      <c r="B43" s="683" t="s">
        <v>250</v>
      </c>
      <c r="C43" s="603" t="s">
        <v>33</v>
      </c>
      <c r="D43" s="604">
        <v>132.976</v>
      </c>
      <c r="E43" s="604">
        <v>133.244</v>
      </c>
      <c r="F43" s="618" t="s">
        <v>372</v>
      </c>
      <c r="G43" s="618" t="s">
        <v>372</v>
      </c>
      <c r="H43" s="619" t="s">
        <v>372</v>
      </c>
      <c r="I43" s="619" t="s">
        <v>372</v>
      </c>
      <c r="J43" s="656"/>
      <c r="K43" s="14">
        <v>6</v>
      </c>
      <c r="L43" s="609" t="s">
        <v>250</v>
      </c>
      <c r="M43" s="611" t="s">
        <v>196</v>
      </c>
      <c r="N43" s="622">
        <v>-3.552713678800501E-15</v>
      </c>
      <c r="O43" s="662">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38" customFormat="1" ht="12.75" customHeight="1">
      <c r="A44" s="682" t="s">
        <v>160</v>
      </c>
      <c r="B44" s="614" t="s">
        <v>249</v>
      </c>
      <c r="C44" s="603" t="s">
        <v>33</v>
      </c>
      <c r="D44" s="604">
        <v>110.03</v>
      </c>
      <c r="E44" s="604">
        <v>110.03</v>
      </c>
      <c r="F44" s="618" t="s">
        <v>372</v>
      </c>
      <c r="G44" s="618" t="s">
        <v>372</v>
      </c>
      <c r="H44" s="619" t="s">
        <v>372</v>
      </c>
      <c r="I44" s="619" t="s">
        <v>372</v>
      </c>
      <c r="J44" s="656"/>
      <c r="K44" s="14" t="s">
        <v>160</v>
      </c>
      <c r="L44" s="615" t="s">
        <v>249</v>
      </c>
      <c r="M44" s="611" t="s">
        <v>196</v>
      </c>
      <c r="N44" s="634">
        <v>0</v>
      </c>
      <c r="O44" s="666">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684" t="s">
        <v>228</v>
      </c>
      <c r="B45" s="323" t="s">
        <v>201</v>
      </c>
      <c r="C45" s="624" t="s">
        <v>33</v>
      </c>
      <c r="D45" s="586">
        <v>63.49</v>
      </c>
      <c r="E45" s="586">
        <v>63.49</v>
      </c>
      <c r="F45" s="625"/>
      <c r="G45" s="626">
        <v>5</v>
      </c>
      <c r="H45" s="626" t="s">
        <v>372</v>
      </c>
      <c r="I45" s="626" t="s">
        <v>372</v>
      </c>
      <c r="J45" s="681"/>
      <c r="K45" s="14" t="s">
        <v>228</v>
      </c>
      <c r="L45" s="1" t="s">
        <v>201</v>
      </c>
      <c r="M45" s="611" t="s">
        <v>196</v>
      </c>
      <c r="N45" s="627"/>
      <c r="O45" s="664"/>
    </row>
    <row r="46" spans="1:15" s="79" customFormat="1" ht="12.75" customHeight="1">
      <c r="A46" s="684" t="s">
        <v>299</v>
      </c>
      <c r="B46" s="323" t="s">
        <v>202</v>
      </c>
      <c r="C46" s="624" t="s">
        <v>33</v>
      </c>
      <c r="D46" s="586">
        <v>46.54</v>
      </c>
      <c r="E46" s="586">
        <v>46.54</v>
      </c>
      <c r="F46" s="625"/>
      <c r="G46" s="626">
        <v>5</v>
      </c>
      <c r="H46" s="626" t="s">
        <v>372</v>
      </c>
      <c r="I46" s="626" t="s">
        <v>372</v>
      </c>
      <c r="J46" s="681"/>
      <c r="K46" s="14" t="s">
        <v>299</v>
      </c>
      <c r="L46" s="1" t="s">
        <v>202</v>
      </c>
      <c r="M46" s="611" t="s">
        <v>196</v>
      </c>
      <c r="N46" s="627" t="s">
        <v>197</v>
      </c>
      <c r="O46" s="664"/>
    </row>
    <row r="47" spans="1:15" s="79" customFormat="1" ht="12.75" customHeight="1">
      <c r="A47" s="684" t="s">
        <v>16</v>
      </c>
      <c r="B47" s="635" t="s">
        <v>244</v>
      </c>
      <c r="C47" s="624" t="s">
        <v>33</v>
      </c>
      <c r="D47" s="586">
        <v>0</v>
      </c>
      <c r="E47" s="586">
        <v>0</v>
      </c>
      <c r="F47" s="625"/>
      <c r="G47" s="626"/>
      <c r="H47" s="626" t="s">
        <v>372</v>
      </c>
      <c r="I47" s="626" t="s">
        <v>372</v>
      </c>
      <c r="J47" s="681"/>
      <c r="K47" s="14" t="s">
        <v>16</v>
      </c>
      <c r="L47" s="636" t="s">
        <v>244</v>
      </c>
      <c r="M47" s="611" t="s">
        <v>196</v>
      </c>
      <c r="N47" s="627" t="s">
        <v>372</v>
      </c>
      <c r="O47" s="664" t="s">
        <v>372</v>
      </c>
    </row>
    <row r="48" spans="1:236" s="338" customFormat="1" ht="12.75" customHeight="1">
      <c r="A48" s="682" t="s">
        <v>161</v>
      </c>
      <c r="B48" s="614" t="s">
        <v>252</v>
      </c>
      <c r="C48" s="603" t="s">
        <v>33</v>
      </c>
      <c r="D48" s="604">
        <v>22.946</v>
      </c>
      <c r="E48" s="604">
        <v>23.214</v>
      </c>
      <c r="F48" s="618" t="s">
        <v>372</v>
      </c>
      <c r="G48" s="618" t="s">
        <v>372</v>
      </c>
      <c r="H48" s="619" t="s">
        <v>372</v>
      </c>
      <c r="I48" s="619" t="s">
        <v>372</v>
      </c>
      <c r="J48" s="656"/>
      <c r="K48" s="14" t="s">
        <v>161</v>
      </c>
      <c r="L48" s="615" t="s">
        <v>252</v>
      </c>
      <c r="M48" s="611" t="s">
        <v>196</v>
      </c>
      <c r="N48" s="634">
        <v>0</v>
      </c>
      <c r="O48" s="666">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684" t="s">
        <v>229</v>
      </c>
      <c r="B49" s="323" t="s">
        <v>201</v>
      </c>
      <c r="C49" s="624" t="s">
        <v>33</v>
      </c>
      <c r="D49" s="586">
        <v>22.946</v>
      </c>
      <c r="E49" s="586">
        <v>23.214</v>
      </c>
      <c r="F49" s="625"/>
      <c r="G49" s="626">
        <v>7</v>
      </c>
      <c r="H49" s="626" t="s">
        <v>372</v>
      </c>
      <c r="I49" s="626" t="s">
        <v>373</v>
      </c>
      <c r="J49" s="663"/>
      <c r="K49" s="14" t="s">
        <v>229</v>
      </c>
      <c r="L49" s="1" t="s">
        <v>201</v>
      </c>
      <c r="M49" s="611" t="s">
        <v>196</v>
      </c>
      <c r="N49" s="627"/>
      <c r="O49" s="664"/>
    </row>
    <row r="50" spans="1:15" s="79" customFormat="1" ht="12.75" customHeight="1">
      <c r="A50" s="684" t="s">
        <v>300</v>
      </c>
      <c r="B50" s="323" t="s">
        <v>202</v>
      </c>
      <c r="C50" s="624" t="s">
        <v>33</v>
      </c>
      <c r="D50" s="586"/>
      <c r="E50" s="586"/>
      <c r="F50" s="625">
        <v>6</v>
      </c>
      <c r="G50" s="626">
        <v>6</v>
      </c>
      <c r="H50" s="626" t="s">
        <v>372</v>
      </c>
      <c r="I50" s="626" t="s">
        <v>372</v>
      </c>
      <c r="J50" s="663"/>
      <c r="K50" s="14" t="s">
        <v>300</v>
      </c>
      <c r="L50" s="1" t="s">
        <v>202</v>
      </c>
      <c r="M50" s="611" t="s">
        <v>196</v>
      </c>
      <c r="N50" s="627"/>
      <c r="O50" s="664"/>
    </row>
    <row r="51" spans="1:15" s="79" customFormat="1" ht="12.75" customHeight="1">
      <c r="A51" s="684" t="s">
        <v>17</v>
      </c>
      <c r="B51" s="635" t="s">
        <v>244</v>
      </c>
      <c r="C51" s="624" t="s">
        <v>33</v>
      </c>
      <c r="D51" s="586"/>
      <c r="E51" s="586"/>
      <c r="F51" s="625">
        <v>6</v>
      </c>
      <c r="G51" s="626">
        <v>6</v>
      </c>
      <c r="H51" s="626" t="s">
        <v>372</v>
      </c>
      <c r="I51" s="626" t="s">
        <v>372</v>
      </c>
      <c r="J51" s="663"/>
      <c r="K51" s="14" t="s">
        <v>17</v>
      </c>
      <c r="L51" s="636" t="s">
        <v>244</v>
      </c>
      <c r="M51" s="611" t="s">
        <v>196</v>
      </c>
      <c r="N51" s="627" t="s">
        <v>372</v>
      </c>
      <c r="O51" s="685" t="s">
        <v>372</v>
      </c>
    </row>
    <row r="52" spans="1:15" s="79" customFormat="1" ht="12.75" customHeight="1">
      <c r="A52" s="684" t="s">
        <v>162</v>
      </c>
      <c r="B52" s="686" t="s">
        <v>90</v>
      </c>
      <c r="C52" s="624" t="s">
        <v>33</v>
      </c>
      <c r="D52" s="586"/>
      <c r="E52" s="586"/>
      <c r="F52" s="625">
        <v>6</v>
      </c>
      <c r="G52" s="626">
        <v>6</v>
      </c>
      <c r="H52" s="626" t="s">
        <v>372</v>
      </c>
      <c r="I52" s="626" t="s">
        <v>372</v>
      </c>
      <c r="J52" s="663"/>
      <c r="K52" s="14" t="s">
        <v>162</v>
      </c>
      <c r="L52" s="615" t="s">
        <v>90</v>
      </c>
      <c r="M52" s="611" t="s">
        <v>196</v>
      </c>
      <c r="N52" s="627"/>
      <c r="O52" s="664"/>
    </row>
    <row r="53" spans="1:15" s="79" customFormat="1" ht="12.75" customHeight="1">
      <c r="A53" s="684" t="s">
        <v>273</v>
      </c>
      <c r="B53" s="687" t="s">
        <v>302</v>
      </c>
      <c r="C53" s="624" t="s">
        <v>33</v>
      </c>
      <c r="D53" s="586"/>
      <c r="E53" s="586"/>
      <c r="F53" s="625">
        <v>6</v>
      </c>
      <c r="G53" s="626">
        <v>6</v>
      </c>
      <c r="H53" s="626" t="s">
        <v>372</v>
      </c>
      <c r="I53" s="626" t="s">
        <v>372</v>
      </c>
      <c r="J53" s="663"/>
      <c r="K53" s="14" t="s">
        <v>273</v>
      </c>
      <c r="L53" s="688" t="s">
        <v>302</v>
      </c>
      <c r="M53" s="611" t="s">
        <v>196</v>
      </c>
      <c r="N53" s="627" t="s">
        <v>372</v>
      </c>
      <c r="O53" s="664" t="s">
        <v>372</v>
      </c>
    </row>
    <row r="54" spans="1:236" s="338" customFormat="1" ht="12.75" customHeight="1">
      <c r="A54" s="682" t="s">
        <v>163</v>
      </c>
      <c r="B54" s="614" t="s">
        <v>253</v>
      </c>
      <c r="C54" s="603" t="s">
        <v>33</v>
      </c>
      <c r="D54" s="604">
        <v>0</v>
      </c>
      <c r="E54" s="604">
        <v>0</v>
      </c>
      <c r="F54" s="618" t="s">
        <v>372</v>
      </c>
      <c r="G54" s="618" t="s">
        <v>372</v>
      </c>
      <c r="H54" s="619" t="s">
        <v>372</v>
      </c>
      <c r="I54" s="619" t="s">
        <v>372</v>
      </c>
      <c r="J54" s="656"/>
      <c r="K54" s="14" t="s">
        <v>163</v>
      </c>
      <c r="L54" s="615" t="s">
        <v>253</v>
      </c>
      <c r="M54" s="611" t="s">
        <v>196</v>
      </c>
      <c r="N54" s="634">
        <v>0</v>
      </c>
      <c r="O54" s="666">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684" t="s">
        <v>230</v>
      </c>
      <c r="B55" s="323" t="s">
        <v>254</v>
      </c>
      <c r="C55" s="624" t="s">
        <v>33</v>
      </c>
      <c r="D55" s="586"/>
      <c r="E55" s="586"/>
      <c r="F55" s="625">
        <v>6</v>
      </c>
      <c r="G55" s="626">
        <v>6</v>
      </c>
      <c r="H55" s="626" t="s">
        <v>372</v>
      </c>
      <c r="I55" s="626" t="s">
        <v>372</v>
      </c>
      <c r="J55" s="663"/>
      <c r="K55" s="14" t="s">
        <v>230</v>
      </c>
      <c r="L55" s="1" t="s">
        <v>254</v>
      </c>
      <c r="M55" s="611" t="s">
        <v>196</v>
      </c>
      <c r="N55" s="627"/>
      <c r="O55" s="664"/>
    </row>
    <row r="56" spans="1:15" s="79" customFormat="1" ht="12.75" customHeight="1">
      <c r="A56" s="684" t="s">
        <v>231</v>
      </c>
      <c r="B56" s="323" t="s">
        <v>269</v>
      </c>
      <c r="C56" s="624" t="s">
        <v>33</v>
      </c>
      <c r="D56" s="586"/>
      <c r="E56" s="586"/>
      <c r="F56" s="625">
        <v>6</v>
      </c>
      <c r="G56" s="626">
        <v>6</v>
      </c>
      <c r="H56" s="626" t="s">
        <v>372</v>
      </c>
      <c r="I56" s="626" t="s">
        <v>372</v>
      </c>
      <c r="J56" s="663"/>
      <c r="K56" s="14" t="s">
        <v>231</v>
      </c>
      <c r="L56" s="1" t="s">
        <v>269</v>
      </c>
      <c r="M56" s="611" t="s">
        <v>196</v>
      </c>
      <c r="N56" s="627"/>
      <c r="O56" s="664"/>
    </row>
    <row r="57" spans="1:15" s="79" customFormat="1" ht="12.75" customHeight="1">
      <c r="A57" s="689" t="s">
        <v>232</v>
      </c>
      <c r="B57" s="973" t="s">
        <v>91</v>
      </c>
      <c r="C57" s="624" t="s">
        <v>33</v>
      </c>
      <c r="D57" s="586"/>
      <c r="E57" s="586"/>
      <c r="F57" s="625">
        <v>6</v>
      </c>
      <c r="G57" s="626">
        <v>6</v>
      </c>
      <c r="H57" s="626" t="s">
        <v>372</v>
      </c>
      <c r="I57" s="626" t="s">
        <v>372</v>
      </c>
      <c r="J57" s="663"/>
      <c r="K57" s="14" t="s">
        <v>232</v>
      </c>
      <c r="L57" s="690" t="s">
        <v>91</v>
      </c>
      <c r="M57" s="611" t="s">
        <v>196</v>
      </c>
      <c r="N57" s="630"/>
      <c r="O57" s="665"/>
    </row>
    <row r="58" spans="1:236" s="338" customFormat="1" ht="12.75" customHeight="1">
      <c r="A58" s="601">
        <v>7</v>
      </c>
      <c r="B58" s="602" t="s">
        <v>256</v>
      </c>
      <c r="C58" s="603" t="s">
        <v>305</v>
      </c>
      <c r="D58" s="604">
        <v>0</v>
      </c>
      <c r="E58" s="604">
        <v>0</v>
      </c>
      <c r="F58" s="618" t="s">
        <v>372</v>
      </c>
      <c r="G58" s="618" t="s">
        <v>372</v>
      </c>
      <c r="H58" s="619" t="s">
        <v>372</v>
      </c>
      <c r="I58" s="619" t="s">
        <v>372</v>
      </c>
      <c r="J58" s="656"/>
      <c r="K58" s="14">
        <v>7</v>
      </c>
      <c r="L58" s="609" t="s">
        <v>256</v>
      </c>
      <c r="M58" s="611" t="s">
        <v>305</v>
      </c>
      <c r="N58" s="622">
        <v>0</v>
      </c>
      <c r="O58" s="662">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623" t="s">
        <v>164</v>
      </c>
      <c r="B59" s="686" t="s">
        <v>255</v>
      </c>
      <c r="C59" s="624" t="s">
        <v>305</v>
      </c>
      <c r="D59" s="586">
        <v>0</v>
      </c>
      <c r="E59" s="586">
        <v>0</v>
      </c>
      <c r="F59" s="625"/>
      <c r="G59" s="626"/>
      <c r="H59" s="626" t="s">
        <v>372</v>
      </c>
      <c r="I59" s="626" t="s">
        <v>372</v>
      </c>
      <c r="J59" s="663"/>
      <c r="K59" s="14" t="s">
        <v>164</v>
      </c>
      <c r="L59" s="678" t="s">
        <v>255</v>
      </c>
      <c r="M59" s="611" t="s">
        <v>305</v>
      </c>
      <c r="N59" s="627"/>
      <c r="O59" s="664"/>
    </row>
    <row r="60" spans="1:15" s="79" customFormat="1" ht="12.75" customHeight="1">
      <c r="A60" s="623" t="s">
        <v>165</v>
      </c>
      <c r="B60" s="686" t="s">
        <v>257</v>
      </c>
      <c r="C60" s="624" t="s">
        <v>305</v>
      </c>
      <c r="D60" s="586">
        <v>0</v>
      </c>
      <c r="E60" s="586">
        <v>0</v>
      </c>
      <c r="F60" s="625"/>
      <c r="G60" s="626"/>
      <c r="H60" s="626" t="s">
        <v>372</v>
      </c>
      <c r="I60" s="626" t="s">
        <v>372</v>
      </c>
      <c r="J60" s="663"/>
      <c r="K60" s="14" t="s">
        <v>165</v>
      </c>
      <c r="L60" s="678" t="s">
        <v>257</v>
      </c>
      <c r="M60" s="611" t="s">
        <v>305</v>
      </c>
      <c r="N60" s="627"/>
      <c r="O60" s="664"/>
    </row>
    <row r="61" spans="1:236" s="338" customFormat="1" ht="12.75" customHeight="1">
      <c r="A61" s="613" t="s">
        <v>166</v>
      </c>
      <c r="B61" s="614" t="s">
        <v>258</v>
      </c>
      <c r="C61" s="603" t="s">
        <v>305</v>
      </c>
      <c r="D61" s="604">
        <v>0</v>
      </c>
      <c r="E61" s="604">
        <v>0</v>
      </c>
      <c r="F61" s="618" t="s">
        <v>372</v>
      </c>
      <c r="G61" s="618" t="s">
        <v>372</v>
      </c>
      <c r="H61" s="619" t="s">
        <v>372</v>
      </c>
      <c r="I61" s="619" t="s">
        <v>372</v>
      </c>
      <c r="J61" s="656"/>
      <c r="K61" s="14" t="s">
        <v>166</v>
      </c>
      <c r="L61" s="615" t="s">
        <v>258</v>
      </c>
      <c r="M61" s="611" t="s">
        <v>305</v>
      </c>
      <c r="N61" s="634">
        <v>0</v>
      </c>
      <c r="O61" s="666">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623" t="s">
        <v>233</v>
      </c>
      <c r="B62" s="323" t="s">
        <v>265</v>
      </c>
      <c r="C62" s="322" t="s">
        <v>305</v>
      </c>
      <c r="D62" s="586">
        <v>0</v>
      </c>
      <c r="E62" s="586">
        <v>0</v>
      </c>
      <c r="F62" s="625"/>
      <c r="G62" s="626"/>
      <c r="H62" s="626" t="s">
        <v>372</v>
      </c>
      <c r="I62" s="626" t="s">
        <v>372</v>
      </c>
      <c r="J62" s="663"/>
      <c r="K62" s="14" t="s">
        <v>233</v>
      </c>
      <c r="L62" s="1" t="s">
        <v>265</v>
      </c>
      <c r="M62" s="611" t="s">
        <v>305</v>
      </c>
      <c r="N62" s="627"/>
      <c r="O62" s="664"/>
    </row>
    <row r="63" spans="1:15" s="79" customFormat="1" ht="12.75" customHeight="1">
      <c r="A63" s="623" t="s">
        <v>234</v>
      </c>
      <c r="B63" s="323" t="s">
        <v>259</v>
      </c>
      <c r="C63" s="322" t="s">
        <v>305</v>
      </c>
      <c r="D63" s="586">
        <v>0</v>
      </c>
      <c r="E63" s="586">
        <v>0</v>
      </c>
      <c r="F63" s="625"/>
      <c r="G63" s="626"/>
      <c r="H63" s="626" t="s">
        <v>372</v>
      </c>
      <c r="I63" s="626" t="s">
        <v>372</v>
      </c>
      <c r="J63" s="663"/>
      <c r="K63" s="14" t="s">
        <v>234</v>
      </c>
      <c r="L63" s="1" t="s">
        <v>259</v>
      </c>
      <c r="M63" s="611" t="s">
        <v>305</v>
      </c>
      <c r="N63" s="627"/>
      <c r="O63" s="664"/>
    </row>
    <row r="64" spans="1:15" s="79" customFormat="1" ht="12.75" customHeight="1">
      <c r="A64" s="623" t="s">
        <v>235</v>
      </c>
      <c r="B64" s="323" t="s">
        <v>266</v>
      </c>
      <c r="C64" s="322" t="s">
        <v>305</v>
      </c>
      <c r="D64" s="586">
        <v>0</v>
      </c>
      <c r="E64" s="586">
        <v>0</v>
      </c>
      <c r="F64" s="625"/>
      <c r="G64" s="626"/>
      <c r="H64" s="626" t="s">
        <v>372</v>
      </c>
      <c r="I64" s="626" t="s">
        <v>372</v>
      </c>
      <c r="J64" s="663"/>
      <c r="K64" s="14" t="s">
        <v>235</v>
      </c>
      <c r="L64" s="1" t="s">
        <v>266</v>
      </c>
      <c r="M64" s="611" t="s">
        <v>305</v>
      </c>
      <c r="N64" s="627"/>
      <c r="O64" s="664"/>
    </row>
    <row r="65" spans="1:15" s="79" customFormat="1" ht="12.75" customHeight="1">
      <c r="A65" s="623" t="s">
        <v>236</v>
      </c>
      <c r="B65" s="323" t="s">
        <v>260</v>
      </c>
      <c r="C65" s="322" t="s">
        <v>305</v>
      </c>
      <c r="D65" s="586">
        <v>0</v>
      </c>
      <c r="E65" s="586">
        <v>0</v>
      </c>
      <c r="F65" s="625"/>
      <c r="G65" s="626"/>
      <c r="H65" s="626" t="s">
        <v>372</v>
      </c>
      <c r="I65" s="626" t="s">
        <v>372</v>
      </c>
      <c r="J65" s="663"/>
      <c r="K65" s="14" t="s">
        <v>236</v>
      </c>
      <c r="L65" s="1" t="s">
        <v>260</v>
      </c>
      <c r="M65" s="611" t="s">
        <v>305</v>
      </c>
      <c r="N65" s="627"/>
      <c r="O65" s="664"/>
    </row>
    <row r="66" spans="1:15" s="79" customFormat="1" ht="12.75" customHeight="1">
      <c r="A66" s="623" t="s">
        <v>167</v>
      </c>
      <c r="B66" s="686" t="s">
        <v>261</v>
      </c>
      <c r="C66" s="624" t="s">
        <v>305</v>
      </c>
      <c r="D66" s="586">
        <v>0</v>
      </c>
      <c r="E66" s="586">
        <v>0</v>
      </c>
      <c r="F66" s="625"/>
      <c r="G66" s="626"/>
      <c r="H66" s="626" t="s">
        <v>372</v>
      </c>
      <c r="I66" s="626" t="s">
        <v>372</v>
      </c>
      <c r="J66" s="663"/>
      <c r="K66" s="14" t="s">
        <v>167</v>
      </c>
      <c r="L66" s="678" t="s">
        <v>261</v>
      </c>
      <c r="M66" s="611" t="s">
        <v>305</v>
      </c>
      <c r="N66" s="630"/>
      <c r="O66" s="665"/>
    </row>
    <row r="67" spans="1:236" s="338" customFormat="1" ht="12.75" customHeight="1">
      <c r="A67" s="601">
        <v>8</v>
      </c>
      <c r="B67" s="602" t="s">
        <v>272</v>
      </c>
      <c r="C67" s="603" t="s">
        <v>305</v>
      </c>
      <c r="D67" s="604">
        <v>0</v>
      </c>
      <c r="E67" s="604">
        <v>0</v>
      </c>
      <c r="F67" s="618" t="s">
        <v>372</v>
      </c>
      <c r="G67" s="618" t="s">
        <v>372</v>
      </c>
      <c r="H67" s="619" t="s">
        <v>372</v>
      </c>
      <c r="I67" s="619" t="s">
        <v>372</v>
      </c>
      <c r="J67" s="656"/>
      <c r="K67" s="14">
        <v>8</v>
      </c>
      <c r="L67" s="609" t="s">
        <v>272</v>
      </c>
      <c r="M67" s="611" t="s">
        <v>305</v>
      </c>
      <c r="N67" s="634">
        <v>0</v>
      </c>
      <c r="O67" s="662">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623" t="s">
        <v>168</v>
      </c>
      <c r="B68" s="686" t="s">
        <v>291</v>
      </c>
      <c r="C68" s="624" t="s">
        <v>305</v>
      </c>
      <c r="D68" s="586">
        <v>0</v>
      </c>
      <c r="E68" s="586">
        <v>0</v>
      </c>
      <c r="F68" s="625"/>
      <c r="G68" s="626"/>
      <c r="H68" s="626" t="s">
        <v>372</v>
      </c>
      <c r="I68" s="626" t="s">
        <v>372</v>
      </c>
      <c r="J68" s="663"/>
      <c r="K68" s="14" t="s">
        <v>168</v>
      </c>
      <c r="L68" s="691" t="s">
        <v>291</v>
      </c>
      <c r="M68" s="611" t="s">
        <v>305</v>
      </c>
      <c r="N68" s="627"/>
      <c r="O68" s="664"/>
    </row>
    <row r="69" spans="1:15" s="79" customFormat="1" ht="12.75" customHeight="1">
      <c r="A69" s="623" t="s">
        <v>169</v>
      </c>
      <c r="B69" s="692" t="s">
        <v>274</v>
      </c>
      <c r="C69" s="624" t="s">
        <v>305</v>
      </c>
      <c r="D69" s="586">
        <v>0</v>
      </c>
      <c r="E69" s="586">
        <v>0</v>
      </c>
      <c r="F69" s="625"/>
      <c r="G69" s="626"/>
      <c r="H69" s="626" t="s">
        <v>372</v>
      </c>
      <c r="I69" s="626" t="s">
        <v>372</v>
      </c>
      <c r="J69" s="340"/>
      <c r="K69" s="14" t="s">
        <v>169</v>
      </c>
      <c r="L69" s="693" t="s">
        <v>274</v>
      </c>
      <c r="M69" s="611" t="s">
        <v>305</v>
      </c>
      <c r="N69" s="630"/>
      <c r="O69" s="665"/>
    </row>
    <row r="70" spans="1:15" s="90" customFormat="1" ht="12.75" customHeight="1">
      <c r="A70" s="694">
        <v>9</v>
      </c>
      <c r="B70" s="672" t="s">
        <v>262</v>
      </c>
      <c r="C70" s="671" t="s">
        <v>305</v>
      </c>
      <c r="D70" s="586">
        <v>491.42</v>
      </c>
      <c r="E70" s="586">
        <v>491.42</v>
      </c>
      <c r="F70" s="625">
        <v>9</v>
      </c>
      <c r="G70" s="626">
        <v>5</v>
      </c>
      <c r="H70" s="626" t="s">
        <v>374</v>
      </c>
      <c r="I70" s="626" t="s">
        <v>372</v>
      </c>
      <c r="J70" s="663"/>
      <c r="K70" s="14">
        <v>9</v>
      </c>
      <c r="L70" s="673" t="s">
        <v>262</v>
      </c>
      <c r="M70" s="611" t="s">
        <v>305</v>
      </c>
      <c r="N70" s="695"/>
      <c r="O70" s="696"/>
    </row>
    <row r="71" spans="1:236" s="338" customFormat="1" ht="12.75" customHeight="1">
      <c r="A71" s="601">
        <v>10</v>
      </c>
      <c r="B71" s="602" t="s">
        <v>263</v>
      </c>
      <c r="C71" s="603" t="s">
        <v>305</v>
      </c>
      <c r="D71" s="604">
        <v>320.979</v>
      </c>
      <c r="E71" s="604">
        <v>359.629</v>
      </c>
      <c r="F71" s="618" t="s">
        <v>372</v>
      </c>
      <c r="G71" s="618" t="s">
        <v>372</v>
      </c>
      <c r="H71" s="619" t="s">
        <v>372</v>
      </c>
      <c r="I71" s="619" t="s">
        <v>372</v>
      </c>
      <c r="J71" s="656"/>
      <c r="K71" s="14">
        <v>10</v>
      </c>
      <c r="L71" s="609" t="s">
        <v>263</v>
      </c>
      <c r="M71" s="611" t="s">
        <v>305</v>
      </c>
      <c r="N71" s="622">
        <v>0</v>
      </c>
      <c r="O71" s="697">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38" customFormat="1" ht="12.75" customHeight="1">
      <c r="A72" s="613" t="s">
        <v>170</v>
      </c>
      <c r="B72" s="614" t="s">
        <v>277</v>
      </c>
      <c r="C72" s="603" t="s">
        <v>305</v>
      </c>
      <c r="D72" s="604">
        <v>0</v>
      </c>
      <c r="E72" s="604">
        <v>0</v>
      </c>
      <c r="F72" s="618" t="s">
        <v>372</v>
      </c>
      <c r="G72" s="618" t="s">
        <v>372</v>
      </c>
      <c r="H72" s="619" t="s">
        <v>372</v>
      </c>
      <c r="I72" s="619" t="s">
        <v>372</v>
      </c>
      <c r="J72" s="656"/>
      <c r="K72" s="14" t="s">
        <v>170</v>
      </c>
      <c r="L72" s="615" t="s">
        <v>277</v>
      </c>
      <c r="M72" s="611" t="s">
        <v>305</v>
      </c>
      <c r="N72" s="634">
        <v>0</v>
      </c>
      <c r="O72" s="698">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623" t="s">
        <v>278</v>
      </c>
      <c r="B73" s="323" t="s">
        <v>264</v>
      </c>
      <c r="C73" s="322" t="s">
        <v>305</v>
      </c>
      <c r="D73" s="586">
        <v>0</v>
      </c>
      <c r="E73" s="586">
        <v>0</v>
      </c>
      <c r="F73" s="625"/>
      <c r="G73" s="626"/>
      <c r="H73" s="626" t="s">
        <v>372</v>
      </c>
      <c r="I73" s="626" t="s">
        <v>372</v>
      </c>
      <c r="J73" s="663"/>
      <c r="K73" s="14" t="s">
        <v>278</v>
      </c>
      <c r="L73" s="1" t="s">
        <v>264</v>
      </c>
      <c r="M73" s="611" t="s">
        <v>305</v>
      </c>
      <c r="N73" s="627"/>
      <c r="O73" s="685"/>
    </row>
    <row r="74" spans="1:15" s="79" customFormat="1" ht="12.75" customHeight="1">
      <c r="A74" s="623" t="s">
        <v>279</v>
      </c>
      <c r="B74" s="323" t="s">
        <v>280</v>
      </c>
      <c r="C74" s="322" t="s">
        <v>305</v>
      </c>
      <c r="D74" s="586">
        <v>0</v>
      </c>
      <c r="E74" s="586">
        <v>0</v>
      </c>
      <c r="F74" s="625"/>
      <c r="G74" s="626"/>
      <c r="H74" s="626" t="s">
        <v>372</v>
      </c>
      <c r="I74" s="626" t="s">
        <v>372</v>
      </c>
      <c r="J74" s="340"/>
      <c r="K74" s="14" t="s">
        <v>279</v>
      </c>
      <c r="L74" s="1" t="s">
        <v>280</v>
      </c>
      <c r="M74" s="611" t="s">
        <v>305</v>
      </c>
      <c r="N74" s="627"/>
      <c r="O74" s="685"/>
    </row>
    <row r="75" spans="1:15" s="79" customFormat="1" ht="12.75" customHeight="1">
      <c r="A75" s="623" t="s">
        <v>281</v>
      </c>
      <c r="B75" s="323" t="s">
        <v>282</v>
      </c>
      <c r="C75" s="322" t="s">
        <v>305</v>
      </c>
      <c r="D75" s="586"/>
      <c r="E75" s="586"/>
      <c r="F75" s="625">
        <v>6</v>
      </c>
      <c r="G75" s="626">
        <v>6</v>
      </c>
      <c r="H75" s="626" t="s">
        <v>372</v>
      </c>
      <c r="I75" s="626" t="s">
        <v>372</v>
      </c>
      <c r="J75" s="340"/>
      <c r="K75" s="14" t="s">
        <v>281</v>
      </c>
      <c r="L75" s="1" t="s">
        <v>282</v>
      </c>
      <c r="M75" s="611" t="s">
        <v>305</v>
      </c>
      <c r="N75" s="627"/>
      <c r="O75" s="685"/>
    </row>
    <row r="76" spans="1:15" s="79" customFormat="1" ht="12.75" customHeight="1">
      <c r="A76" s="623" t="s">
        <v>283</v>
      </c>
      <c r="B76" s="323" t="s">
        <v>284</v>
      </c>
      <c r="C76" s="322" t="s">
        <v>305</v>
      </c>
      <c r="D76" s="586"/>
      <c r="E76" s="586"/>
      <c r="F76" s="625">
        <v>6</v>
      </c>
      <c r="G76" s="626">
        <v>6</v>
      </c>
      <c r="H76" s="626" t="s">
        <v>372</v>
      </c>
      <c r="I76" s="626" t="s">
        <v>372</v>
      </c>
      <c r="J76" s="340"/>
      <c r="K76" s="14" t="s">
        <v>283</v>
      </c>
      <c r="L76" s="1" t="s">
        <v>284</v>
      </c>
      <c r="M76" s="611" t="s">
        <v>305</v>
      </c>
      <c r="N76" s="627"/>
      <c r="O76" s="685"/>
    </row>
    <row r="77" spans="1:15" s="79" customFormat="1" ht="12.75" customHeight="1">
      <c r="A77" s="623" t="s">
        <v>171</v>
      </c>
      <c r="B77" s="686" t="s">
        <v>285</v>
      </c>
      <c r="C77" s="624" t="s">
        <v>305</v>
      </c>
      <c r="D77" s="586">
        <v>35</v>
      </c>
      <c r="E77" s="586">
        <v>33</v>
      </c>
      <c r="F77" s="625">
        <v>9</v>
      </c>
      <c r="G77" s="626">
        <v>9</v>
      </c>
      <c r="H77" s="626" t="s">
        <v>374</v>
      </c>
      <c r="I77" s="626" t="s">
        <v>374</v>
      </c>
      <c r="J77" s="663"/>
      <c r="K77" s="14" t="s">
        <v>171</v>
      </c>
      <c r="L77" s="678" t="s">
        <v>285</v>
      </c>
      <c r="M77" s="611" t="s">
        <v>305</v>
      </c>
      <c r="N77" s="627"/>
      <c r="O77" s="685"/>
    </row>
    <row r="78" spans="1:236" s="338" customFormat="1" ht="12.75" customHeight="1">
      <c r="A78" s="613" t="s">
        <v>172</v>
      </c>
      <c r="B78" s="614" t="s">
        <v>286</v>
      </c>
      <c r="C78" s="603" t="s">
        <v>305</v>
      </c>
      <c r="D78" s="604">
        <v>285.979</v>
      </c>
      <c r="E78" s="604">
        <v>326.629</v>
      </c>
      <c r="F78" s="618" t="s">
        <v>372</v>
      </c>
      <c r="G78" s="618" t="s">
        <v>372</v>
      </c>
      <c r="H78" s="619" t="s">
        <v>372</v>
      </c>
      <c r="I78" s="619" t="s">
        <v>372</v>
      </c>
      <c r="J78" s="656"/>
      <c r="K78" s="14" t="s">
        <v>172</v>
      </c>
      <c r="L78" s="615" t="s">
        <v>286</v>
      </c>
      <c r="M78" s="611" t="s">
        <v>305</v>
      </c>
      <c r="N78" s="634">
        <v>-1.4210854715202004E-14</v>
      </c>
      <c r="O78" s="698">
        <v>1.4210854715202004E-14</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623" t="s">
        <v>237</v>
      </c>
      <c r="B79" s="323" t="s">
        <v>287</v>
      </c>
      <c r="C79" s="322" t="s">
        <v>305</v>
      </c>
      <c r="D79" s="586">
        <v>184.565</v>
      </c>
      <c r="E79" s="586">
        <v>222.262</v>
      </c>
      <c r="F79" s="625"/>
      <c r="G79" s="626">
        <v>7</v>
      </c>
      <c r="H79" s="626" t="s">
        <v>372</v>
      </c>
      <c r="I79" s="626" t="s">
        <v>373</v>
      </c>
      <c r="J79" s="340"/>
      <c r="K79" s="14" t="s">
        <v>237</v>
      </c>
      <c r="L79" s="1" t="s">
        <v>287</v>
      </c>
      <c r="M79" s="611" t="s">
        <v>305</v>
      </c>
      <c r="N79" s="627"/>
      <c r="O79" s="664"/>
    </row>
    <row r="80" spans="1:15" s="79" customFormat="1" ht="12.75" customHeight="1">
      <c r="A80" s="623" t="s">
        <v>238</v>
      </c>
      <c r="B80" s="323" t="s">
        <v>92</v>
      </c>
      <c r="C80" s="322" t="s">
        <v>305</v>
      </c>
      <c r="D80" s="586"/>
      <c r="E80" s="586"/>
      <c r="F80" s="625">
        <v>6</v>
      </c>
      <c r="G80" s="626">
        <v>6</v>
      </c>
      <c r="H80" s="626" t="s">
        <v>372</v>
      </c>
      <c r="I80" s="626" t="s">
        <v>372</v>
      </c>
      <c r="J80" s="340"/>
      <c r="K80" s="14" t="s">
        <v>238</v>
      </c>
      <c r="L80" s="1" t="s">
        <v>92</v>
      </c>
      <c r="M80" s="611" t="s">
        <v>305</v>
      </c>
      <c r="N80" s="627"/>
      <c r="O80" s="664"/>
    </row>
    <row r="81" spans="1:15" s="79" customFormat="1" ht="12.75" customHeight="1">
      <c r="A81" s="623" t="s">
        <v>239</v>
      </c>
      <c r="B81" s="323" t="s">
        <v>288</v>
      </c>
      <c r="C81" s="322" t="s">
        <v>305</v>
      </c>
      <c r="D81" s="587">
        <v>101.414</v>
      </c>
      <c r="E81" s="587">
        <v>104.367</v>
      </c>
      <c r="F81" s="625"/>
      <c r="G81" s="626">
        <v>7</v>
      </c>
      <c r="H81" s="626" t="s">
        <v>372</v>
      </c>
      <c r="I81" s="626" t="s">
        <v>373</v>
      </c>
      <c r="J81" s="340"/>
      <c r="K81" s="14" t="s">
        <v>239</v>
      </c>
      <c r="L81" s="1" t="s">
        <v>288</v>
      </c>
      <c r="M81" s="611" t="s">
        <v>305</v>
      </c>
      <c r="N81" s="627"/>
      <c r="O81" s="664"/>
    </row>
    <row r="82" spans="1:15" s="79" customFormat="1" ht="12.75" customHeight="1" thickBot="1">
      <c r="A82" s="623" t="s">
        <v>289</v>
      </c>
      <c r="B82" s="323" t="s">
        <v>290</v>
      </c>
      <c r="C82" s="322" t="s">
        <v>305</v>
      </c>
      <c r="D82" s="587"/>
      <c r="E82" s="587"/>
      <c r="F82" s="625">
        <v>6</v>
      </c>
      <c r="G82" s="626">
        <v>6</v>
      </c>
      <c r="H82" s="626" t="s">
        <v>372</v>
      </c>
      <c r="I82" s="626" t="s">
        <v>372</v>
      </c>
      <c r="J82" s="340"/>
      <c r="K82" s="699" t="s">
        <v>289</v>
      </c>
      <c r="L82" s="700" t="s">
        <v>290</v>
      </c>
      <c r="M82" s="701" t="s">
        <v>305</v>
      </c>
      <c r="N82" s="702"/>
      <c r="O82" s="703"/>
    </row>
    <row r="83" spans="1:15" s="79" customFormat="1" ht="12.75" customHeight="1" thickBot="1">
      <c r="A83" s="704" t="s">
        <v>173</v>
      </c>
      <c r="B83" s="692" t="s">
        <v>18</v>
      </c>
      <c r="C83" s="705" t="s">
        <v>305</v>
      </c>
      <c r="D83" s="706"/>
      <c r="E83" s="706"/>
      <c r="F83" s="625">
        <v>6</v>
      </c>
      <c r="G83" s="626">
        <v>6</v>
      </c>
      <c r="H83" s="626" t="s">
        <v>372</v>
      </c>
      <c r="I83" s="626" t="s">
        <v>372</v>
      </c>
      <c r="J83" s="663"/>
      <c r="K83" s="707" t="s">
        <v>173</v>
      </c>
      <c r="L83" s="708" t="s">
        <v>18</v>
      </c>
      <c r="M83" s="709" t="s">
        <v>305</v>
      </c>
      <c r="N83" s="630"/>
      <c r="O83" s="631"/>
    </row>
    <row r="84" spans="1:15" s="79" customFormat="1" ht="12.75" customHeight="1">
      <c r="A84" s="922"/>
      <c r="B84" s="923"/>
      <c r="C84" s="924"/>
      <c r="D84" s="925"/>
      <c r="E84" s="925"/>
      <c r="F84" s="926"/>
      <c r="G84" s="926"/>
      <c r="H84" s="926"/>
      <c r="I84" s="926"/>
      <c r="J84" s="663"/>
      <c r="K84" s="91"/>
      <c r="L84" s="927"/>
      <c r="M84" s="340"/>
      <c r="N84" s="928"/>
      <c r="O84" s="928"/>
    </row>
    <row r="85" spans="1:15" s="79" customFormat="1" ht="12.75" customHeight="1">
      <c r="A85" s="922"/>
      <c r="B85" s="929" t="s">
        <v>177</v>
      </c>
      <c r="C85" s="924"/>
      <c r="D85" s="925"/>
      <c r="E85" s="925"/>
      <c r="F85" s="926"/>
      <c r="G85" s="926"/>
      <c r="H85" s="926"/>
      <c r="I85" s="926"/>
      <c r="J85" s="663"/>
      <c r="K85" s="91"/>
      <c r="L85" s="927"/>
      <c r="M85" s="340"/>
      <c r="N85" s="928"/>
      <c r="O85" s="928"/>
    </row>
    <row r="86" spans="1:15" s="79" customFormat="1" ht="12.75" customHeight="1">
      <c r="A86" s="922"/>
      <c r="B86" s="923" t="s">
        <v>178</v>
      </c>
      <c r="C86" s="624" t="s">
        <v>305</v>
      </c>
      <c r="D86" s="930">
        <v>0</v>
      </c>
      <c r="E86" s="930">
        <v>0</v>
      </c>
      <c r="F86" s="926"/>
      <c r="G86" s="926"/>
      <c r="H86" s="926"/>
      <c r="I86" s="926"/>
      <c r="J86" s="663"/>
      <c r="K86" s="91"/>
      <c r="L86" s="927"/>
      <c r="M86" s="340"/>
      <c r="N86" s="928"/>
      <c r="O86" s="928"/>
    </row>
    <row r="87" spans="1:15" s="79" customFormat="1" ht="12.75" customHeight="1">
      <c r="A87" s="922"/>
      <c r="B87" s="923" t="s">
        <v>179</v>
      </c>
      <c r="C87" s="624" t="s">
        <v>305</v>
      </c>
      <c r="D87" s="930">
        <v>0</v>
      </c>
      <c r="E87" s="930">
        <v>0</v>
      </c>
      <c r="F87" s="926"/>
      <c r="G87" s="926"/>
      <c r="H87" s="926"/>
      <c r="I87" s="926"/>
      <c r="J87" s="663"/>
      <c r="K87" s="91"/>
      <c r="L87" s="927"/>
      <c r="M87" s="340"/>
      <c r="N87" s="928"/>
      <c r="O87" s="928"/>
    </row>
    <row r="88" spans="1:15" s="79" customFormat="1" ht="12.75" customHeight="1">
      <c r="A88" s="922"/>
      <c r="B88" s="923" t="s">
        <v>74</v>
      </c>
      <c r="C88" s="624" t="s">
        <v>305</v>
      </c>
      <c r="D88" s="930">
        <v>0</v>
      </c>
      <c r="E88" s="930">
        <v>0</v>
      </c>
      <c r="F88" s="926"/>
      <c r="G88" s="926"/>
      <c r="H88" s="926"/>
      <c r="I88" s="926"/>
      <c r="J88" s="663"/>
      <c r="K88" s="91"/>
      <c r="L88" s="927"/>
      <c r="M88" s="340"/>
      <c r="N88" s="928"/>
      <c r="O88" s="928"/>
    </row>
    <row r="89" spans="1:236" s="296" customFormat="1" ht="12.75" customHeight="1" thickBot="1">
      <c r="A89" s="125"/>
      <c r="B89" s="89"/>
      <c r="C89" s="125"/>
      <c r="D89" s="298"/>
      <c r="E89" s="299"/>
      <c r="J89" s="297"/>
      <c r="K89" s="61" t="s">
        <v>197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296" customFormat="1" ht="12.75" customHeight="1" thickBot="1">
      <c r="A90" s="125"/>
      <c r="B90" s="89"/>
      <c r="C90" s="289" t="s">
        <v>157</v>
      </c>
      <c r="D90" s="290">
        <v>12</v>
      </c>
      <c r="E90" s="290">
        <v>12</v>
      </c>
      <c r="J90" s="297"/>
      <c r="K90" s="61" t="s">
        <v>197</v>
      </c>
    </row>
    <row r="91" spans="1:11" ht="12.75" customHeight="1" thickBot="1">
      <c r="A91" s="300"/>
      <c r="B91" s="300"/>
      <c r="C91" s="289" t="s">
        <v>174</v>
      </c>
      <c r="D91" s="290">
        <v>-2</v>
      </c>
      <c r="E91" s="290">
        <v>-2</v>
      </c>
      <c r="K91" s="61" t="s">
        <v>197</v>
      </c>
    </row>
    <row r="92" spans="1:11" ht="12.75" customHeight="1">
      <c r="A92" s="300"/>
      <c r="B92" s="300"/>
      <c r="C92" s="300"/>
      <c r="D92" s="300"/>
      <c r="K92" s="61" t="s">
        <v>197</v>
      </c>
    </row>
    <row r="93" spans="1:11" ht="12.75" customHeight="1">
      <c r="A93" s="300"/>
      <c r="B93" s="300"/>
      <c r="C93" s="300"/>
      <c r="D93" s="300"/>
      <c r="K93" s="61" t="s">
        <v>197</v>
      </c>
    </row>
    <row r="94" spans="1:4" ht="12.75" customHeight="1">
      <c r="A94" s="300"/>
      <c r="B94" s="300"/>
      <c r="C94" s="300"/>
      <c r="D94" s="300"/>
    </row>
    <row r="95" spans="1:4" ht="12.75" customHeight="1">
      <c r="A95" s="300"/>
      <c r="B95" s="300"/>
      <c r="C95" s="300"/>
      <c r="D95" s="300"/>
    </row>
    <row r="96" spans="1:4" ht="12.75" customHeight="1">
      <c r="A96" s="300"/>
      <c r="B96" s="300"/>
      <c r="C96" s="300"/>
      <c r="D96" s="300"/>
    </row>
    <row r="97" spans="1:4" ht="12.75" customHeight="1">
      <c r="A97" s="300"/>
      <c r="B97" s="300"/>
      <c r="C97" s="300"/>
      <c r="D97" s="300"/>
    </row>
    <row r="98" spans="1:4" ht="12.75" customHeight="1">
      <c r="A98" s="300"/>
      <c r="B98" s="300"/>
      <c r="C98" s="300"/>
      <c r="D98" s="300"/>
    </row>
    <row r="99" spans="1:4" ht="12.75" customHeight="1">
      <c r="A99" s="300"/>
      <c r="B99" s="300"/>
      <c r="C99" s="300"/>
      <c r="D99" s="300"/>
    </row>
    <row r="100" spans="1:4" ht="12.75" customHeight="1">
      <c r="A100" s="300"/>
      <c r="B100" s="300"/>
      <c r="C100" s="300"/>
      <c r="D100" s="300"/>
    </row>
    <row r="101" spans="1:4" ht="12.75" customHeight="1">
      <c r="A101" s="300"/>
      <c r="B101" s="300"/>
      <c r="C101" s="300"/>
      <c r="D101" s="300"/>
    </row>
    <row r="102" spans="1:4" ht="12.75" customHeight="1">
      <c r="A102" s="300"/>
      <c r="B102" s="300"/>
      <c r="C102" s="300"/>
      <c r="D102" s="300"/>
    </row>
    <row r="103" spans="1:4" ht="12.75" customHeight="1">
      <c r="A103" s="300"/>
      <c r="B103" s="300"/>
      <c r="C103" s="300"/>
      <c r="D103" s="300"/>
    </row>
    <row r="104" spans="1:4" ht="12.75" customHeight="1">
      <c r="A104" s="300"/>
      <c r="B104" s="300"/>
      <c r="C104" s="300"/>
      <c r="D104" s="300"/>
    </row>
    <row r="105" spans="1:4" ht="12.75" customHeight="1">
      <c r="A105" s="300"/>
      <c r="B105" s="300"/>
      <c r="C105" s="300"/>
      <c r="D105" s="300"/>
    </row>
    <row r="106" spans="1:4" ht="12.75" customHeight="1">
      <c r="A106" s="300"/>
      <c r="B106" s="300"/>
      <c r="C106" s="300"/>
      <c r="D106" s="300"/>
    </row>
    <row r="107" spans="1:4" ht="12.75" customHeight="1">
      <c r="A107" s="300"/>
      <c r="B107" s="300"/>
      <c r="C107" s="300"/>
      <c r="D107" s="300"/>
    </row>
    <row r="108" spans="1:4" ht="12.75" customHeight="1">
      <c r="A108" s="300"/>
      <c r="B108" s="300"/>
      <c r="C108" s="300"/>
      <c r="D108" s="300"/>
    </row>
    <row r="109" spans="2:12" ht="12.75" customHeight="1" hidden="1">
      <c r="B109" s="11" t="s">
        <v>36</v>
      </c>
      <c r="C109" s="82"/>
      <c r="D109" s="82"/>
      <c r="E109" s="301"/>
      <c r="L109" s="302" t="s">
        <v>36</v>
      </c>
    </row>
    <row r="110" spans="2:13" ht="12.75" customHeight="1" hidden="1">
      <c r="B110" s="53" t="s">
        <v>37</v>
      </c>
      <c r="C110" s="43" t="s">
        <v>305</v>
      </c>
      <c r="D110" s="68">
        <v>0</v>
      </c>
      <c r="E110" s="84">
        <v>0</v>
      </c>
      <c r="J110" s="710"/>
      <c r="K110" s="303"/>
      <c r="L110" s="303" t="s">
        <v>37</v>
      </c>
      <c r="M110" s="304"/>
    </row>
    <row r="111" spans="2:13" ht="12.75" customHeight="1" hidden="1" thickBot="1">
      <c r="B111" s="54" t="s">
        <v>38</v>
      </c>
      <c r="C111" s="43" t="s">
        <v>305</v>
      </c>
      <c r="D111" s="305">
        <v>320.979</v>
      </c>
      <c r="E111" s="306">
        <v>359.629</v>
      </c>
      <c r="J111" s="711"/>
      <c r="K111" s="102"/>
      <c r="L111" s="102" t="s">
        <v>38</v>
      </c>
      <c r="M111" s="307"/>
    </row>
    <row r="112" spans="2:13" ht="12.75" customHeight="1" hidden="1" thickBot="1">
      <c r="B112" s="54" t="s">
        <v>48</v>
      </c>
      <c r="C112" s="43" t="s">
        <v>305</v>
      </c>
      <c r="D112" s="305">
        <v>285.979</v>
      </c>
      <c r="E112" s="305">
        <v>326.629</v>
      </c>
      <c r="J112" s="711"/>
      <c r="K112" s="60"/>
      <c r="L112" s="60" t="s">
        <v>48</v>
      </c>
      <c r="M112" s="308"/>
    </row>
    <row r="113" spans="19:20" ht="12.75" customHeight="1" hidden="1">
      <c r="S113" s="309"/>
      <c r="T113" s="309"/>
    </row>
    <row r="114" spans="19:20" ht="12.75" customHeight="1">
      <c r="S114" s="309"/>
      <c r="T114" s="309"/>
    </row>
    <row r="115" spans="19:20" ht="12.75" customHeight="1">
      <c r="S115" s="309"/>
      <c r="T115" s="309"/>
    </row>
    <row r="116" spans="19:20" ht="12.75" customHeight="1">
      <c r="S116" s="309"/>
      <c r="T116" s="309"/>
    </row>
    <row r="117" spans="19:20" ht="12.75" customHeight="1">
      <c r="S117" s="309"/>
      <c r="T117" s="309"/>
    </row>
    <row r="118" spans="19:20" ht="12.75" customHeight="1">
      <c r="S118" s="309"/>
      <c r="T118" s="309"/>
    </row>
    <row r="119" spans="19:20" ht="12.75" customHeight="1">
      <c r="S119" s="309"/>
      <c r="T119" s="309"/>
    </row>
    <row r="120" spans="19:20" ht="12.75" customHeight="1">
      <c r="S120" s="309"/>
      <c r="T120" s="309"/>
    </row>
    <row r="121" spans="19:41" ht="12.75" customHeight="1">
      <c r="S121" s="309"/>
      <c r="T121" s="309"/>
      <c r="AL121" s="310" t="s">
        <v>197</v>
      </c>
      <c r="AM121" s="310" t="s">
        <v>197</v>
      </c>
      <c r="AN121" s="310" t="s">
        <v>197</v>
      </c>
      <c r="AO121" s="310" t="s">
        <v>197</v>
      </c>
    </row>
    <row r="122" spans="19:20" ht="12.75" customHeight="1">
      <c r="S122" s="309"/>
      <c r="T122" s="309"/>
    </row>
    <row r="123" spans="19:20" ht="12.75" customHeight="1">
      <c r="S123" s="309"/>
      <c r="T123" s="309"/>
    </row>
    <row r="124" spans="19:20" ht="12.75" customHeight="1">
      <c r="S124" s="309"/>
      <c r="T124" s="309"/>
    </row>
    <row r="125" spans="19:20" ht="12.75" customHeight="1">
      <c r="S125" s="309"/>
      <c r="T125" s="309"/>
    </row>
    <row r="126" spans="19:20" ht="12.75" customHeight="1">
      <c r="S126" s="309"/>
      <c r="T126" s="309"/>
    </row>
    <row r="127" spans="19:20" ht="12.75" customHeight="1">
      <c r="S127" s="309"/>
      <c r="T127" s="309"/>
    </row>
    <row r="128" spans="19:20" ht="12.75" customHeight="1">
      <c r="S128" s="309"/>
      <c r="T128" s="309"/>
    </row>
    <row r="129" spans="19:20" ht="12.75" customHeight="1">
      <c r="S129" s="309"/>
      <c r="T129" s="309"/>
    </row>
    <row r="130" spans="19:20" ht="12.75" customHeight="1">
      <c r="S130" s="309"/>
      <c r="T130" s="309"/>
    </row>
    <row r="131" spans="19:20" ht="12.75" customHeight="1">
      <c r="S131" s="309"/>
      <c r="T131" s="309"/>
    </row>
    <row r="132" spans="19:20" ht="12.75" customHeight="1">
      <c r="S132" s="309"/>
      <c r="T132" s="309"/>
    </row>
    <row r="133" spans="19:20" ht="12.75" customHeight="1">
      <c r="S133" s="309"/>
      <c r="T133" s="309"/>
    </row>
    <row r="134" spans="19:20" ht="12.75" customHeight="1">
      <c r="S134" s="309"/>
      <c r="T134" s="309"/>
    </row>
    <row r="135" spans="19:20" ht="12.75" customHeight="1">
      <c r="S135" s="309"/>
      <c r="T135" s="309"/>
    </row>
    <row r="136" spans="19:20" ht="12.75" customHeight="1">
      <c r="S136" s="309"/>
      <c r="T136" s="309"/>
    </row>
    <row r="137" spans="19:20" ht="12.75" customHeight="1">
      <c r="S137" s="309"/>
      <c r="T137" s="309"/>
    </row>
    <row r="138" spans="19:20" ht="12.75" customHeight="1">
      <c r="S138" s="309"/>
      <c r="T138" s="309"/>
    </row>
    <row r="139" spans="19:20" ht="12.75" customHeight="1">
      <c r="S139" s="309"/>
      <c r="T139" s="309"/>
    </row>
    <row r="140" spans="19:20" ht="12.75" customHeight="1">
      <c r="S140" s="309"/>
      <c r="T140" s="309"/>
    </row>
    <row r="141" spans="19:20" ht="12.75" customHeight="1">
      <c r="S141" s="309"/>
      <c r="T141" s="309"/>
    </row>
    <row r="142" spans="19:20" ht="12.75" customHeight="1">
      <c r="S142" s="309"/>
      <c r="T142" s="309"/>
    </row>
    <row r="143" spans="19:20" ht="12.75" customHeight="1">
      <c r="S143" s="309"/>
      <c r="T143" s="309"/>
    </row>
    <row r="144" spans="19:20" ht="12.75" customHeight="1">
      <c r="S144" s="309"/>
      <c r="T144" s="309"/>
    </row>
    <row r="145" spans="19:20" ht="12.75" customHeight="1">
      <c r="S145" s="309"/>
      <c r="T145" s="309"/>
    </row>
    <row r="146" spans="19:20" ht="12.75" customHeight="1">
      <c r="S146" s="309"/>
      <c r="T146" s="309"/>
    </row>
    <row r="147" spans="19:20" ht="12.75" customHeight="1">
      <c r="S147" s="309"/>
      <c r="T147" s="309"/>
    </row>
    <row r="148" spans="19:20" ht="12.75" customHeight="1">
      <c r="S148" s="309"/>
      <c r="T148" s="309"/>
    </row>
    <row r="149" spans="19:20" ht="12.75" customHeight="1">
      <c r="S149" s="309"/>
      <c r="T149" s="309"/>
    </row>
    <row r="150" spans="19:20" ht="12.75" customHeight="1">
      <c r="S150" s="309"/>
      <c r="T150" s="309"/>
    </row>
    <row r="151" spans="19:20" ht="12.75" customHeight="1">
      <c r="S151" s="309"/>
      <c r="T151" s="309"/>
    </row>
    <row r="152" spans="19:20" ht="12.75" customHeight="1">
      <c r="S152" s="309"/>
      <c r="T152" s="309"/>
    </row>
    <row r="153" spans="19:20" ht="12.75" customHeight="1">
      <c r="S153" s="309"/>
      <c r="T153" s="309"/>
    </row>
    <row r="154" spans="19:20" ht="12.75" customHeight="1">
      <c r="S154" s="309"/>
      <c r="T154" s="309"/>
    </row>
    <row r="155" spans="19:20" ht="12.75" customHeight="1">
      <c r="S155" s="309"/>
      <c r="T155" s="309"/>
    </row>
    <row r="156" spans="19:20" ht="12.75" customHeight="1">
      <c r="S156" s="309"/>
      <c r="T156" s="309"/>
    </row>
    <row r="157" spans="19:20" ht="12.75" customHeight="1">
      <c r="S157" s="309"/>
      <c r="T157" s="309"/>
    </row>
    <row r="158" spans="19:20" ht="12.75" customHeight="1">
      <c r="S158" s="309"/>
      <c r="T158" s="309"/>
    </row>
    <row r="159" spans="19:20" ht="12.75" customHeight="1">
      <c r="S159" s="309"/>
      <c r="T159" s="309"/>
    </row>
    <row r="160" spans="19:20" ht="12.75" customHeight="1">
      <c r="S160" s="309"/>
      <c r="T160" s="309"/>
    </row>
    <row r="161" spans="19:20" ht="12.75" customHeight="1">
      <c r="S161" s="309"/>
      <c r="T161" s="309"/>
    </row>
    <row r="162" spans="19:20" ht="12.75" customHeight="1">
      <c r="S162" s="309"/>
      <c r="T162" s="309"/>
    </row>
    <row r="163" spans="19:20" ht="12.75" customHeight="1">
      <c r="S163" s="309"/>
      <c r="T163" s="309"/>
    </row>
    <row r="164" spans="19:20" ht="12.75" customHeight="1">
      <c r="S164" s="309"/>
      <c r="T164" s="309"/>
    </row>
    <row r="165" spans="19:20" ht="12.75" customHeight="1">
      <c r="S165" s="309"/>
      <c r="T165" s="309"/>
    </row>
    <row r="166" spans="19:20" ht="12.75" customHeight="1">
      <c r="S166" s="309"/>
      <c r="T166" s="309"/>
    </row>
    <row r="167" spans="19:20" ht="12.75" customHeight="1">
      <c r="S167" s="309"/>
      <c r="T167" s="309"/>
    </row>
    <row r="168" spans="19:20" ht="12.75" customHeight="1">
      <c r="S168" s="309"/>
      <c r="T168" s="309"/>
    </row>
    <row r="169" spans="19:20" ht="12.75" customHeight="1">
      <c r="S169" s="309"/>
      <c r="T169" s="309"/>
    </row>
    <row r="170" spans="19:20" ht="12.75" customHeight="1">
      <c r="S170" s="309"/>
      <c r="T170" s="309"/>
    </row>
    <row r="171" spans="19:20" ht="12.75" customHeight="1">
      <c r="S171" s="309"/>
      <c r="T171" s="309"/>
    </row>
    <row r="172" spans="19:20" ht="12.75" customHeight="1">
      <c r="S172" s="309"/>
      <c r="T172" s="309"/>
    </row>
    <row r="173" spans="19:20" ht="12.75" customHeight="1">
      <c r="S173" s="309"/>
      <c r="T173" s="309"/>
    </row>
    <row r="174" spans="19:20" ht="12.75" customHeight="1">
      <c r="S174" s="309"/>
      <c r="T174" s="309"/>
    </row>
    <row r="175" spans="19:20" ht="12.75" customHeight="1">
      <c r="S175" s="309"/>
      <c r="T175" s="309"/>
    </row>
    <row r="176" spans="19:20" ht="12.75" customHeight="1">
      <c r="S176" s="309"/>
      <c r="T176" s="309"/>
    </row>
    <row r="177" spans="19:20" ht="12.75" customHeight="1">
      <c r="S177" s="309"/>
      <c r="T177" s="309"/>
    </row>
    <row r="178" spans="19:20" ht="12.75" customHeight="1">
      <c r="S178" s="309"/>
      <c r="T178" s="309"/>
    </row>
    <row r="179" spans="19:20" ht="12.75" customHeight="1">
      <c r="S179" s="309"/>
      <c r="T179" s="309"/>
    </row>
    <row r="180" spans="19:20" ht="12.75" customHeight="1">
      <c r="S180" s="309"/>
      <c r="T180" s="309"/>
    </row>
    <row r="181" spans="19:20" ht="12.75" customHeight="1">
      <c r="S181" s="309"/>
      <c r="T181" s="309"/>
    </row>
    <row r="182" spans="19:20" ht="12.75" customHeight="1">
      <c r="S182" s="309"/>
      <c r="T182" s="309"/>
    </row>
    <row r="183" spans="19:20" ht="12.75" customHeight="1">
      <c r="S183" s="309"/>
      <c r="T183" s="309"/>
    </row>
    <row r="184" spans="19:20" ht="12.75" customHeight="1">
      <c r="S184" s="309"/>
      <c r="T184" s="309"/>
    </row>
    <row r="185" spans="19:20" ht="12.75" customHeight="1">
      <c r="S185" s="309"/>
      <c r="T185" s="309"/>
    </row>
    <row r="186" spans="19:20" ht="12.75" customHeight="1">
      <c r="S186" s="309"/>
      <c r="T186" s="309"/>
    </row>
    <row r="187" spans="19:20" ht="12.75" customHeight="1">
      <c r="S187" s="309"/>
      <c r="T187" s="309"/>
    </row>
    <row r="188" spans="19:20" ht="12.75" customHeight="1">
      <c r="S188" s="309"/>
      <c r="T188" s="309"/>
    </row>
    <row r="189" spans="19:20" ht="12.75" customHeight="1">
      <c r="S189" s="309"/>
      <c r="T189" s="309"/>
    </row>
    <row r="190" spans="19:20" ht="12.75" customHeight="1">
      <c r="S190" s="309"/>
      <c r="T190" s="309"/>
    </row>
    <row r="191" spans="19:20" ht="12.75" customHeight="1">
      <c r="S191" s="309"/>
      <c r="T191" s="309"/>
    </row>
    <row r="192" spans="19:20" ht="12.75" customHeight="1">
      <c r="S192" s="309"/>
      <c r="T192" s="309"/>
    </row>
    <row r="193" spans="19:20" ht="12.75" customHeight="1">
      <c r="S193" s="309"/>
      <c r="T193" s="309"/>
    </row>
    <row r="194" spans="19:20" ht="12.75" customHeight="1">
      <c r="S194" s="309"/>
      <c r="T194" s="309"/>
    </row>
    <row r="195" spans="19:20" ht="12.75" customHeight="1">
      <c r="S195" s="309"/>
      <c r="T195" s="309"/>
    </row>
    <row r="196" spans="19:20" ht="12.75" customHeight="1">
      <c r="S196" s="309"/>
      <c r="T196" s="309"/>
    </row>
    <row r="197" spans="19:20" ht="12.75" customHeight="1">
      <c r="S197" s="309"/>
      <c r="T197" s="309"/>
    </row>
    <row r="198" spans="19:20" ht="12.75" customHeight="1">
      <c r="S198" s="309"/>
      <c r="T198" s="309"/>
    </row>
    <row r="199" spans="19:20" ht="12.75" customHeight="1">
      <c r="S199" s="309"/>
      <c r="T199" s="309"/>
    </row>
    <row r="200" spans="19:20" ht="12.75" customHeight="1">
      <c r="S200" s="309"/>
      <c r="T200" s="309"/>
    </row>
    <row r="201" spans="19:20" ht="12.75" customHeight="1">
      <c r="S201" s="309"/>
      <c r="T201" s="309"/>
    </row>
    <row r="202" spans="19:20" ht="12.75" customHeight="1">
      <c r="S202" s="309"/>
      <c r="T202" s="309"/>
    </row>
    <row r="203" spans="19:20" ht="12.75" customHeight="1">
      <c r="S203" s="309"/>
      <c r="T203" s="309"/>
    </row>
    <row r="204" spans="19:20" ht="12.75" customHeight="1">
      <c r="S204" s="309"/>
      <c r="T204" s="309"/>
    </row>
    <row r="205" spans="19:20" ht="12.75" customHeight="1">
      <c r="S205" s="309"/>
      <c r="T205" s="309"/>
    </row>
    <row r="206" spans="19:20" ht="12.75" customHeight="1">
      <c r="S206" s="309"/>
      <c r="T206" s="309"/>
    </row>
    <row r="207" spans="19:20" ht="12.75" customHeight="1">
      <c r="S207" s="309"/>
      <c r="T207" s="309"/>
    </row>
    <row r="208" spans="19:20" ht="12.75" customHeight="1">
      <c r="S208" s="309"/>
      <c r="T208" s="309"/>
    </row>
    <row r="209" spans="19:20" ht="12.75" customHeight="1">
      <c r="S209" s="309"/>
      <c r="T209" s="309"/>
    </row>
    <row r="210" spans="19:20" ht="12.75" customHeight="1">
      <c r="S210" s="309"/>
      <c r="T210" s="309"/>
    </row>
    <row r="211" spans="19:20" ht="12.75" customHeight="1">
      <c r="S211" s="309"/>
      <c r="T211" s="309"/>
    </row>
    <row r="212" spans="19:20" ht="12.75" customHeight="1">
      <c r="S212" s="309"/>
      <c r="T212" s="309"/>
    </row>
    <row r="213" spans="19:20" ht="12.75" customHeight="1">
      <c r="S213" s="309"/>
      <c r="T213" s="309"/>
    </row>
    <row r="214" spans="19:20" ht="12.75" customHeight="1">
      <c r="S214" s="309"/>
      <c r="T214" s="309"/>
    </row>
    <row r="215" spans="19:20" ht="12.75" customHeight="1">
      <c r="S215" s="309"/>
      <c r="T215" s="309"/>
    </row>
    <row r="216" spans="19:20" ht="12.75" customHeight="1">
      <c r="S216" s="309"/>
      <c r="T216" s="309"/>
    </row>
    <row r="217" spans="19:20" ht="12.75" customHeight="1">
      <c r="S217" s="309"/>
      <c r="T217" s="309"/>
    </row>
    <row r="218" spans="19:20" ht="12.75" customHeight="1">
      <c r="S218" s="309"/>
      <c r="T218" s="309"/>
    </row>
    <row r="219" spans="19:20" ht="12.75" customHeight="1">
      <c r="S219" s="309"/>
      <c r="T219" s="309"/>
    </row>
    <row r="220" spans="19:20" ht="12.75" customHeight="1">
      <c r="S220" s="309"/>
      <c r="T220" s="309"/>
    </row>
    <row r="221" spans="19:20" ht="12.75" customHeight="1">
      <c r="S221" s="309"/>
      <c r="T221" s="309"/>
    </row>
    <row r="222" spans="19:20" ht="12.75" customHeight="1">
      <c r="S222" s="309"/>
      <c r="T222" s="309"/>
    </row>
    <row r="223" spans="19:20" ht="12.75" customHeight="1">
      <c r="S223" s="309"/>
      <c r="T223" s="309"/>
    </row>
    <row r="224" spans="19:20" ht="12.75" customHeight="1">
      <c r="S224" s="309"/>
      <c r="T224" s="309"/>
    </row>
    <row r="225" spans="19:20" ht="12.75" customHeight="1">
      <c r="S225" s="309"/>
      <c r="T225" s="309"/>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5" right="0.393700787401575" top="0.196850393700787" bottom="0.196850393700787" header="0.196850393700787" footer="0.196850393700787"/>
  <pageSetup horizontalDpi="600" verticalDpi="600" orientation="portrait" paperSize="9" scale="70" r:id="rId4"/>
  <colBreaks count="1" manualBreakCount="1">
    <brk id="5"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0" zoomScaleNormal="70" zoomScaleSheetLayoutView="75" zoomScalePageLayoutView="0" workbookViewId="0" topLeftCell="D1">
      <selection activeCell="H6" sqref="H6"/>
    </sheetView>
  </sheetViews>
  <sheetFormatPr defaultColWidth="9.625" defaultRowHeight="12.75" customHeight="1"/>
  <cols>
    <col min="1" max="1" width="8.25390625" style="81" customWidth="1"/>
    <col min="2" max="2" width="36.125" style="35" customWidth="1"/>
    <col min="3" max="3" width="10.00390625" style="35" customWidth="1"/>
    <col min="4" max="4" width="13.00390625" style="35" customWidth="1"/>
    <col min="5" max="5" width="17.00390625" style="35" customWidth="1"/>
    <col min="6" max="11" width="19.125" style="35" customWidth="1"/>
    <col min="12" max="26" width="7.00390625" style="35" customWidth="1"/>
    <col min="27" max="27" width="7.00390625" style="309"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956"/>
      <c r="BD1" s="956"/>
    </row>
    <row r="2" spans="1:62" ht="16.5" customHeight="1">
      <c r="A2" s="402"/>
      <c r="B2" s="404"/>
      <c r="C2" s="404"/>
      <c r="D2" s="1284" t="s">
        <v>197</v>
      </c>
      <c r="E2" s="1284" t="s">
        <v>217</v>
      </c>
      <c r="F2" s="404"/>
      <c r="G2" s="712" t="s">
        <v>251</v>
      </c>
      <c r="H2" s="1290" t="s">
        <v>365</v>
      </c>
      <c r="I2" s="1291"/>
      <c r="J2" s="713" t="s">
        <v>209</v>
      </c>
      <c r="K2" s="714"/>
      <c r="L2" s="6"/>
      <c r="M2" s="7"/>
      <c r="N2" s="341" t="s">
        <v>375</v>
      </c>
      <c r="O2" s="715"/>
      <c r="P2" s="7"/>
      <c r="Q2" s="7"/>
      <c r="R2" s="7"/>
      <c r="S2" s="6"/>
      <c r="T2" s="30"/>
      <c r="U2" s="30"/>
      <c r="V2" s="30"/>
      <c r="W2" s="6"/>
      <c r="X2" s="6"/>
      <c r="Y2" s="6"/>
      <c r="Z2" s="6"/>
      <c r="AA2" s="716"/>
      <c r="AB2" s="1252"/>
      <c r="AC2" s="1252"/>
      <c r="AD2" s="1252"/>
      <c r="AE2" s="1252"/>
      <c r="AF2" s="1252"/>
      <c r="AN2" s="1252"/>
      <c r="AO2" s="1252"/>
      <c r="AP2" s="1252"/>
      <c r="AQ2" s="1252"/>
      <c r="AR2" s="1252"/>
      <c r="AS2" s="589"/>
      <c r="AT2" s="589"/>
      <c r="AV2" s="909"/>
      <c r="AW2" s="909"/>
      <c r="AX2" s="909"/>
      <c r="AY2" s="910">
        <v>0</v>
      </c>
      <c r="AZ2" s="325" t="s">
        <v>143</v>
      </c>
      <c r="BF2" s="1252"/>
      <c r="BG2" s="1252"/>
      <c r="BH2" s="1252"/>
      <c r="BI2" s="1252"/>
      <c r="BJ2" s="325"/>
    </row>
    <row r="3" spans="1:63" ht="16.5" customHeight="1">
      <c r="A3" s="406"/>
      <c r="B3" s="7"/>
      <c r="C3" s="7"/>
      <c r="D3" s="1285"/>
      <c r="E3" s="1285"/>
      <c r="F3" s="7"/>
      <c r="G3" s="372" t="s">
        <v>214</v>
      </c>
      <c r="H3" s="137"/>
      <c r="I3" s="137"/>
      <c r="J3" s="138"/>
      <c r="K3" s="717"/>
      <c r="L3" s="6"/>
      <c r="M3" s="7"/>
      <c r="N3" s="7"/>
      <c r="O3" s="718"/>
      <c r="P3" s="7"/>
      <c r="Q3" s="7"/>
      <c r="R3" s="7"/>
      <c r="S3" s="6"/>
      <c r="T3" s="30"/>
      <c r="U3" s="30"/>
      <c r="V3" s="30"/>
      <c r="W3" s="6"/>
      <c r="X3" s="6"/>
      <c r="Y3" s="6"/>
      <c r="Z3" s="6"/>
      <c r="AA3" s="716"/>
      <c r="AB3" s="1252"/>
      <c r="AC3" s="1252"/>
      <c r="AD3" s="1252"/>
      <c r="AE3" s="1252"/>
      <c r="AF3" s="1252"/>
      <c r="AN3" s="1252"/>
      <c r="AO3" s="1252"/>
      <c r="AP3" s="1252"/>
      <c r="AQ3" s="1252"/>
      <c r="AR3" s="1252"/>
      <c r="AS3" s="589"/>
      <c r="AT3" s="589"/>
      <c r="AV3" s="909"/>
      <c r="AW3" s="909"/>
      <c r="AX3" s="909"/>
      <c r="AY3" s="327" t="s">
        <v>144</v>
      </c>
      <c r="AZ3" s="325" t="s">
        <v>150</v>
      </c>
      <c r="BF3" s="1252"/>
      <c r="BG3" s="1252"/>
      <c r="BH3" s="1252"/>
      <c r="BI3" s="1252"/>
      <c r="BJ3" s="325" t="s">
        <v>154</v>
      </c>
      <c r="BK3" s="328" t="s">
        <v>156</v>
      </c>
    </row>
    <row r="4" spans="1:62" ht="16.5" customHeight="1">
      <c r="A4" s="406"/>
      <c r="B4" s="7"/>
      <c r="C4" s="7"/>
      <c r="D4" s="7"/>
      <c r="E4" s="373" t="s">
        <v>204</v>
      </c>
      <c r="F4" s="7"/>
      <c r="G4" s="372" t="s">
        <v>210</v>
      </c>
      <c r="H4" s="137"/>
      <c r="I4" s="1271" t="s">
        <v>370</v>
      </c>
      <c r="J4" s="1271"/>
      <c r="K4" s="1272"/>
      <c r="L4" s="6"/>
      <c r="M4" s="7"/>
      <c r="N4" s="7"/>
      <c r="O4" s="719"/>
      <c r="P4" s="7"/>
      <c r="Q4" s="7"/>
      <c r="R4" s="7"/>
      <c r="S4" s="6"/>
      <c r="T4" s="6"/>
      <c r="U4" s="6"/>
      <c r="V4" s="6"/>
      <c r="W4" s="6"/>
      <c r="X4" s="6"/>
      <c r="Y4" s="6"/>
      <c r="Z4" s="6"/>
      <c r="AA4" s="716"/>
      <c r="AB4" s="1252"/>
      <c r="AC4" s="1252"/>
      <c r="AD4" s="1252"/>
      <c r="AE4" s="1252"/>
      <c r="AF4" s="1252"/>
      <c r="AN4" s="1252"/>
      <c r="AO4" s="1252"/>
      <c r="AP4" s="1252"/>
      <c r="AQ4" s="1252"/>
      <c r="AR4" s="1252"/>
      <c r="AS4" s="589"/>
      <c r="AT4" s="589"/>
      <c r="AV4" s="909"/>
      <c r="AW4" s="909"/>
      <c r="AX4" s="909"/>
      <c r="AY4" s="327" t="s">
        <v>145</v>
      </c>
      <c r="AZ4" s="325" t="s">
        <v>146</v>
      </c>
      <c r="BF4" s="1252"/>
      <c r="BG4" s="1252"/>
      <c r="BH4" s="1252"/>
      <c r="BI4" s="1252"/>
      <c r="BJ4" s="325" t="s">
        <v>155</v>
      </c>
    </row>
    <row r="5" spans="1:62" ht="16.5" customHeight="1">
      <c r="A5" s="406"/>
      <c r="B5" s="374" t="s">
        <v>197</v>
      </c>
      <c r="C5" s="375"/>
      <c r="D5" s="7"/>
      <c r="E5" s="376" t="s">
        <v>275</v>
      </c>
      <c r="F5" s="7"/>
      <c r="G5" s="372" t="s">
        <v>211</v>
      </c>
      <c r="H5" s="137">
        <v>0</v>
      </c>
      <c r="I5" s="140"/>
      <c r="J5" s="377" t="s">
        <v>212</v>
      </c>
      <c r="K5" s="717">
        <v>0</v>
      </c>
      <c r="L5" s="6"/>
      <c r="M5" s="7"/>
      <c r="N5" s="7"/>
      <c r="O5" s="719"/>
      <c r="P5" s="7"/>
      <c r="Q5" s="7"/>
      <c r="R5" s="7"/>
      <c r="S5" s="6"/>
      <c r="T5" s="720"/>
      <c r="U5" s="6"/>
      <c r="V5" s="6"/>
      <c r="W5" s="6"/>
      <c r="X5" s="6"/>
      <c r="Y5" s="6"/>
      <c r="Z5" s="6"/>
      <c r="AA5" s="716"/>
      <c r="AC5" s="71" t="s">
        <v>35</v>
      </c>
      <c r="AO5" s="71" t="s">
        <v>55</v>
      </c>
      <c r="AW5" s="329" t="s">
        <v>185</v>
      </c>
      <c r="AX5" s="327"/>
      <c r="AY5" s="327" t="s">
        <v>147</v>
      </c>
      <c r="AZ5" s="325" t="s">
        <v>151</v>
      </c>
      <c r="BG5" s="329" t="s">
        <v>186</v>
      </c>
      <c r="BH5" s="327"/>
      <c r="BI5" s="327"/>
      <c r="BJ5" s="325"/>
    </row>
    <row r="6" spans="1:62" ht="16.5" customHeight="1" thickBot="1">
      <c r="A6" s="406"/>
      <c r="B6" s="1286" t="s">
        <v>347</v>
      </c>
      <c r="C6" s="1287"/>
      <c r="D6" s="1288"/>
      <c r="E6" s="378"/>
      <c r="F6" s="7"/>
      <c r="G6" s="379" t="s">
        <v>213</v>
      </c>
      <c r="H6" s="137"/>
      <c r="I6" s="137"/>
      <c r="J6" s="138"/>
      <c r="K6" s="717"/>
      <c r="L6" s="721" t="s">
        <v>181</v>
      </c>
      <c r="M6" s="721" t="s">
        <v>181</v>
      </c>
      <c r="N6" s="721" t="s">
        <v>181</v>
      </c>
      <c r="O6" s="721" t="s">
        <v>181</v>
      </c>
      <c r="P6" s="721" t="s">
        <v>181</v>
      </c>
      <c r="Q6" s="721" t="s">
        <v>181</v>
      </c>
      <c r="R6" s="721" t="s">
        <v>181</v>
      </c>
      <c r="S6" s="721" t="s">
        <v>181</v>
      </c>
      <c r="T6" s="721" t="s">
        <v>182</v>
      </c>
      <c r="U6" s="721" t="s">
        <v>182</v>
      </c>
      <c r="V6" s="721" t="s">
        <v>182</v>
      </c>
      <c r="W6" s="721" t="s">
        <v>182</v>
      </c>
      <c r="X6" s="721" t="s">
        <v>182</v>
      </c>
      <c r="Y6" s="721" t="s">
        <v>182</v>
      </c>
      <c r="Z6" s="721" t="s">
        <v>182</v>
      </c>
      <c r="AA6" s="721" t="s">
        <v>182</v>
      </c>
      <c r="AC6" s="10"/>
      <c r="AD6" s="10"/>
      <c r="AH6" s="72" t="s">
        <v>251</v>
      </c>
      <c r="AI6" s="1289" t="s">
        <v>365</v>
      </c>
      <c r="AJ6" s="1289"/>
      <c r="AK6" s="1289"/>
      <c r="AL6" s="1289"/>
      <c r="AM6" s="113"/>
      <c r="AN6" s="113"/>
      <c r="AO6" s="113"/>
      <c r="AQ6" s="72" t="s">
        <v>251</v>
      </c>
      <c r="AR6" s="330" t="s">
        <v>365</v>
      </c>
      <c r="AS6" s="330"/>
      <c r="AT6" s="330"/>
      <c r="AX6" s="327"/>
      <c r="AY6" s="327" t="s">
        <v>148</v>
      </c>
      <c r="AZ6" s="325" t="s">
        <v>152</v>
      </c>
      <c r="BC6" s="35" t="s">
        <v>338</v>
      </c>
      <c r="BD6" s="957">
        <v>2</v>
      </c>
      <c r="BG6" s="35" t="s">
        <v>153</v>
      </c>
      <c r="BH6" s="327"/>
      <c r="BI6" s="327"/>
      <c r="BJ6" s="325"/>
    </row>
    <row r="7" spans="1:62" ht="18.75" thickBot="1">
      <c r="A7" s="406"/>
      <c r="B7" s="722" t="s">
        <v>346</v>
      </c>
      <c r="C7" s="7"/>
      <c r="D7" s="723"/>
      <c r="E7" s="724" t="s">
        <v>135</v>
      </c>
      <c r="F7" s="639" t="s">
        <v>197</v>
      </c>
      <c r="G7" s="725" t="s">
        <v>197</v>
      </c>
      <c r="H7" s="726"/>
      <c r="I7" s="726"/>
      <c r="J7" s="727"/>
      <c r="K7" s="728"/>
      <c r="L7" s="6"/>
      <c r="M7" s="7"/>
      <c r="N7" s="6"/>
      <c r="O7" s="6"/>
      <c r="P7" s="6"/>
      <c r="Q7" s="7"/>
      <c r="R7" s="7"/>
      <c r="S7" s="6"/>
      <c r="T7" s="720"/>
      <c r="U7" s="7"/>
      <c r="V7" s="6"/>
      <c r="W7" s="6"/>
      <c r="X7" s="6"/>
      <c r="Y7" s="7"/>
      <c r="Z7" s="7"/>
      <c r="AA7" s="6"/>
      <c r="AB7" s="73"/>
      <c r="AC7" s="74" t="s">
        <v>275</v>
      </c>
      <c r="AD7" s="75"/>
      <c r="AE7" s="1258" t="s">
        <v>32</v>
      </c>
      <c r="AF7" s="1258"/>
      <c r="AG7" s="1258"/>
      <c r="AH7" s="1258"/>
      <c r="AI7" s="1258"/>
      <c r="AJ7" s="1258"/>
      <c r="AK7" s="1258"/>
      <c r="AL7" s="1259"/>
      <c r="AM7" s="97"/>
      <c r="AN7" s="116"/>
      <c r="AO7" s="94"/>
      <c r="AP7" s="331"/>
      <c r="AQ7" s="332"/>
      <c r="AR7" s="918"/>
      <c r="AS7" s="919"/>
      <c r="AT7" s="83"/>
      <c r="AX7" s="327"/>
      <c r="AY7" s="327" t="s">
        <v>149</v>
      </c>
      <c r="AZ7" s="325" t="s">
        <v>187</v>
      </c>
      <c r="BH7" s="327"/>
      <c r="BI7" s="327"/>
      <c r="BJ7" s="325"/>
    </row>
    <row r="8" spans="1:64" s="85" customFormat="1" ht="13.5" customHeight="1">
      <c r="A8" s="729" t="s">
        <v>215</v>
      </c>
      <c r="B8" s="730" t="s">
        <v>197</v>
      </c>
      <c r="C8" s="731" t="s">
        <v>270</v>
      </c>
      <c r="D8" s="1273" t="s">
        <v>200</v>
      </c>
      <c r="E8" s="1273"/>
      <c r="F8" s="1273"/>
      <c r="G8" s="1274"/>
      <c r="H8" s="1273" t="s">
        <v>203</v>
      </c>
      <c r="I8" s="1273"/>
      <c r="J8" s="1273"/>
      <c r="K8" s="1275"/>
      <c r="L8" s="732" t="s">
        <v>136</v>
      </c>
      <c r="M8" s="733"/>
      <c r="N8" s="733"/>
      <c r="O8" s="734"/>
      <c r="P8" s="733" t="s">
        <v>137</v>
      </c>
      <c r="Q8" s="735"/>
      <c r="R8" s="735"/>
      <c r="S8" s="736"/>
      <c r="T8" s="737" t="s">
        <v>136</v>
      </c>
      <c r="U8" s="733"/>
      <c r="V8" s="733"/>
      <c r="W8" s="734"/>
      <c r="X8" s="733" t="s">
        <v>137</v>
      </c>
      <c r="Y8" s="735"/>
      <c r="Z8" s="735"/>
      <c r="AA8" s="736"/>
      <c r="AB8" s="76" t="s">
        <v>215</v>
      </c>
      <c r="AC8" s="31"/>
      <c r="AD8" s="38"/>
      <c r="AE8" s="1260" t="s">
        <v>200</v>
      </c>
      <c r="AF8" s="1260"/>
      <c r="AG8" s="1260"/>
      <c r="AH8" s="1261"/>
      <c r="AI8" s="1262" t="s">
        <v>203</v>
      </c>
      <c r="AJ8" s="1262" t="s">
        <v>197</v>
      </c>
      <c r="AK8" s="1262" t="s">
        <v>197</v>
      </c>
      <c r="AL8" s="1263" t="s">
        <v>197</v>
      </c>
      <c r="AM8" s="95"/>
      <c r="AN8" s="192" t="s">
        <v>215</v>
      </c>
      <c r="AO8" s="95"/>
      <c r="AP8" s="333" t="s">
        <v>197</v>
      </c>
      <c r="AQ8" s="1264" t="s">
        <v>54</v>
      </c>
      <c r="AR8" s="1265"/>
      <c r="AS8" s="1269" t="s">
        <v>191</v>
      </c>
      <c r="AT8" s="1270"/>
      <c r="AU8" s="85" t="s">
        <v>197</v>
      </c>
      <c r="AV8" s="274" t="s">
        <v>215</v>
      </c>
      <c r="AW8" s="275" t="s">
        <v>197</v>
      </c>
      <c r="AX8" s="286" t="s">
        <v>138</v>
      </c>
      <c r="AY8" s="1266" t="s">
        <v>200</v>
      </c>
      <c r="AZ8" s="1267"/>
      <c r="BA8" s="1267" t="s">
        <v>203</v>
      </c>
      <c r="BB8" s="1268"/>
      <c r="BC8" s="85" t="s">
        <v>339</v>
      </c>
      <c r="BD8" s="85" t="s">
        <v>340</v>
      </c>
      <c r="BF8" s="274" t="s">
        <v>215</v>
      </c>
      <c r="BG8" s="275" t="s">
        <v>197</v>
      </c>
      <c r="BH8" s="286" t="s">
        <v>138</v>
      </c>
      <c r="BI8" s="1266" t="s">
        <v>200</v>
      </c>
      <c r="BJ8" s="1267"/>
      <c r="BK8" s="1267" t="s">
        <v>203</v>
      </c>
      <c r="BL8" s="1268"/>
    </row>
    <row r="9" spans="1:64" ht="12.75" customHeight="1">
      <c r="A9" s="738" t="s">
        <v>240</v>
      </c>
      <c r="B9" s="381" t="s">
        <v>215</v>
      </c>
      <c r="C9" s="739" t="s">
        <v>271</v>
      </c>
      <c r="D9" s="1278">
        <v>2014</v>
      </c>
      <c r="E9" s="1279"/>
      <c r="F9" s="1276">
        <v>2015</v>
      </c>
      <c r="G9" s="1279"/>
      <c r="H9" s="1278">
        <v>2014</v>
      </c>
      <c r="I9" s="1279"/>
      <c r="J9" s="1276">
        <v>2015</v>
      </c>
      <c r="K9" s="1277"/>
      <c r="L9" s="740">
        <v>2014</v>
      </c>
      <c r="M9" s="741"/>
      <c r="N9" s="741">
        <v>2015</v>
      </c>
      <c r="O9" s="579"/>
      <c r="P9" s="742">
        <v>2014</v>
      </c>
      <c r="Q9" s="742"/>
      <c r="R9" s="742">
        <v>2015</v>
      </c>
      <c r="S9" s="6"/>
      <c r="T9" s="743">
        <v>2014</v>
      </c>
      <c r="U9" s="741"/>
      <c r="V9" s="741">
        <v>2015</v>
      </c>
      <c r="W9" s="579"/>
      <c r="X9" s="742">
        <v>2014</v>
      </c>
      <c r="Y9" s="742"/>
      <c r="Z9" s="742">
        <v>2015</v>
      </c>
      <c r="AA9" s="6"/>
      <c r="AB9" s="42" t="s">
        <v>240</v>
      </c>
      <c r="AC9" s="31"/>
      <c r="AD9" s="40"/>
      <c r="AE9" s="1280">
        <v>2014</v>
      </c>
      <c r="AF9" s="1281" t="s">
        <v>197</v>
      </c>
      <c r="AG9" s="1282">
        <v>2015</v>
      </c>
      <c r="AH9" s="1281" t="s">
        <v>197</v>
      </c>
      <c r="AI9" s="1280">
        <v>2014</v>
      </c>
      <c r="AJ9" s="1281" t="s">
        <v>197</v>
      </c>
      <c r="AK9" s="1282">
        <v>2015</v>
      </c>
      <c r="AL9" s="1283" t="s">
        <v>197</v>
      </c>
      <c r="AM9" s="39"/>
      <c r="AN9" s="193" t="s">
        <v>240</v>
      </c>
      <c r="AO9" s="39"/>
      <c r="AP9" s="333" t="s">
        <v>197</v>
      </c>
      <c r="AQ9" s="112">
        <v>2014</v>
      </c>
      <c r="AR9" s="112">
        <v>2015</v>
      </c>
      <c r="AS9" s="920">
        <v>2014</v>
      </c>
      <c r="AT9" s="117">
        <v>2015</v>
      </c>
      <c r="AU9" s="35" t="s">
        <v>197</v>
      </c>
      <c r="AV9" s="276" t="s">
        <v>240</v>
      </c>
      <c r="AW9" s="24" t="s">
        <v>215</v>
      </c>
      <c r="AX9" s="169" t="s">
        <v>139</v>
      </c>
      <c r="AY9" s="573">
        <v>2014</v>
      </c>
      <c r="AZ9" s="573">
        <v>2015</v>
      </c>
      <c r="BA9" s="574">
        <v>2014</v>
      </c>
      <c r="BB9" s="575">
        <v>2015</v>
      </c>
      <c r="BC9" s="85" t="s">
        <v>341</v>
      </c>
      <c r="BD9" s="85" t="s">
        <v>342</v>
      </c>
      <c r="BF9" s="276" t="s">
        <v>240</v>
      </c>
      <c r="BG9" s="24" t="s">
        <v>215</v>
      </c>
      <c r="BH9" s="169" t="s">
        <v>139</v>
      </c>
      <c r="BI9" s="573">
        <f>D9</f>
        <v>2014</v>
      </c>
      <c r="BJ9" s="573">
        <f>F9</f>
        <v>2015</v>
      </c>
      <c r="BK9" s="574">
        <f>D9</f>
        <v>2014</v>
      </c>
      <c r="BL9" s="575">
        <f>F9</f>
        <v>2015</v>
      </c>
    </row>
    <row r="10" spans="1:64" ht="21" customHeight="1">
      <c r="A10" s="744" t="s">
        <v>197</v>
      </c>
      <c r="B10" s="382"/>
      <c r="C10" s="745" t="s">
        <v>197</v>
      </c>
      <c r="D10" s="746" t="s">
        <v>198</v>
      </c>
      <c r="E10" s="383" t="s">
        <v>20</v>
      </c>
      <c r="F10" s="383" t="s">
        <v>198</v>
      </c>
      <c r="G10" s="383" t="s">
        <v>20</v>
      </c>
      <c r="H10" s="383" t="s">
        <v>198</v>
      </c>
      <c r="I10" s="383" t="s">
        <v>20</v>
      </c>
      <c r="J10" s="383" t="s">
        <v>198</v>
      </c>
      <c r="K10" s="747" t="s">
        <v>20</v>
      </c>
      <c r="L10" s="748" t="s">
        <v>198</v>
      </c>
      <c r="M10" s="748" t="s">
        <v>20</v>
      </c>
      <c r="N10" s="748" t="s">
        <v>198</v>
      </c>
      <c r="O10" s="749" t="s">
        <v>20</v>
      </c>
      <c r="P10" s="748" t="s">
        <v>198</v>
      </c>
      <c r="Q10" s="748" t="s">
        <v>20</v>
      </c>
      <c r="R10" s="748" t="s">
        <v>198</v>
      </c>
      <c r="S10" s="748" t="s">
        <v>20</v>
      </c>
      <c r="T10" s="750" t="s">
        <v>198</v>
      </c>
      <c r="U10" s="748" t="s">
        <v>20</v>
      </c>
      <c r="V10" s="748" t="s">
        <v>198</v>
      </c>
      <c r="W10" s="748" t="s">
        <v>20</v>
      </c>
      <c r="X10" s="750" t="s">
        <v>198</v>
      </c>
      <c r="Y10" s="748" t="s">
        <v>20</v>
      </c>
      <c r="Z10" s="748" t="s">
        <v>198</v>
      </c>
      <c r="AA10" s="748" t="s">
        <v>20</v>
      </c>
      <c r="AB10" s="28" t="s">
        <v>197</v>
      </c>
      <c r="AC10" s="31"/>
      <c r="AD10" s="41"/>
      <c r="AE10" s="39" t="s">
        <v>198</v>
      </c>
      <c r="AF10" s="36" t="s">
        <v>20</v>
      </c>
      <c r="AG10" s="24" t="s">
        <v>198</v>
      </c>
      <c r="AH10" s="36" t="s">
        <v>20</v>
      </c>
      <c r="AI10" s="25" t="s">
        <v>198</v>
      </c>
      <c r="AJ10" s="36" t="s">
        <v>20</v>
      </c>
      <c r="AK10" s="24" t="s">
        <v>198</v>
      </c>
      <c r="AL10" s="37" t="s">
        <v>20</v>
      </c>
      <c r="AM10" s="39"/>
      <c r="AN10" s="194" t="s">
        <v>197</v>
      </c>
      <c r="AO10" s="96"/>
      <c r="AP10" s="334" t="s">
        <v>197</v>
      </c>
      <c r="AQ10" s="335"/>
      <c r="AR10" s="916"/>
      <c r="AS10" s="921"/>
      <c r="AT10" s="336"/>
      <c r="AV10" s="277" t="s">
        <v>197</v>
      </c>
      <c r="AW10" s="49"/>
      <c r="AX10" s="26" t="s">
        <v>197</v>
      </c>
      <c r="AY10" s="50"/>
      <c r="AZ10" s="50"/>
      <c r="BA10" s="50"/>
      <c r="BB10" s="278"/>
      <c r="BF10" s="277" t="s">
        <v>197</v>
      </c>
      <c r="BG10" s="49"/>
      <c r="BH10" s="26" t="s">
        <v>197</v>
      </c>
      <c r="BI10" s="50"/>
      <c r="BJ10" s="50"/>
      <c r="BK10" s="50"/>
      <c r="BL10" s="278"/>
    </row>
    <row r="11" spans="1:64" s="338" customFormat="1" ht="15" customHeight="1">
      <c r="A11" s="751">
        <v>1</v>
      </c>
      <c r="B11" s="384" t="s">
        <v>207</v>
      </c>
      <c r="C11" s="752" t="s">
        <v>34</v>
      </c>
      <c r="D11" s="272">
        <v>1638.675</v>
      </c>
      <c r="E11" s="272">
        <v>359246.612</v>
      </c>
      <c r="F11" s="385">
        <v>2344.395</v>
      </c>
      <c r="G11" s="385">
        <v>511974.69800000003</v>
      </c>
      <c r="H11" s="272">
        <v>529.73</v>
      </c>
      <c r="I11" s="272">
        <v>206059.63</v>
      </c>
      <c r="J11" s="272">
        <v>312.31</v>
      </c>
      <c r="K11" s="753">
        <v>129164.17300000001</v>
      </c>
      <c r="L11" s="754" t="s">
        <v>372</v>
      </c>
      <c r="M11" s="754" t="s">
        <v>372</v>
      </c>
      <c r="N11" s="754" t="e">
        <v>#REF!</v>
      </c>
      <c r="O11" s="755" t="e">
        <v>#REF!</v>
      </c>
      <c r="P11" s="754" t="s">
        <v>372</v>
      </c>
      <c r="Q11" s="754" t="s">
        <v>372</v>
      </c>
      <c r="R11" s="754" t="s">
        <v>372</v>
      </c>
      <c r="S11" s="754" t="s">
        <v>372</v>
      </c>
      <c r="T11" s="756" t="s">
        <v>372</v>
      </c>
      <c r="U11" s="620" t="s">
        <v>372</v>
      </c>
      <c r="V11" s="620" t="s">
        <v>372</v>
      </c>
      <c r="W11" s="620" t="s">
        <v>372</v>
      </c>
      <c r="X11" s="756" t="s">
        <v>372</v>
      </c>
      <c r="Y11" s="620" t="s">
        <v>372</v>
      </c>
      <c r="Z11" s="620" t="s">
        <v>372</v>
      </c>
      <c r="AA11" s="757" t="s">
        <v>372</v>
      </c>
      <c r="AB11" s="2">
        <v>1</v>
      </c>
      <c r="AC11" s="16" t="s">
        <v>207</v>
      </c>
      <c r="AD11" s="90" t="s">
        <v>196</v>
      </c>
      <c r="AE11" s="758">
        <v>0</v>
      </c>
      <c r="AF11" s="758">
        <v>0</v>
      </c>
      <c r="AG11" s="758" t="e">
        <v>#REF!</v>
      </c>
      <c r="AH11" s="758" t="e">
        <v>#REF!</v>
      </c>
      <c r="AI11" s="758">
        <v>0</v>
      </c>
      <c r="AJ11" s="758">
        <v>0</v>
      </c>
      <c r="AK11" s="758">
        <v>0</v>
      </c>
      <c r="AL11" s="759">
        <v>0</v>
      </c>
      <c r="AM11" s="760"/>
      <c r="AN11" s="195">
        <v>1</v>
      </c>
      <c r="AO11" s="16" t="s">
        <v>207</v>
      </c>
      <c r="AP11" s="90" t="s">
        <v>196</v>
      </c>
      <c r="AQ11" s="352">
        <v>16438.858</v>
      </c>
      <c r="AR11" s="352">
        <v>18405.199</v>
      </c>
      <c r="AS11" s="917"/>
      <c r="AT11" s="353"/>
      <c r="AU11" s="339" t="s">
        <v>197</v>
      </c>
      <c r="AV11" s="279">
        <v>1</v>
      </c>
      <c r="AW11" s="16" t="s">
        <v>207</v>
      </c>
      <c r="AX11" s="173" t="s">
        <v>140</v>
      </c>
      <c r="AY11" s="346">
        <v>219.22993394053125</v>
      </c>
      <c r="AZ11" s="346" t="s">
        <v>149</v>
      </c>
      <c r="BA11" s="346">
        <v>388.9899193928983</v>
      </c>
      <c r="BB11" s="347">
        <v>413.5768082994461</v>
      </c>
      <c r="BC11" s="958" t="str">
        <f>IF(ISNUMBER(AY11*AZ11),IF(AY11*AZ11&gt;0,IF(AY11&gt;AZ11,IF(AY11/AZ11&gt;BD$6,"CHECK","ACCEPT"),IF(AZ11/AY11&gt;BD$6,"CHECK","ACCEPT")),IF(AZ11=0,IF(AY11&lt;BD$6,"ACCEPT","CHECK"),IF(AZ11&lt;BD$6,"ACCEPT","CHECK"))),"CHECK")</f>
        <v>CHECK</v>
      </c>
      <c r="BD11" s="958" t="str">
        <f>IF(ISNUMBER(BA11*BB11),IF(BA11*BB11&gt;0,IF(BA11&gt;BB11,IF(BA11/BB11&gt;BD$6,"CHECK","ACCEPT"),IF(BB11/BA11&gt;BD$6,"CHECK","ACCEPT")),IF(BB11=0,IF(BA11&lt;BD$6,"ACCEPT","CHECK"),IF(BB11&lt;BD$6,"ACCEPT","CHECK"))),"CHECK")</f>
        <v>ACCEPT</v>
      </c>
      <c r="BF11" s="279">
        <v>1</v>
      </c>
      <c r="BG11" s="16" t="s">
        <v>207</v>
      </c>
      <c r="BH11" s="173" t="s">
        <v>140</v>
      </c>
      <c r="BI11" s="346" t="str">
        <f>IF(ISTEXT(AY11),IF('EU1 ExtraEU Trade'!AW10=0,"INTRA-EU","CHECK")," ")</f>
        <v> </v>
      </c>
      <c r="BJ11" s="346" t="str">
        <f>IF(ISTEXT(AZ11),IF('EU1 ExtraEU Trade'!AX10=0,"INTRA-EU","CHECK")," ")</f>
        <v>INTRA-EU</v>
      </c>
      <c r="BK11" s="346" t="str">
        <f>IF(ISTEXT(BA11),IF('EU1 ExtraEU Trade'!AY10=0,"INTRA-EU","CHECK")," ")</f>
        <v> </v>
      </c>
      <c r="BL11" s="347" t="str">
        <f>IF(ISTEXT(BB11),IF('EU1 ExtraEU Trade'!AZ10=0,"INTRA-EU","CHECK")," ")</f>
        <v> </v>
      </c>
    </row>
    <row r="12" spans="1:64" s="79" customFormat="1" ht="15" customHeight="1" thickBot="1">
      <c r="A12" s="761" t="s">
        <v>158</v>
      </c>
      <c r="B12" s="396" t="s">
        <v>245</v>
      </c>
      <c r="C12" s="762" t="s">
        <v>34</v>
      </c>
      <c r="D12" s="763">
        <v>631.025</v>
      </c>
      <c r="E12" s="763">
        <v>72187.232</v>
      </c>
      <c r="F12" s="817">
        <v>551.957</v>
      </c>
      <c r="G12" s="817">
        <v>53834.249</v>
      </c>
      <c r="H12" s="763">
        <v>202.92</v>
      </c>
      <c r="I12" s="763">
        <v>43158.05</v>
      </c>
      <c r="J12" s="763">
        <v>142.898</v>
      </c>
      <c r="K12" s="764">
        <v>32923.679</v>
      </c>
      <c r="L12" s="765"/>
      <c r="M12" s="766"/>
      <c r="N12" s="643"/>
      <c r="O12" s="644"/>
      <c r="P12" s="767"/>
      <c r="Q12" s="767"/>
      <c r="R12" s="767"/>
      <c r="S12" s="768"/>
      <c r="T12" s="769" t="s">
        <v>372</v>
      </c>
      <c r="U12" s="8" t="s">
        <v>372</v>
      </c>
      <c r="V12" s="8" t="s">
        <v>372</v>
      </c>
      <c r="W12" s="8" t="s">
        <v>372</v>
      </c>
      <c r="X12" s="769" t="s">
        <v>372</v>
      </c>
      <c r="Y12" s="8" t="s">
        <v>372</v>
      </c>
      <c r="Z12" s="8" t="s">
        <v>372</v>
      </c>
      <c r="AA12" s="770" t="s">
        <v>372</v>
      </c>
      <c r="AB12" s="2" t="s">
        <v>158</v>
      </c>
      <c r="AC12" s="19" t="s">
        <v>245</v>
      </c>
      <c r="AD12" s="77" t="s">
        <v>196</v>
      </c>
      <c r="AE12" s="627"/>
      <c r="AF12" s="627"/>
      <c r="AG12" s="627"/>
      <c r="AH12" s="627"/>
      <c r="AI12" s="627"/>
      <c r="AJ12" s="627"/>
      <c r="AK12" s="627"/>
      <c r="AL12" s="664"/>
      <c r="AM12" s="90"/>
      <c r="AN12" s="195" t="s">
        <v>158</v>
      </c>
      <c r="AO12" s="19" t="s">
        <v>245</v>
      </c>
      <c r="AP12" s="77" t="s">
        <v>196</v>
      </c>
      <c r="AQ12" s="341">
        <v>5287.398</v>
      </c>
      <c r="AR12" s="352">
        <v>5860.126</v>
      </c>
      <c r="AS12" s="913"/>
      <c r="AT12" s="342"/>
      <c r="AV12" s="279">
        <v>1.1</v>
      </c>
      <c r="AW12" s="23" t="s">
        <v>245</v>
      </c>
      <c r="AX12" s="173" t="s">
        <v>140</v>
      </c>
      <c r="AY12" s="343">
        <v>114.39678618121312</v>
      </c>
      <c r="AZ12" s="343" t="s">
        <v>149</v>
      </c>
      <c r="BA12" s="344">
        <v>212.68504829489456</v>
      </c>
      <c r="BB12" s="345">
        <v>230.39985864042882</v>
      </c>
      <c r="BC12" s="958" t="str">
        <f aca="true" t="shared" si="0" ref="BC12:BC68">IF(ISNUMBER(AY12*AZ12),IF(AY12*AZ12&gt;0,IF(AY12&gt;AZ12,IF(AY12/AZ12&gt;BD$6,"CHECK","ACCEPT"),IF(AZ12/AY12&gt;BD$6,"CHECK","ACCEPT")),IF(AZ12=0,IF(AY12&lt;BD$6,"ACCEPT","CHECK"),IF(AZ12&lt;BD$6,"ACCEPT","CHECK"))),"CHECK")</f>
        <v>CHECK</v>
      </c>
      <c r="BD12" s="958" t="str">
        <f aca="true" t="shared" si="1" ref="BD12:BD68">IF(ISNUMBER(BA12*BB12),IF(BA12*BB12&gt;0,IF(BA12&gt;BB12,IF(BA12/BB12&gt;BD$6,"CHECK","ACCEPT"),IF(BB12/BA12&gt;BD$6,"CHECK","ACCEPT")),IF(BB12=0,IF(BA12&lt;BD$6,"ACCEPT","CHECK"),IF(BB12&lt;BD$6,"ACCEPT","CHECK"))),"CHECK")</f>
        <v>ACCEPT</v>
      </c>
      <c r="BF12" s="279">
        <v>1.1</v>
      </c>
      <c r="BG12" s="23" t="s">
        <v>245</v>
      </c>
      <c r="BH12" s="173" t="s">
        <v>140</v>
      </c>
      <c r="BI12" s="343" t="str">
        <f>IF(ISTEXT(AY12),IF('EU1 ExtraEU Trade'!AW11=0,"INTRA-EU","CHECK")," ")</f>
        <v> </v>
      </c>
      <c r="BJ12" s="343" t="str">
        <f>IF(ISTEXT(AZ12),IF('EU1 ExtraEU Trade'!AX11=0,"INTRA-EU","CHECK")," ")</f>
        <v>CHECK</v>
      </c>
      <c r="BK12" s="344" t="str">
        <f>IF(ISTEXT(BA12),IF('EU1 ExtraEU Trade'!AY11=0,"INTRA-EU","CHECK")," ")</f>
        <v> </v>
      </c>
      <c r="BL12" s="345" t="str">
        <f>IF(ISTEXT(BB12),IF('EU1 ExtraEU Trade'!AZ11=0,"INTRA-EU","CHECK")," ")</f>
        <v> </v>
      </c>
    </row>
    <row r="13" spans="1:64" s="338" customFormat="1" ht="15" customHeight="1">
      <c r="A13" s="751" t="s">
        <v>159</v>
      </c>
      <c r="B13" s="771" t="s">
        <v>246</v>
      </c>
      <c r="C13" s="772" t="s">
        <v>34</v>
      </c>
      <c r="D13" s="385">
        <v>1007.65</v>
      </c>
      <c r="E13" s="385">
        <v>287059.38</v>
      </c>
      <c r="F13" s="385">
        <v>1792.4379999999999</v>
      </c>
      <c r="G13" s="385">
        <v>458140.449</v>
      </c>
      <c r="H13" s="385">
        <v>326.81</v>
      </c>
      <c r="I13" s="385">
        <v>162901.58000000002</v>
      </c>
      <c r="J13" s="385">
        <v>169.412</v>
      </c>
      <c r="K13" s="773">
        <v>96240.494</v>
      </c>
      <c r="L13" s="774" t="s">
        <v>372</v>
      </c>
      <c r="M13" s="775" t="s">
        <v>372</v>
      </c>
      <c r="N13" s="776" t="e">
        <v>#REF!</v>
      </c>
      <c r="O13" s="777" t="e">
        <v>#REF!</v>
      </c>
      <c r="P13" s="778" t="s">
        <v>372</v>
      </c>
      <c r="Q13" s="778" t="s">
        <v>372</v>
      </c>
      <c r="R13" s="778" t="s">
        <v>372</v>
      </c>
      <c r="S13" s="779" t="s">
        <v>372</v>
      </c>
      <c r="T13" s="756" t="s">
        <v>372</v>
      </c>
      <c r="U13" s="620" t="s">
        <v>372</v>
      </c>
      <c r="V13" s="620" t="s">
        <v>372</v>
      </c>
      <c r="W13" s="620" t="s">
        <v>372</v>
      </c>
      <c r="X13" s="756" t="s">
        <v>372</v>
      </c>
      <c r="Y13" s="620" t="s">
        <v>372</v>
      </c>
      <c r="Z13" s="620" t="s">
        <v>372</v>
      </c>
      <c r="AA13" s="757" t="s">
        <v>372</v>
      </c>
      <c r="AB13" s="2" t="s">
        <v>159</v>
      </c>
      <c r="AC13" s="19" t="s">
        <v>246</v>
      </c>
      <c r="AD13" s="77" t="s">
        <v>196</v>
      </c>
      <c r="AE13" s="780">
        <v>0</v>
      </c>
      <c r="AF13" s="780">
        <v>0</v>
      </c>
      <c r="AG13" s="780" t="e">
        <v>#REF!</v>
      </c>
      <c r="AH13" s="780" t="e">
        <v>#REF!</v>
      </c>
      <c r="AI13" s="780">
        <v>0</v>
      </c>
      <c r="AJ13" s="780">
        <v>0</v>
      </c>
      <c r="AK13" s="780">
        <v>0</v>
      </c>
      <c r="AL13" s="781">
        <v>0</v>
      </c>
      <c r="AM13" s="760"/>
      <c r="AN13" s="195" t="s">
        <v>159</v>
      </c>
      <c r="AO13" s="19" t="s">
        <v>246</v>
      </c>
      <c r="AP13" s="77" t="s">
        <v>196</v>
      </c>
      <c r="AQ13" s="341">
        <v>11151.460000000001</v>
      </c>
      <c r="AR13" s="352">
        <v>12545.073</v>
      </c>
      <c r="AS13" s="913"/>
      <c r="AT13" s="342"/>
      <c r="AV13" s="279">
        <v>1.2</v>
      </c>
      <c r="AW13" s="19" t="s">
        <v>246</v>
      </c>
      <c r="AX13" s="173" t="s">
        <v>140</v>
      </c>
      <c r="AY13" s="346">
        <v>284.88004763558774</v>
      </c>
      <c r="AZ13" s="346" t="s">
        <v>149</v>
      </c>
      <c r="BA13" s="348">
        <v>498.4595942596616</v>
      </c>
      <c r="BB13" s="349">
        <v>568.0854602979718</v>
      </c>
      <c r="BC13" s="958" t="str">
        <f t="shared" si="0"/>
        <v>CHECK</v>
      </c>
      <c r="BD13" s="958" t="str">
        <f t="shared" si="1"/>
        <v>ACCEPT</v>
      </c>
      <c r="BF13" s="279">
        <v>1.2</v>
      </c>
      <c r="BG13" s="19" t="s">
        <v>246</v>
      </c>
      <c r="BH13" s="173" t="s">
        <v>140</v>
      </c>
      <c r="BI13" s="346">
        <f>IF(ISTEXT(AY13),IF('EU1 ExtraEU Trade'!AW12=0,"INTRA-EU","CHECK"),"")</f>
      </c>
      <c r="BJ13" s="346" t="str">
        <f>IF(ISTEXT(AZ13),IF('EU1 ExtraEU Trade'!AX12=0,"INTRA-EU","CHECK")," ")</f>
        <v>CHECK</v>
      </c>
      <c r="BK13" s="348" t="str">
        <f>IF(ISTEXT(BA13),IF('EU1 ExtraEU Trade'!AY12=0,"INTRA-EU","CHECK")," ")</f>
        <v> </v>
      </c>
      <c r="BL13" s="349" t="str">
        <f>IF(ISTEXT(BB13),IF('EU1 ExtraEU Trade'!AZ12=0,"INTRA-EU","CHECK")," ")</f>
        <v> </v>
      </c>
    </row>
    <row r="14" spans="1:64" s="79" customFormat="1" ht="15" customHeight="1">
      <c r="A14" s="761" t="s">
        <v>222</v>
      </c>
      <c r="B14" s="386" t="s">
        <v>201</v>
      </c>
      <c r="C14" s="782" t="s">
        <v>34</v>
      </c>
      <c r="D14" s="763">
        <v>917.005</v>
      </c>
      <c r="E14" s="763">
        <v>244700.97</v>
      </c>
      <c r="F14" s="763">
        <v>1644.022</v>
      </c>
      <c r="G14" s="869">
        <v>409852.351</v>
      </c>
      <c r="H14" s="763">
        <v>214.48</v>
      </c>
      <c r="I14" s="763">
        <v>93511.24</v>
      </c>
      <c r="J14" s="763">
        <v>73.209</v>
      </c>
      <c r="K14" s="764">
        <v>33031.506</v>
      </c>
      <c r="L14" s="765"/>
      <c r="M14" s="766"/>
      <c r="N14" s="643"/>
      <c r="O14" s="644"/>
      <c r="P14" s="767"/>
      <c r="Q14" s="767"/>
      <c r="R14" s="767"/>
      <c r="S14" s="768"/>
      <c r="T14" s="769" t="s">
        <v>372</v>
      </c>
      <c r="U14" s="8" t="s">
        <v>372</v>
      </c>
      <c r="V14" s="8" t="s">
        <v>372</v>
      </c>
      <c r="W14" s="8" t="s">
        <v>372</v>
      </c>
      <c r="X14" s="769" t="s">
        <v>372</v>
      </c>
      <c r="Y14" s="8" t="s">
        <v>372</v>
      </c>
      <c r="Z14" s="8" t="s">
        <v>372</v>
      </c>
      <c r="AA14" s="770" t="s">
        <v>372</v>
      </c>
      <c r="AB14" s="2" t="s">
        <v>222</v>
      </c>
      <c r="AC14" s="17" t="s">
        <v>201</v>
      </c>
      <c r="AD14" s="77" t="s">
        <v>196</v>
      </c>
      <c r="AE14" s="627"/>
      <c r="AF14" s="627"/>
      <c r="AG14" s="627"/>
      <c r="AH14" s="627"/>
      <c r="AI14" s="627"/>
      <c r="AJ14" s="627"/>
      <c r="AK14" s="627"/>
      <c r="AL14" s="664"/>
      <c r="AM14" s="90"/>
      <c r="AN14" s="195" t="s">
        <v>222</v>
      </c>
      <c r="AO14" s="17" t="s">
        <v>201</v>
      </c>
      <c r="AP14" s="115" t="s">
        <v>196</v>
      </c>
      <c r="AQ14" s="341">
        <v>6334.155000000002</v>
      </c>
      <c r="AR14" s="352">
        <v>7715.297</v>
      </c>
      <c r="AS14" s="913"/>
      <c r="AT14" s="342"/>
      <c r="AV14" s="279" t="s">
        <v>222</v>
      </c>
      <c r="AW14" s="17" t="s">
        <v>201</v>
      </c>
      <c r="AX14" s="173" t="s">
        <v>140</v>
      </c>
      <c r="AY14" s="350">
        <v>266.8480215484103</v>
      </c>
      <c r="AZ14" s="350" t="s">
        <v>149</v>
      </c>
      <c r="BA14" s="350">
        <v>435.99048862364793</v>
      </c>
      <c r="BB14" s="351">
        <v>451.19460722042373</v>
      </c>
      <c r="BC14" s="958" t="str">
        <f t="shared" si="0"/>
        <v>CHECK</v>
      </c>
      <c r="BD14" s="958" t="str">
        <f t="shared" si="1"/>
        <v>ACCEPT</v>
      </c>
      <c r="BF14" s="279" t="s">
        <v>222</v>
      </c>
      <c r="BG14" s="17" t="s">
        <v>201</v>
      </c>
      <c r="BH14" s="173" t="s">
        <v>140</v>
      </c>
      <c r="BI14" s="350" t="str">
        <f>IF(ISTEXT(AY14),IF('EU1 ExtraEU Trade'!AW13=0,"INTRA-EU","CHECK")," ")</f>
        <v> </v>
      </c>
      <c r="BJ14" s="350" t="str">
        <f>IF(ISTEXT(AZ14),IF('EU1 ExtraEU Trade'!AX13=0,"INTRA-EU","CHECK")," ")</f>
        <v>CHECK</v>
      </c>
      <c r="BK14" s="350" t="str">
        <f>IF(ISTEXT(BA14),IF('EU1 ExtraEU Trade'!AY13=0,"INTRA-EU","CHECK")," ")</f>
        <v> </v>
      </c>
      <c r="BL14" s="351" t="str">
        <f>IF(ISTEXT(BB14),IF('EU1 ExtraEU Trade'!AZ13=0,"INTRA-EU","CHECK")," ")</f>
        <v> </v>
      </c>
    </row>
    <row r="15" spans="1:64" s="79" customFormat="1" ht="15" customHeight="1">
      <c r="A15" s="761" t="s">
        <v>294</v>
      </c>
      <c r="B15" s="386" t="s">
        <v>202</v>
      </c>
      <c r="C15" s="782" t="s">
        <v>34</v>
      </c>
      <c r="D15" s="763">
        <v>90.645</v>
      </c>
      <c r="E15" s="763">
        <v>42358.41</v>
      </c>
      <c r="F15" s="763">
        <v>148.416</v>
      </c>
      <c r="G15" s="869">
        <v>48288.098</v>
      </c>
      <c r="H15" s="763">
        <v>112.33</v>
      </c>
      <c r="I15" s="763">
        <v>69390.34</v>
      </c>
      <c r="J15" s="763">
        <v>96.203</v>
      </c>
      <c r="K15" s="764">
        <v>63208.988</v>
      </c>
      <c r="L15" s="765"/>
      <c r="M15" s="766"/>
      <c r="N15" s="643"/>
      <c r="O15" s="644"/>
      <c r="P15" s="767"/>
      <c r="Q15" s="767"/>
      <c r="R15" s="767"/>
      <c r="S15" s="768"/>
      <c r="T15" s="769" t="s">
        <v>372</v>
      </c>
      <c r="U15" s="8" t="s">
        <v>372</v>
      </c>
      <c r="V15" s="8" t="s">
        <v>372</v>
      </c>
      <c r="W15" s="8" t="s">
        <v>372</v>
      </c>
      <c r="X15" s="769" t="s">
        <v>372</v>
      </c>
      <c r="Y15" s="8" t="s">
        <v>372</v>
      </c>
      <c r="Z15" s="8" t="s">
        <v>372</v>
      </c>
      <c r="AA15" s="770" t="s">
        <v>372</v>
      </c>
      <c r="AB15" s="2" t="s">
        <v>294</v>
      </c>
      <c r="AC15" s="17" t="s">
        <v>202</v>
      </c>
      <c r="AD15" s="77" t="s">
        <v>196</v>
      </c>
      <c r="AE15" s="627"/>
      <c r="AF15" s="627"/>
      <c r="AG15" s="627"/>
      <c r="AH15" s="627"/>
      <c r="AI15" s="627"/>
      <c r="AJ15" s="627"/>
      <c r="AK15" s="627"/>
      <c r="AL15" s="664"/>
      <c r="AM15" s="90"/>
      <c r="AN15" s="195" t="s">
        <v>294</v>
      </c>
      <c r="AO15" s="17" t="s">
        <v>202</v>
      </c>
      <c r="AP15" s="77" t="s">
        <v>196</v>
      </c>
      <c r="AQ15" s="341">
        <v>4817.305</v>
      </c>
      <c r="AR15" s="352">
        <v>10280.843</v>
      </c>
      <c r="AS15" s="913"/>
      <c r="AT15" s="342"/>
      <c r="AV15" s="279" t="s">
        <v>294</v>
      </c>
      <c r="AW15" s="17" t="s">
        <v>202</v>
      </c>
      <c r="AX15" s="173" t="s">
        <v>140</v>
      </c>
      <c r="AY15" s="350">
        <v>467.3000165480722</v>
      </c>
      <c r="AZ15" s="350" t="s">
        <v>149</v>
      </c>
      <c r="BA15" s="350">
        <v>617.7364906970533</v>
      </c>
      <c r="BB15" s="351">
        <v>657.037597580117</v>
      </c>
      <c r="BC15" s="958" t="str">
        <f t="shared" si="0"/>
        <v>CHECK</v>
      </c>
      <c r="BD15" s="958" t="str">
        <f t="shared" si="1"/>
        <v>ACCEPT</v>
      </c>
      <c r="BF15" s="279" t="s">
        <v>294</v>
      </c>
      <c r="BG15" s="17" t="s">
        <v>202</v>
      </c>
      <c r="BH15" s="173" t="s">
        <v>140</v>
      </c>
      <c r="BI15" s="350" t="str">
        <f>IF(ISTEXT(AY15),IF('EU1 ExtraEU Trade'!AW14=0,"INTRA-EU","CHECK")," ")</f>
        <v> </v>
      </c>
      <c r="BJ15" s="350" t="str">
        <f>IF(ISTEXT(AZ15),IF('EU1 ExtraEU Trade'!AX14=0,"INTRA-EU","CHECK")," ")</f>
        <v>CHECK</v>
      </c>
      <c r="BK15" s="350" t="str">
        <f>IF(ISTEXT(BA15),IF('EU1 ExtraEU Trade'!AY14=0,"INTRA-EU","CHECK")," ")</f>
        <v> </v>
      </c>
      <c r="BL15" s="351" t="str">
        <f>IF(ISTEXT(BB15),IF('EU1 ExtraEU Trade'!AZ14=0,"INTRA-EU","CHECK")," ")</f>
        <v> </v>
      </c>
    </row>
    <row r="16" spans="1:64" s="79" customFormat="1" ht="15" customHeight="1">
      <c r="A16" s="783" t="s">
        <v>19</v>
      </c>
      <c r="B16" s="387" t="s">
        <v>311</v>
      </c>
      <c r="C16" s="762" t="s">
        <v>34</v>
      </c>
      <c r="D16" s="763">
        <v>0.115</v>
      </c>
      <c r="E16" s="763">
        <v>429.6</v>
      </c>
      <c r="F16" s="763">
        <v>0.231</v>
      </c>
      <c r="G16" s="869">
        <v>558.012</v>
      </c>
      <c r="H16" s="763">
        <v>0</v>
      </c>
      <c r="I16" s="763">
        <v>0</v>
      </c>
      <c r="J16" s="763">
        <v>0</v>
      </c>
      <c r="K16" s="764">
        <v>0</v>
      </c>
      <c r="L16" s="765"/>
      <c r="M16" s="766"/>
      <c r="N16" s="643"/>
      <c r="O16" s="644"/>
      <c r="P16" s="767"/>
      <c r="Q16" s="767"/>
      <c r="R16" s="767"/>
      <c r="S16" s="768"/>
      <c r="T16" s="769" t="s">
        <v>372</v>
      </c>
      <c r="U16" s="8" t="s">
        <v>372</v>
      </c>
      <c r="V16" s="8" t="s">
        <v>372</v>
      </c>
      <c r="W16" s="8" t="s">
        <v>372</v>
      </c>
      <c r="X16" s="769" t="s">
        <v>372</v>
      </c>
      <c r="Y16" s="8" t="s">
        <v>372</v>
      </c>
      <c r="Z16" s="8" t="s">
        <v>372</v>
      </c>
      <c r="AA16" s="770" t="s">
        <v>372</v>
      </c>
      <c r="AB16" s="2" t="s">
        <v>19</v>
      </c>
      <c r="AC16" s="18" t="s">
        <v>311</v>
      </c>
      <c r="AD16" s="77" t="s">
        <v>196</v>
      </c>
      <c r="AE16" s="630" t="s">
        <v>372</v>
      </c>
      <c r="AF16" s="630" t="s">
        <v>372</v>
      </c>
      <c r="AG16" s="630" t="e">
        <v>#REF!</v>
      </c>
      <c r="AH16" s="630" t="e">
        <v>#REF!</v>
      </c>
      <c r="AI16" s="630" t="s">
        <v>372</v>
      </c>
      <c r="AJ16" s="630" t="s">
        <v>372</v>
      </c>
      <c r="AK16" s="630" t="s">
        <v>372</v>
      </c>
      <c r="AL16" s="665" t="s">
        <v>372</v>
      </c>
      <c r="AM16" s="90"/>
      <c r="AN16" s="196" t="s">
        <v>19</v>
      </c>
      <c r="AO16" s="18" t="s">
        <v>311</v>
      </c>
      <c r="AP16" s="77" t="s">
        <v>196</v>
      </c>
      <c r="AQ16" s="352" t="s">
        <v>56</v>
      </c>
      <c r="AR16" s="352" t="s">
        <v>56</v>
      </c>
      <c r="AS16" s="913"/>
      <c r="AT16" s="342"/>
      <c r="AU16" s="90"/>
      <c r="AV16" s="280" t="s">
        <v>19</v>
      </c>
      <c r="AW16" s="29" t="s">
        <v>311</v>
      </c>
      <c r="AX16" s="173" t="s">
        <v>140</v>
      </c>
      <c r="AY16" s="350">
        <v>3735.6521739130435</v>
      </c>
      <c r="AZ16" s="350" t="s">
        <v>149</v>
      </c>
      <c r="BA16" s="350">
        <v>0</v>
      </c>
      <c r="BB16" s="351">
        <v>0</v>
      </c>
      <c r="BC16" s="958" t="str">
        <f t="shared" si="0"/>
        <v>CHECK</v>
      </c>
      <c r="BD16" s="958" t="str">
        <f t="shared" si="1"/>
        <v>ACCEPT</v>
      </c>
      <c r="BF16" s="280" t="s">
        <v>19</v>
      </c>
      <c r="BG16" s="29" t="s">
        <v>311</v>
      </c>
      <c r="BH16" s="173" t="s">
        <v>140</v>
      </c>
      <c r="BI16" s="350" t="str">
        <f>IF(ISTEXT(AY16),IF('EU1 ExtraEU Trade'!AW15=0,"INTRA-EU","CHECK")," ")</f>
        <v> </v>
      </c>
      <c r="BJ16" s="350" t="str">
        <f>IF(ISTEXT(AZ16),IF('EU1 ExtraEU Trade'!AX15=0,"INTRA-EU","CHECK")," ")</f>
        <v>CHECK</v>
      </c>
      <c r="BK16" s="350" t="str">
        <f>IF(ISTEXT(BA16),IF('EU1 ExtraEU Trade'!AY15=0,"INTRA-EU","CHECK")," ")</f>
        <v> </v>
      </c>
      <c r="BL16" s="351" t="str">
        <f>IF(ISTEXT(BB16),IF('EU1 ExtraEU Trade'!AZ15=0,"INTRA-EU","CHECK")," ")</f>
        <v> </v>
      </c>
    </row>
    <row r="17" spans="1:64" s="79" customFormat="1" ht="15" customHeight="1">
      <c r="A17" s="784">
        <v>2</v>
      </c>
      <c r="B17" s="785" t="s">
        <v>247</v>
      </c>
      <c r="C17" s="762" t="s">
        <v>305</v>
      </c>
      <c r="D17" s="763">
        <v>0.48</v>
      </c>
      <c r="E17" s="763">
        <v>1109.84</v>
      </c>
      <c r="F17" s="763">
        <v>2.371</v>
      </c>
      <c r="G17" s="869">
        <v>4679.07</v>
      </c>
      <c r="H17" s="763">
        <v>6.61</v>
      </c>
      <c r="I17" s="763">
        <v>14397.56</v>
      </c>
      <c r="J17" s="763">
        <v>6.457</v>
      </c>
      <c r="K17" s="764">
        <v>16727.77</v>
      </c>
      <c r="L17" s="765"/>
      <c r="M17" s="766"/>
      <c r="N17" s="643"/>
      <c r="O17" s="644"/>
      <c r="P17" s="767"/>
      <c r="Q17" s="767"/>
      <c r="R17" s="767"/>
      <c r="S17" s="768"/>
      <c r="T17" s="769" t="s">
        <v>372</v>
      </c>
      <c r="U17" s="8" t="s">
        <v>372</v>
      </c>
      <c r="V17" s="8" t="s">
        <v>372</v>
      </c>
      <c r="W17" s="8" t="s">
        <v>372</v>
      </c>
      <c r="X17" s="769" t="s">
        <v>372</v>
      </c>
      <c r="Y17" s="8" t="s">
        <v>372</v>
      </c>
      <c r="Z17" s="8" t="s">
        <v>372</v>
      </c>
      <c r="AA17" s="770" t="s">
        <v>372</v>
      </c>
      <c r="AB17" s="786">
        <v>2</v>
      </c>
      <c r="AC17" s="787" t="s">
        <v>247</v>
      </c>
      <c r="AD17" s="77" t="s">
        <v>305</v>
      </c>
      <c r="AE17" s="627"/>
      <c r="AF17" s="627"/>
      <c r="AG17" s="627"/>
      <c r="AH17" s="627"/>
      <c r="AI17" s="627"/>
      <c r="AJ17" s="627"/>
      <c r="AK17" s="627"/>
      <c r="AL17" s="664"/>
      <c r="AM17" s="90"/>
      <c r="AN17" s="788">
        <v>2</v>
      </c>
      <c r="AO17" s="787" t="s">
        <v>247</v>
      </c>
      <c r="AP17" s="77" t="s">
        <v>305</v>
      </c>
      <c r="AQ17" s="341">
        <v>10.331</v>
      </c>
      <c r="AR17" s="352">
        <v>15.069999999999997</v>
      </c>
      <c r="AS17" s="913"/>
      <c r="AT17" s="342"/>
      <c r="AV17" s="789">
        <v>2</v>
      </c>
      <c r="AW17" s="787" t="s">
        <v>247</v>
      </c>
      <c r="AX17" s="171" t="s">
        <v>141</v>
      </c>
      <c r="AY17" s="350">
        <v>2312.1666666666665</v>
      </c>
      <c r="AZ17" s="350" t="s">
        <v>149</v>
      </c>
      <c r="BA17" s="350">
        <v>2178.1482602118003</v>
      </c>
      <c r="BB17" s="351">
        <v>2590.641164627536</v>
      </c>
      <c r="BC17" s="958" t="str">
        <f t="shared" si="0"/>
        <v>CHECK</v>
      </c>
      <c r="BD17" s="958" t="str">
        <f t="shared" si="1"/>
        <v>ACCEPT</v>
      </c>
      <c r="BF17" s="789">
        <v>2</v>
      </c>
      <c r="BG17" s="787" t="s">
        <v>247</v>
      </c>
      <c r="BH17" s="171" t="s">
        <v>141</v>
      </c>
      <c r="BI17" s="350" t="str">
        <f>IF(ISTEXT(AY17),IF('EU1 ExtraEU Trade'!AW16=0,"INTRA-EU","CHECK")," ")</f>
        <v> </v>
      </c>
      <c r="BJ17" s="350" t="str">
        <f>IF(ISTEXT(AZ17),IF('EU1 ExtraEU Trade'!AX16=0,"INTRA-EU","CHECK")," ")</f>
        <v>CHECK</v>
      </c>
      <c r="BK17" s="350" t="str">
        <f>IF(ISTEXT(BA17),IF('EU1 ExtraEU Trade'!AY16=0,"INTRA-EU","CHECK")," ")</f>
        <v> </v>
      </c>
      <c r="BL17" s="351" t="str">
        <f>IF(ISTEXT(BB17),IF('EU1 ExtraEU Trade'!AZ16=0,"INTRA-EU","CHECK")," ")</f>
        <v> </v>
      </c>
    </row>
    <row r="18" spans="1:64" s="79" customFormat="1" ht="15" customHeight="1">
      <c r="A18" s="870">
        <v>3</v>
      </c>
      <c r="B18" s="785" t="s">
        <v>329</v>
      </c>
      <c r="C18" s="935" t="s">
        <v>34</v>
      </c>
      <c r="D18" s="763">
        <v>8.106</v>
      </c>
      <c r="E18" s="763">
        <v>2396.815</v>
      </c>
      <c r="F18" s="763">
        <v>4.62</v>
      </c>
      <c r="G18" s="869">
        <v>2866.2470000000003</v>
      </c>
      <c r="H18" s="869">
        <v>313.253</v>
      </c>
      <c r="I18" s="869">
        <v>54924.03</v>
      </c>
      <c r="J18" s="869">
        <v>288.497</v>
      </c>
      <c r="K18" s="869">
        <v>51991.454999999994</v>
      </c>
      <c r="L18" s="765"/>
      <c r="M18" s="766"/>
      <c r="N18" s="643"/>
      <c r="O18" s="644"/>
      <c r="P18" s="767"/>
      <c r="Q18" s="767"/>
      <c r="R18" s="767"/>
      <c r="S18" s="768"/>
      <c r="T18" s="769" t="s">
        <v>372</v>
      </c>
      <c r="U18" s="8" t="s">
        <v>372</v>
      </c>
      <c r="V18" s="8" t="s">
        <v>372</v>
      </c>
      <c r="W18" s="8" t="s">
        <v>372</v>
      </c>
      <c r="X18" s="769" t="s">
        <v>372</v>
      </c>
      <c r="Y18" s="8" t="s">
        <v>372</v>
      </c>
      <c r="Z18" s="8" t="s">
        <v>372</v>
      </c>
      <c r="AA18" s="770" t="s">
        <v>372</v>
      </c>
      <c r="AB18" s="870">
        <v>3</v>
      </c>
      <c r="AC18" s="785" t="s">
        <v>329</v>
      </c>
      <c r="AD18" s="935" t="s">
        <v>34</v>
      </c>
      <c r="AE18" s="780">
        <v>0</v>
      </c>
      <c r="AF18" s="780">
        <v>0</v>
      </c>
      <c r="AG18" s="780" t="e">
        <v>#REF!</v>
      </c>
      <c r="AH18" s="780" t="e">
        <v>#REF!</v>
      </c>
      <c r="AI18" s="780">
        <v>-2.3092638912203256E-14</v>
      </c>
      <c r="AJ18" s="780">
        <v>0</v>
      </c>
      <c r="AK18" s="780">
        <v>0</v>
      </c>
      <c r="AL18" s="781">
        <v>-2.9558577807620168E-12</v>
      </c>
      <c r="AM18" s="90"/>
      <c r="AN18" s="870">
        <v>3</v>
      </c>
      <c r="AO18" s="785" t="s">
        <v>329</v>
      </c>
      <c r="AP18" s="935" t="s">
        <v>34</v>
      </c>
      <c r="AQ18" s="341" t="s">
        <v>376</v>
      </c>
      <c r="AR18" s="352" t="s">
        <v>377</v>
      </c>
      <c r="AS18" s="913"/>
      <c r="AT18" s="342"/>
      <c r="AV18" s="870">
        <v>3</v>
      </c>
      <c r="AW18" s="785" t="s">
        <v>329</v>
      </c>
      <c r="AX18" s="935" t="s">
        <v>34</v>
      </c>
      <c r="AY18" s="350">
        <v>295.6840611892425</v>
      </c>
      <c r="AZ18" s="350" t="s">
        <v>149</v>
      </c>
      <c r="BA18" s="350">
        <v>175.33441020516963</v>
      </c>
      <c r="BB18" s="351">
        <v>180.21488958290723</v>
      </c>
      <c r="BC18" s="958" t="str">
        <f t="shared" si="0"/>
        <v>CHECK</v>
      </c>
      <c r="BD18" s="958" t="str">
        <f t="shared" si="1"/>
        <v>ACCEPT</v>
      </c>
      <c r="BF18" s="870">
        <v>3</v>
      </c>
      <c r="BG18" s="785" t="s">
        <v>329</v>
      </c>
      <c r="BH18" s="935" t="s">
        <v>34</v>
      </c>
      <c r="BI18" s="350" t="str">
        <f>IF(ISTEXT(AY18),IF('EU1 ExtraEU Trade'!AW17=0,"INTRA-EU","CHECK")," ")</f>
        <v> </v>
      </c>
      <c r="BJ18" s="350" t="str">
        <f>IF(ISTEXT(AZ18),IF('EU1 ExtraEU Trade'!AX17=0,"INTRA-EU","CHECK")," ")</f>
        <v>CHECK</v>
      </c>
      <c r="BK18" s="350" t="str">
        <f>IF(ISTEXT(BA18),IF('EU1 ExtraEU Trade'!AY17=0,"INTRA-EU","CHECK")," ")</f>
        <v> </v>
      </c>
      <c r="BL18" s="351" t="str">
        <f>IF(ISTEXT(BB18),IF('EU1 ExtraEU Trade'!AZ17=0,"INTRA-EU","CHECK")," ")</f>
        <v> </v>
      </c>
    </row>
    <row r="19" spans="1:64" s="79" customFormat="1" ht="15" customHeight="1">
      <c r="A19" s="394" t="s">
        <v>330</v>
      </c>
      <c r="B19" s="785" t="s">
        <v>331</v>
      </c>
      <c r="C19" s="935" t="s">
        <v>34</v>
      </c>
      <c r="D19" s="763">
        <v>1.557</v>
      </c>
      <c r="E19" s="763">
        <v>1023.86</v>
      </c>
      <c r="F19" s="763">
        <v>0.928</v>
      </c>
      <c r="G19" s="869">
        <v>1238.067</v>
      </c>
      <c r="H19" s="763">
        <v>299.853</v>
      </c>
      <c r="I19" s="763">
        <v>52244.09</v>
      </c>
      <c r="J19" s="763">
        <v>275.567</v>
      </c>
      <c r="K19" s="764">
        <v>50052.541</v>
      </c>
      <c r="L19" s="765"/>
      <c r="M19" s="766"/>
      <c r="N19" s="643"/>
      <c r="O19" s="644"/>
      <c r="P19" s="767"/>
      <c r="Q19" s="767"/>
      <c r="R19" s="767"/>
      <c r="S19" s="768"/>
      <c r="T19" s="769"/>
      <c r="U19" s="8"/>
      <c r="V19" s="8"/>
      <c r="W19" s="8"/>
      <c r="X19" s="769"/>
      <c r="Y19" s="8"/>
      <c r="Z19" s="8"/>
      <c r="AA19" s="770"/>
      <c r="AB19" s="394" t="s">
        <v>330</v>
      </c>
      <c r="AC19" s="785" t="s">
        <v>331</v>
      </c>
      <c r="AD19" s="935" t="s">
        <v>34</v>
      </c>
      <c r="AE19" s="627"/>
      <c r="AF19" s="627"/>
      <c r="AG19" s="627"/>
      <c r="AH19" s="627"/>
      <c r="AI19" s="627"/>
      <c r="AJ19" s="627"/>
      <c r="AK19" s="627"/>
      <c r="AL19" s="664"/>
      <c r="AM19" s="90"/>
      <c r="AN19" s="394" t="s">
        <v>330</v>
      </c>
      <c r="AO19" s="785" t="s">
        <v>331</v>
      </c>
      <c r="AP19" s="935" t="s">
        <v>34</v>
      </c>
      <c r="AQ19" s="341" t="s">
        <v>378</v>
      </c>
      <c r="AR19" s="352" t="s">
        <v>379</v>
      </c>
      <c r="AS19" s="913"/>
      <c r="AT19" s="342"/>
      <c r="AV19" s="394" t="s">
        <v>330</v>
      </c>
      <c r="AW19" s="785" t="s">
        <v>331</v>
      </c>
      <c r="AX19" s="935" t="s">
        <v>34</v>
      </c>
      <c r="AY19" s="350">
        <v>657.5850995504175</v>
      </c>
      <c r="AZ19" s="350" t="s">
        <v>149</v>
      </c>
      <c r="BA19" s="350">
        <v>174.23234051351827</v>
      </c>
      <c r="BB19" s="351">
        <v>181.6347421861108</v>
      </c>
      <c r="BC19" s="958" t="str">
        <f t="shared" si="0"/>
        <v>CHECK</v>
      </c>
      <c r="BD19" s="958" t="str">
        <f t="shared" si="1"/>
        <v>ACCEPT</v>
      </c>
      <c r="BF19" s="394" t="s">
        <v>330</v>
      </c>
      <c r="BG19" s="785" t="s">
        <v>331</v>
      </c>
      <c r="BH19" s="935" t="s">
        <v>34</v>
      </c>
      <c r="BI19" s="350" t="str">
        <f>IF(ISTEXT(AY19),IF('EU1 ExtraEU Trade'!AW18=0,"INTRA-EU","CHECK")," ")</f>
        <v> </v>
      </c>
      <c r="BJ19" s="350" t="str">
        <f>IF(ISTEXT(AZ19),IF('EU1 ExtraEU Trade'!AX18=0,"INTRA-EU","CHECK")," ")</f>
        <v>CHECK</v>
      </c>
      <c r="BK19" s="350" t="str">
        <f>IF(ISTEXT(BA19),IF('EU1 ExtraEU Trade'!AY18=0,"INTRA-EU","CHECK")," ")</f>
        <v> </v>
      </c>
      <c r="BL19" s="351" t="str">
        <f>IF(ISTEXT(BB19),IF('EU1 ExtraEU Trade'!AZ18=0,"INTRA-EU","CHECK")," ")</f>
        <v> </v>
      </c>
    </row>
    <row r="20" spans="1:64" s="79" customFormat="1" ht="15" customHeight="1">
      <c r="A20" s="394" t="s">
        <v>332</v>
      </c>
      <c r="B20" s="785" t="s">
        <v>344</v>
      </c>
      <c r="C20" s="936" t="s">
        <v>34</v>
      </c>
      <c r="D20" s="763">
        <v>6.549</v>
      </c>
      <c r="E20" s="763">
        <v>1372.955</v>
      </c>
      <c r="F20" s="763">
        <v>3.692</v>
      </c>
      <c r="G20" s="869">
        <v>1628.18</v>
      </c>
      <c r="H20" s="763">
        <v>13.4</v>
      </c>
      <c r="I20" s="763">
        <v>2679.94</v>
      </c>
      <c r="J20" s="763">
        <v>12.93</v>
      </c>
      <c r="K20" s="764">
        <v>1938.914</v>
      </c>
      <c r="L20" s="765"/>
      <c r="M20" s="766"/>
      <c r="N20" s="643"/>
      <c r="O20" s="644"/>
      <c r="P20" s="767"/>
      <c r="Q20" s="767"/>
      <c r="R20" s="767"/>
      <c r="S20" s="768"/>
      <c r="T20" s="769"/>
      <c r="U20" s="8"/>
      <c r="V20" s="8"/>
      <c r="W20" s="8"/>
      <c r="X20" s="769"/>
      <c r="Y20" s="8"/>
      <c r="Z20" s="8"/>
      <c r="AA20" s="770"/>
      <c r="AB20" s="394" t="s">
        <v>332</v>
      </c>
      <c r="AC20" s="785" t="s">
        <v>344</v>
      </c>
      <c r="AD20" s="936" t="s">
        <v>34</v>
      </c>
      <c r="AE20" s="627"/>
      <c r="AF20" s="627"/>
      <c r="AG20" s="627"/>
      <c r="AH20" s="627"/>
      <c r="AI20" s="627"/>
      <c r="AJ20" s="627"/>
      <c r="AK20" s="627"/>
      <c r="AL20" s="664"/>
      <c r="AM20" s="90"/>
      <c r="AN20" s="394" t="s">
        <v>332</v>
      </c>
      <c r="AO20" s="785" t="s">
        <v>333</v>
      </c>
      <c r="AP20" s="936" t="s">
        <v>34</v>
      </c>
      <c r="AQ20" s="341">
        <v>2138.422</v>
      </c>
      <c r="AR20" s="352">
        <v>2220.172553</v>
      </c>
      <c r="AS20" s="913"/>
      <c r="AT20" s="342"/>
      <c r="AV20" s="394" t="s">
        <v>332</v>
      </c>
      <c r="AW20" s="785" t="s">
        <v>344</v>
      </c>
      <c r="AX20" s="936" t="s">
        <v>34</v>
      </c>
      <c r="AY20" s="350">
        <v>209.64345701633835</v>
      </c>
      <c r="AZ20" s="350" t="s">
        <v>149</v>
      </c>
      <c r="BA20" s="350">
        <v>199.9955223880597</v>
      </c>
      <c r="BB20" s="351">
        <v>149.95467904098996</v>
      </c>
      <c r="BC20" s="958" t="str">
        <f t="shared" si="0"/>
        <v>CHECK</v>
      </c>
      <c r="BD20" s="958" t="str">
        <f t="shared" si="1"/>
        <v>ACCEPT</v>
      </c>
      <c r="BF20" s="394" t="s">
        <v>332</v>
      </c>
      <c r="BG20" s="785" t="s">
        <v>344</v>
      </c>
      <c r="BH20" s="936" t="s">
        <v>34</v>
      </c>
      <c r="BI20" s="350" t="str">
        <f>IF(ISTEXT(AY20),IF('EU1 ExtraEU Trade'!AW19=0,"INTRA-EU","CHECK")," ")</f>
        <v> </v>
      </c>
      <c r="BJ20" s="350" t="str">
        <f>IF(ISTEXT(AZ20),IF('EU1 ExtraEU Trade'!AX19=0,"INTRA-EU","CHECK")," ")</f>
        <v>INTRA-EU</v>
      </c>
      <c r="BK20" s="350" t="str">
        <f>IF(ISTEXT(BA20),IF('EU1 ExtraEU Trade'!AY19=0,"INTRA-EU","CHECK")," ")</f>
        <v> </v>
      </c>
      <c r="BL20" s="351" t="str">
        <f>IF(ISTEXT(BB20),IF('EU1 ExtraEU Trade'!AZ19=0,"INTRA-EU","CHECK")," ")</f>
        <v> </v>
      </c>
    </row>
    <row r="21" spans="1:64" s="79" customFormat="1" ht="15" customHeight="1">
      <c r="A21" s="937">
        <v>4</v>
      </c>
      <c r="B21" s="785" t="s">
        <v>334</v>
      </c>
      <c r="C21" s="935" t="s">
        <v>305</v>
      </c>
      <c r="D21" s="763">
        <v>4.574999999999999</v>
      </c>
      <c r="E21" s="763">
        <v>3830.3869999999997</v>
      </c>
      <c r="F21" s="763">
        <v>8.701</v>
      </c>
      <c r="G21" s="763">
        <v>5942.869</v>
      </c>
      <c r="H21" s="763">
        <v>500.22</v>
      </c>
      <c r="I21" s="763">
        <v>365217</v>
      </c>
      <c r="J21" s="763">
        <v>394.909</v>
      </c>
      <c r="K21" s="764">
        <v>253264.249</v>
      </c>
      <c r="L21" s="765"/>
      <c r="M21" s="766"/>
      <c r="N21" s="643"/>
      <c r="O21" s="644"/>
      <c r="P21" s="767"/>
      <c r="Q21" s="767"/>
      <c r="R21" s="767"/>
      <c r="S21" s="768"/>
      <c r="T21" s="769" t="s">
        <v>372</v>
      </c>
      <c r="U21" s="8" t="s">
        <v>372</v>
      </c>
      <c r="V21" s="8" t="s">
        <v>372</v>
      </c>
      <c r="W21" s="8" t="s">
        <v>372</v>
      </c>
      <c r="X21" s="769" t="s">
        <v>372</v>
      </c>
      <c r="Y21" s="8" t="s">
        <v>372</v>
      </c>
      <c r="Z21" s="8" t="s">
        <v>372</v>
      </c>
      <c r="AA21" s="770" t="s">
        <v>372</v>
      </c>
      <c r="AB21" s="937">
        <v>4</v>
      </c>
      <c r="AC21" s="785" t="s">
        <v>334</v>
      </c>
      <c r="AD21" s="935" t="s">
        <v>305</v>
      </c>
      <c r="AE21" s="780">
        <v>0</v>
      </c>
      <c r="AF21" s="780">
        <v>0</v>
      </c>
      <c r="AG21" s="780" t="e">
        <v>#REF!</v>
      </c>
      <c r="AH21" s="780" t="e">
        <v>#REF!</v>
      </c>
      <c r="AI21" s="780">
        <v>-0.009999999999990905</v>
      </c>
      <c r="AJ21" s="780">
        <v>0</v>
      </c>
      <c r="AK21" s="780">
        <v>0</v>
      </c>
      <c r="AL21" s="781">
        <v>0</v>
      </c>
      <c r="AM21" s="90"/>
      <c r="AN21" s="937">
        <v>4</v>
      </c>
      <c r="AO21" s="785" t="s">
        <v>334</v>
      </c>
      <c r="AP21" s="935" t="s">
        <v>305</v>
      </c>
      <c r="AQ21" s="341">
        <v>234.35500000000002</v>
      </c>
      <c r="AR21" s="352">
        <v>343.79200000000003</v>
      </c>
      <c r="AS21" s="913"/>
      <c r="AT21" s="342"/>
      <c r="AV21" s="937">
        <v>4</v>
      </c>
      <c r="AW21" s="785" t="s">
        <v>334</v>
      </c>
      <c r="AX21" s="935" t="s">
        <v>305</v>
      </c>
      <c r="AY21" s="350">
        <v>837.2430601092897</v>
      </c>
      <c r="AZ21" s="350" t="s">
        <v>149</v>
      </c>
      <c r="BA21" s="350">
        <v>730.1127503898284</v>
      </c>
      <c r="BB21" s="351">
        <v>641.3230617686606</v>
      </c>
      <c r="BC21" s="958" t="str">
        <f t="shared" si="0"/>
        <v>CHECK</v>
      </c>
      <c r="BD21" s="958" t="str">
        <f t="shared" si="1"/>
        <v>ACCEPT</v>
      </c>
      <c r="BF21" s="937">
        <v>4</v>
      </c>
      <c r="BG21" s="785" t="s">
        <v>334</v>
      </c>
      <c r="BH21" s="935" t="s">
        <v>305</v>
      </c>
      <c r="BI21" s="350" t="str">
        <f>IF(ISTEXT(AY21),IF('EU1 ExtraEU Trade'!AW20=0,"INTRA-EU","CHECK")," ")</f>
        <v> </v>
      </c>
      <c r="BJ21" s="350" t="str">
        <f>IF(ISTEXT(AZ21),IF('EU1 ExtraEU Trade'!AX20=0,"INTRA-EU","CHECK")," ")</f>
        <v>INTRA-EU</v>
      </c>
      <c r="BK21" s="350" t="str">
        <f>IF(ISTEXT(BA21),IF('EU1 ExtraEU Trade'!AY20=0,"INTRA-EU","CHECK")," ")</f>
        <v> </v>
      </c>
      <c r="BL21" s="351" t="str">
        <f>IF(ISTEXT(BB21),IF('EU1 ExtraEU Trade'!AZ20=0,"INTRA-EU","CHECK")," ")</f>
        <v> </v>
      </c>
    </row>
    <row r="22" spans="1:64" s="79" customFormat="1" ht="15" customHeight="1">
      <c r="A22" s="394" t="s">
        <v>192</v>
      </c>
      <c r="B22" s="934" t="s">
        <v>335</v>
      </c>
      <c r="C22" s="527" t="s">
        <v>305</v>
      </c>
      <c r="D22" s="763">
        <v>2.82</v>
      </c>
      <c r="E22" s="763">
        <v>2668.607</v>
      </c>
      <c r="F22" s="763">
        <v>8.147</v>
      </c>
      <c r="G22" s="869">
        <v>5510.985</v>
      </c>
      <c r="H22" s="763">
        <v>412.92</v>
      </c>
      <c r="I22" s="763">
        <v>307589.03</v>
      </c>
      <c r="J22" s="763">
        <v>323.325</v>
      </c>
      <c r="K22" s="764">
        <v>216323.924</v>
      </c>
      <c r="L22" s="765"/>
      <c r="M22" s="766"/>
      <c r="N22" s="643"/>
      <c r="O22" s="644"/>
      <c r="P22" s="767"/>
      <c r="Q22" s="767"/>
      <c r="R22" s="767"/>
      <c r="S22" s="768"/>
      <c r="T22" s="769"/>
      <c r="U22" s="8"/>
      <c r="V22" s="8"/>
      <c r="W22" s="8"/>
      <c r="X22" s="769"/>
      <c r="Y22" s="8"/>
      <c r="Z22" s="8"/>
      <c r="AA22" s="770"/>
      <c r="AB22" s="394" t="s">
        <v>192</v>
      </c>
      <c r="AC22" s="934" t="s">
        <v>335</v>
      </c>
      <c r="AD22" s="527" t="s">
        <v>305</v>
      </c>
      <c r="AE22" s="630"/>
      <c r="AF22" s="630"/>
      <c r="AG22" s="630"/>
      <c r="AH22" s="630"/>
      <c r="AI22" s="630"/>
      <c r="AJ22" s="630"/>
      <c r="AK22" s="630"/>
      <c r="AL22" s="665"/>
      <c r="AM22" s="90"/>
      <c r="AN22" s="394" t="s">
        <v>192</v>
      </c>
      <c r="AO22" s="934" t="s">
        <v>335</v>
      </c>
      <c r="AP22" s="527" t="s">
        <v>305</v>
      </c>
      <c r="AQ22" s="341">
        <v>139.90000000000003</v>
      </c>
      <c r="AR22" s="352">
        <v>234.82200000000006</v>
      </c>
      <c r="AS22" s="913"/>
      <c r="AT22" s="342"/>
      <c r="AV22" s="394" t="s">
        <v>192</v>
      </c>
      <c r="AW22" s="934" t="s">
        <v>335</v>
      </c>
      <c r="AX22" s="527" t="s">
        <v>305</v>
      </c>
      <c r="AY22" s="350">
        <v>946.3145390070922</v>
      </c>
      <c r="AZ22" s="350" t="s">
        <v>149</v>
      </c>
      <c r="BA22" s="350">
        <v>744.9119199845006</v>
      </c>
      <c r="BB22" s="351">
        <v>669.0603077398903</v>
      </c>
      <c r="BC22" s="958" t="str">
        <f t="shared" si="0"/>
        <v>CHECK</v>
      </c>
      <c r="BD22" s="958" t="str">
        <f t="shared" si="1"/>
        <v>ACCEPT</v>
      </c>
      <c r="BF22" s="394" t="s">
        <v>192</v>
      </c>
      <c r="BG22" s="934" t="s">
        <v>335</v>
      </c>
      <c r="BH22" s="527" t="s">
        <v>305</v>
      </c>
      <c r="BI22" s="350" t="str">
        <f>IF(ISTEXT(AY22),IF('EU1 ExtraEU Trade'!AW21=0,"INTRA-EU","CHECK")," ")</f>
        <v> </v>
      </c>
      <c r="BJ22" s="350" t="str">
        <f>IF(ISTEXT(AZ22),IF('EU1 ExtraEU Trade'!AX21=0,"INTRA-EU","CHECK")," ")</f>
        <v>CHECK</v>
      </c>
      <c r="BK22" s="350" t="str">
        <f>IF(ISTEXT(BA22),IF('EU1 ExtraEU Trade'!AY21=0,"INTRA-EU","CHECK")," ")</f>
        <v> </v>
      </c>
      <c r="BL22" s="351" t="str">
        <f>IF(ISTEXT(BB22),IF('EU1 ExtraEU Trade'!AZ21=0,"INTRA-EU","CHECK")," ")</f>
        <v> </v>
      </c>
    </row>
    <row r="23" spans="1:64" s="79" customFormat="1" ht="15" customHeight="1">
      <c r="A23" s="394" t="s">
        <v>336</v>
      </c>
      <c r="B23" s="934" t="s">
        <v>337</v>
      </c>
      <c r="C23" s="527" t="s">
        <v>305</v>
      </c>
      <c r="D23" s="763">
        <v>1.755</v>
      </c>
      <c r="E23" s="763">
        <v>1161.78</v>
      </c>
      <c r="F23" s="763">
        <v>0.554</v>
      </c>
      <c r="G23" s="869">
        <v>431.884</v>
      </c>
      <c r="H23" s="763">
        <v>87.31</v>
      </c>
      <c r="I23" s="763">
        <v>57627.97</v>
      </c>
      <c r="J23" s="763">
        <v>71.584</v>
      </c>
      <c r="K23" s="764">
        <v>36940.325</v>
      </c>
      <c r="L23" s="765"/>
      <c r="M23" s="766"/>
      <c r="N23" s="643"/>
      <c r="O23" s="644"/>
      <c r="P23" s="767"/>
      <c r="Q23" s="767"/>
      <c r="R23" s="767"/>
      <c r="S23" s="768"/>
      <c r="T23" s="769"/>
      <c r="U23" s="8"/>
      <c r="V23" s="8"/>
      <c r="W23" s="8"/>
      <c r="X23" s="769"/>
      <c r="Y23" s="8"/>
      <c r="Z23" s="8"/>
      <c r="AA23" s="770"/>
      <c r="AB23" s="394" t="s">
        <v>336</v>
      </c>
      <c r="AC23" s="934" t="s">
        <v>337</v>
      </c>
      <c r="AD23" s="527" t="s">
        <v>305</v>
      </c>
      <c r="AE23" s="630"/>
      <c r="AF23" s="630"/>
      <c r="AG23" s="630"/>
      <c r="AH23" s="630"/>
      <c r="AI23" s="630"/>
      <c r="AJ23" s="630"/>
      <c r="AK23" s="630"/>
      <c r="AL23" s="665"/>
      <c r="AM23" s="90"/>
      <c r="AN23" s="394" t="s">
        <v>336</v>
      </c>
      <c r="AO23" s="934" t="s">
        <v>337</v>
      </c>
      <c r="AP23" s="527" t="s">
        <v>305</v>
      </c>
      <c r="AQ23" s="341">
        <v>94.445</v>
      </c>
      <c r="AR23" s="352">
        <v>108.97</v>
      </c>
      <c r="AS23" s="913"/>
      <c r="AT23" s="342"/>
      <c r="AV23" s="394" t="s">
        <v>336</v>
      </c>
      <c r="AW23" s="934" t="s">
        <v>337</v>
      </c>
      <c r="AX23" s="527" t="s">
        <v>305</v>
      </c>
      <c r="AY23" s="350">
        <v>661.982905982906</v>
      </c>
      <c r="AZ23" s="350" t="s">
        <v>149</v>
      </c>
      <c r="BA23" s="350">
        <v>660.0385980987287</v>
      </c>
      <c r="BB23" s="351">
        <v>516.0416433839964</v>
      </c>
      <c r="BC23" s="958" t="str">
        <f t="shared" si="0"/>
        <v>CHECK</v>
      </c>
      <c r="BD23" s="958" t="str">
        <f t="shared" si="1"/>
        <v>ACCEPT</v>
      </c>
      <c r="BF23" s="394" t="s">
        <v>336</v>
      </c>
      <c r="BG23" s="934" t="s">
        <v>337</v>
      </c>
      <c r="BH23" s="527" t="s">
        <v>305</v>
      </c>
      <c r="BI23" s="350" t="str">
        <f>IF(ISTEXT(AY23),IF('EU1 ExtraEU Trade'!AW22=0,"INTRA-EU","CHECK")," ")</f>
        <v> </v>
      </c>
      <c r="BJ23" s="350" t="str">
        <f>IF(ISTEXT(AZ23),IF('EU1 ExtraEU Trade'!AX22=0,"INTRA-EU","CHECK")," ")</f>
        <v>INTRA-EU</v>
      </c>
      <c r="BK23" s="350" t="str">
        <f>IF(ISTEXT(BA23),IF('EU1 ExtraEU Trade'!AY22=0,"INTRA-EU","CHECK")," ")</f>
        <v> </v>
      </c>
      <c r="BL23" s="351" t="str">
        <f>IF(ISTEXT(BB23),IF('EU1 ExtraEU Trade'!AZ22=0,"INTRA-EU","CHECK")," ")</f>
        <v> </v>
      </c>
    </row>
    <row r="24" spans="1:64" s="338" customFormat="1" ht="15" customHeight="1">
      <c r="A24" s="792">
        <v>5</v>
      </c>
      <c r="B24" s="389" t="s">
        <v>248</v>
      </c>
      <c r="C24" s="752" t="s">
        <v>34</v>
      </c>
      <c r="D24" s="272">
        <v>80.203</v>
      </c>
      <c r="E24" s="272">
        <v>129010.48</v>
      </c>
      <c r="F24" s="272">
        <v>142.154</v>
      </c>
      <c r="G24" s="272">
        <v>175427.06100000002</v>
      </c>
      <c r="H24" s="272">
        <v>3703.6</v>
      </c>
      <c r="I24" s="272">
        <v>3047903.75</v>
      </c>
      <c r="J24" s="272">
        <v>2741.424</v>
      </c>
      <c r="K24" s="753">
        <v>2795641.6550000003</v>
      </c>
      <c r="L24" s="774" t="s">
        <v>372</v>
      </c>
      <c r="M24" s="775" t="s">
        <v>372</v>
      </c>
      <c r="N24" s="776" t="e">
        <v>#REF!</v>
      </c>
      <c r="O24" s="777" t="e">
        <v>#REF!</v>
      </c>
      <c r="P24" s="778" t="s">
        <v>372</v>
      </c>
      <c r="Q24" s="778" t="s">
        <v>372</v>
      </c>
      <c r="R24" s="778" t="s">
        <v>372</v>
      </c>
      <c r="S24" s="779" t="s">
        <v>372</v>
      </c>
      <c r="T24" s="756" t="s">
        <v>372</v>
      </c>
      <c r="U24" s="620" t="s">
        <v>372</v>
      </c>
      <c r="V24" s="620" t="s">
        <v>372</v>
      </c>
      <c r="W24" s="620" t="s">
        <v>372</v>
      </c>
      <c r="X24" s="756" t="s">
        <v>372</v>
      </c>
      <c r="Y24" s="620" t="s">
        <v>372</v>
      </c>
      <c r="Z24" s="620" t="s">
        <v>372</v>
      </c>
      <c r="AA24" s="757" t="s">
        <v>372</v>
      </c>
      <c r="AB24" s="793">
        <v>5</v>
      </c>
      <c r="AC24" s="794" t="s">
        <v>248</v>
      </c>
      <c r="AD24" s="77" t="s">
        <v>196</v>
      </c>
      <c r="AE24" s="780">
        <v>0</v>
      </c>
      <c r="AF24" s="780">
        <v>0</v>
      </c>
      <c r="AG24" s="780" t="e">
        <v>#REF!</v>
      </c>
      <c r="AH24" s="780" t="e">
        <v>#REF!</v>
      </c>
      <c r="AI24" s="780">
        <v>0</v>
      </c>
      <c r="AJ24" s="780">
        <v>0</v>
      </c>
      <c r="AK24" s="780">
        <v>0</v>
      </c>
      <c r="AL24" s="781">
        <v>0</v>
      </c>
      <c r="AM24" s="760"/>
      <c r="AN24" s="195">
        <v>5</v>
      </c>
      <c r="AO24" s="794" t="s">
        <v>248</v>
      </c>
      <c r="AP24" s="77" t="s">
        <v>196</v>
      </c>
      <c r="AQ24" s="341">
        <v>2415.3520000000003</v>
      </c>
      <c r="AR24" s="352">
        <v>2278.495</v>
      </c>
      <c r="AS24" s="913"/>
      <c r="AT24" s="342"/>
      <c r="AV24" s="795">
        <v>5</v>
      </c>
      <c r="AW24" s="794" t="s">
        <v>248</v>
      </c>
      <c r="AX24" s="173" t="s">
        <v>140</v>
      </c>
      <c r="AY24" s="350">
        <v>1608.5493061356806</v>
      </c>
      <c r="AZ24" s="350" t="s">
        <v>149</v>
      </c>
      <c r="BA24" s="350">
        <v>822.9570552975483</v>
      </c>
      <c r="BB24" s="351">
        <v>1019.7771869656063</v>
      </c>
      <c r="BC24" s="958" t="str">
        <f t="shared" si="0"/>
        <v>CHECK</v>
      </c>
      <c r="BD24" s="958" t="str">
        <f t="shared" si="1"/>
        <v>ACCEPT</v>
      </c>
      <c r="BF24" s="795">
        <v>5</v>
      </c>
      <c r="BG24" s="794" t="s">
        <v>248</v>
      </c>
      <c r="BH24" s="173" t="s">
        <v>140</v>
      </c>
      <c r="BI24" s="350" t="str">
        <f>IF(ISTEXT(AY24),IF('EU1 ExtraEU Trade'!AW21=0,"INTRA-EU","CHECK")," ")</f>
        <v> </v>
      </c>
      <c r="BJ24" s="350" t="str">
        <f>IF(ISTEXT(AZ24),IF('EU1 ExtraEU Trade'!AX21=0,"INTRA-EU","CHECK")," ")</f>
        <v>CHECK</v>
      </c>
      <c r="BK24" s="350" t="str">
        <f>IF(ISTEXT(BA24),IF('EU1 ExtraEU Trade'!AY21=0,"INTRA-EU","CHECK")," ")</f>
        <v> </v>
      </c>
      <c r="BL24" s="351" t="str">
        <f>IF(ISTEXT(BB24),IF('EU1 ExtraEU Trade'!AZ21=0,"INTRA-EU","CHECK")," ")</f>
        <v> </v>
      </c>
    </row>
    <row r="25" spans="1:64" s="79" customFormat="1" ht="15" customHeight="1">
      <c r="A25" s="761" t="s">
        <v>227</v>
      </c>
      <c r="B25" s="390" t="s">
        <v>201</v>
      </c>
      <c r="C25" s="782" t="s">
        <v>34</v>
      </c>
      <c r="D25" s="763">
        <v>25.189</v>
      </c>
      <c r="E25" s="763">
        <v>20740.75</v>
      </c>
      <c r="F25" s="763">
        <v>88.667</v>
      </c>
      <c r="G25" s="869">
        <v>58909.692</v>
      </c>
      <c r="H25" s="763">
        <v>2950.52</v>
      </c>
      <c r="I25" s="763">
        <v>2118678.09</v>
      </c>
      <c r="J25" s="763">
        <v>1935.727</v>
      </c>
      <c r="K25" s="764">
        <v>1673141.527</v>
      </c>
      <c r="L25" s="765"/>
      <c r="M25" s="766"/>
      <c r="N25" s="643"/>
      <c r="O25" s="644"/>
      <c r="P25" s="767"/>
      <c r="Q25" s="767"/>
      <c r="R25" s="767"/>
      <c r="S25" s="768"/>
      <c r="T25" s="769" t="s">
        <v>372</v>
      </c>
      <c r="U25" s="8" t="s">
        <v>372</v>
      </c>
      <c r="V25" s="8" t="s">
        <v>372</v>
      </c>
      <c r="W25" s="8" t="s">
        <v>372</v>
      </c>
      <c r="X25" s="769" t="s">
        <v>372</v>
      </c>
      <c r="Y25" s="8" t="s">
        <v>372</v>
      </c>
      <c r="Z25" s="8" t="s">
        <v>372</v>
      </c>
      <c r="AA25" s="770" t="s">
        <v>372</v>
      </c>
      <c r="AB25" s="2" t="s">
        <v>227</v>
      </c>
      <c r="AC25" s="19" t="s">
        <v>201</v>
      </c>
      <c r="AD25" s="77" t="s">
        <v>196</v>
      </c>
      <c r="AE25" s="627"/>
      <c r="AF25" s="627"/>
      <c r="AG25" s="627"/>
      <c r="AH25" s="627"/>
      <c r="AI25" s="627"/>
      <c r="AJ25" s="627"/>
      <c r="AK25" s="627"/>
      <c r="AL25" s="664"/>
      <c r="AM25" s="90" t="s">
        <v>197</v>
      </c>
      <c r="AN25" s="195" t="s">
        <v>227</v>
      </c>
      <c r="AO25" s="19" t="s">
        <v>201</v>
      </c>
      <c r="AP25" s="77" t="s">
        <v>196</v>
      </c>
      <c r="AQ25" s="341">
        <v>1958.1790000000005</v>
      </c>
      <c r="AR25" s="352">
        <v>2094.1229999999996</v>
      </c>
      <c r="AS25" s="913"/>
      <c r="AT25" s="342"/>
      <c r="AV25" s="279" t="s">
        <v>227</v>
      </c>
      <c r="AW25" s="19" t="s">
        <v>201</v>
      </c>
      <c r="AX25" s="173" t="s">
        <v>140</v>
      </c>
      <c r="AY25" s="350">
        <v>823.4050577633094</v>
      </c>
      <c r="AZ25" s="350" t="s">
        <v>149</v>
      </c>
      <c r="BA25" s="350">
        <v>718.0693877689356</v>
      </c>
      <c r="BB25" s="351">
        <v>864.3478791172515</v>
      </c>
      <c r="BC25" s="958" t="str">
        <f t="shared" si="0"/>
        <v>CHECK</v>
      </c>
      <c r="BD25" s="958" t="str">
        <f t="shared" si="1"/>
        <v>ACCEPT</v>
      </c>
      <c r="BF25" s="279" t="s">
        <v>227</v>
      </c>
      <c r="BG25" s="19" t="s">
        <v>201</v>
      </c>
      <c r="BH25" s="173" t="s">
        <v>140</v>
      </c>
      <c r="BI25" s="350" t="str">
        <f>IF(ISTEXT(AY25),IF('EU1 ExtraEU Trade'!AW24=0,"INTRA-EU","CHECK")," ")</f>
        <v> </v>
      </c>
      <c r="BJ25" s="350" t="str">
        <f>IF(ISTEXT(AZ25),IF('EU1 ExtraEU Trade'!AX24=0,"INTRA-EU","CHECK")," ")</f>
        <v>CHECK</v>
      </c>
      <c r="BK25" s="350" t="str">
        <f>IF(ISTEXT(BA25),IF('EU1 ExtraEU Trade'!AY24=0,"INTRA-EU","CHECK")," ")</f>
        <v> </v>
      </c>
      <c r="BL25" s="351" t="str">
        <f>IF(ISTEXT(BB25),IF('EU1 ExtraEU Trade'!AZ24=0,"INTRA-EU","CHECK")," ")</f>
        <v> </v>
      </c>
    </row>
    <row r="26" spans="1:64" s="79" customFormat="1" ht="15" customHeight="1">
      <c r="A26" s="761" t="s">
        <v>297</v>
      </c>
      <c r="B26" s="390" t="s">
        <v>202</v>
      </c>
      <c r="C26" s="782" t="s">
        <v>34</v>
      </c>
      <c r="D26" s="763">
        <v>55.014</v>
      </c>
      <c r="E26" s="763">
        <v>108269.73</v>
      </c>
      <c r="F26" s="763">
        <v>53.487</v>
      </c>
      <c r="G26" s="869">
        <v>116517.369</v>
      </c>
      <c r="H26" s="763">
        <v>753.08</v>
      </c>
      <c r="I26" s="763">
        <v>929225.66</v>
      </c>
      <c r="J26" s="763">
        <v>805.697</v>
      </c>
      <c r="K26" s="764">
        <v>1122500.128</v>
      </c>
      <c r="L26" s="765"/>
      <c r="M26" s="766"/>
      <c r="N26" s="643"/>
      <c r="O26" s="644"/>
      <c r="P26" s="767"/>
      <c r="Q26" s="767"/>
      <c r="R26" s="767"/>
      <c r="S26" s="768"/>
      <c r="T26" s="769" t="s">
        <v>372</v>
      </c>
      <c r="U26" s="8" t="s">
        <v>372</v>
      </c>
      <c r="V26" s="8" t="s">
        <v>372</v>
      </c>
      <c r="W26" s="8" t="s">
        <v>372</v>
      </c>
      <c r="X26" s="769" t="s">
        <v>372</v>
      </c>
      <c r="Y26" s="8" t="s">
        <v>372</v>
      </c>
      <c r="Z26" s="8" t="s">
        <v>372</v>
      </c>
      <c r="AA26" s="770" t="s">
        <v>372</v>
      </c>
      <c r="AB26" s="2" t="s">
        <v>297</v>
      </c>
      <c r="AC26" s="19" t="s">
        <v>202</v>
      </c>
      <c r="AD26" s="77" t="s">
        <v>196</v>
      </c>
      <c r="AE26" s="627"/>
      <c r="AF26" s="627"/>
      <c r="AG26" s="627"/>
      <c r="AH26" s="627"/>
      <c r="AI26" s="627"/>
      <c r="AJ26" s="627"/>
      <c r="AK26" s="627"/>
      <c r="AL26" s="664"/>
      <c r="AM26" s="90"/>
      <c r="AN26" s="195" t="s">
        <v>297</v>
      </c>
      <c r="AO26" s="19" t="s">
        <v>202</v>
      </c>
      <c r="AP26" s="77" t="s">
        <v>196</v>
      </c>
      <c r="AQ26" s="352">
        <v>457.1729999999999</v>
      </c>
      <c r="AR26" s="352">
        <v>184.37199999999996</v>
      </c>
      <c r="AS26" s="913"/>
      <c r="AT26" s="342"/>
      <c r="AV26" s="279" t="s">
        <v>297</v>
      </c>
      <c r="AW26" s="19" t="s">
        <v>202</v>
      </c>
      <c r="AX26" s="173" t="s">
        <v>140</v>
      </c>
      <c r="AY26" s="350">
        <v>1968.039589922565</v>
      </c>
      <c r="AZ26" s="350" t="s">
        <v>149</v>
      </c>
      <c r="BA26" s="350">
        <v>1233.9003293142825</v>
      </c>
      <c r="BB26" s="351">
        <v>1393.203807386648</v>
      </c>
      <c r="BC26" s="958" t="str">
        <f t="shared" si="0"/>
        <v>CHECK</v>
      </c>
      <c r="BD26" s="958" t="str">
        <f t="shared" si="1"/>
        <v>ACCEPT</v>
      </c>
      <c r="BF26" s="279" t="s">
        <v>297</v>
      </c>
      <c r="BG26" s="19" t="s">
        <v>202</v>
      </c>
      <c r="BH26" s="173" t="s">
        <v>140</v>
      </c>
      <c r="BI26" s="350" t="str">
        <f>IF(ISTEXT(AY26),IF('EU1 ExtraEU Trade'!AW25=0,"INTRA-EU","CHECK")," ")</f>
        <v> </v>
      </c>
      <c r="BJ26" s="350" t="str">
        <f>IF(ISTEXT(AZ26),IF('EU1 ExtraEU Trade'!AX25=0,"INTRA-EU","CHECK")," ")</f>
        <v>CHECK</v>
      </c>
      <c r="BK26" s="350" t="str">
        <f>IF(ISTEXT(BA26),IF('EU1 ExtraEU Trade'!AY25=0,"INTRA-EU","CHECK")," ")</f>
        <v> </v>
      </c>
      <c r="BL26" s="351" t="str">
        <f>IF(ISTEXT(BB26),IF('EU1 ExtraEU Trade'!AZ25=0,"INTRA-EU","CHECK")," ")</f>
        <v> </v>
      </c>
    </row>
    <row r="27" spans="1:64" s="79" customFormat="1" ht="15" customHeight="1">
      <c r="A27" s="783" t="s">
        <v>15</v>
      </c>
      <c r="B27" s="391" t="s">
        <v>311</v>
      </c>
      <c r="C27" s="762" t="s">
        <v>34</v>
      </c>
      <c r="D27" s="763">
        <v>4.518</v>
      </c>
      <c r="E27" s="763">
        <v>15136.47</v>
      </c>
      <c r="F27" s="763">
        <v>2.095</v>
      </c>
      <c r="G27" s="869">
        <v>7143.429</v>
      </c>
      <c r="H27" s="763">
        <v>0.09</v>
      </c>
      <c r="I27" s="763">
        <v>351.43</v>
      </c>
      <c r="J27" s="763">
        <v>0.052</v>
      </c>
      <c r="K27" s="764">
        <v>52.058</v>
      </c>
      <c r="L27" s="765"/>
      <c r="M27" s="766"/>
      <c r="N27" s="643"/>
      <c r="O27" s="644"/>
      <c r="P27" s="767"/>
      <c r="Q27" s="767"/>
      <c r="R27" s="767"/>
      <c r="S27" s="768"/>
      <c r="T27" s="769" t="s">
        <v>372</v>
      </c>
      <c r="U27" s="8" t="s">
        <v>372</v>
      </c>
      <c r="V27" s="8" t="s">
        <v>372</v>
      </c>
      <c r="W27" s="8" t="s">
        <v>372</v>
      </c>
      <c r="X27" s="769" t="s">
        <v>372</v>
      </c>
      <c r="Y27" s="8" t="s">
        <v>372</v>
      </c>
      <c r="Z27" s="8" t="s">
        <v>372</v>
      </c>
      <c r="AA27" s="770" t="s">
        <v>372</v>
      </c>
      <c r="AB27" s="3" t="s">
        <v>15</v>
      </c>
      <c r="AC27" s="20" t="s">
        <v>311</v>
      </c>
      <c r="AD27" s="77" t="s">
        <v>196</v>
      </c>
      <c r="AE27" s="630" t="s">
        <v>372</v>
      </c>
      <c r="AF27" s="630" t="s">
        <v>372</v>
      </c>
      <c r="AG27" s="630" t="e">
        <v>#REF!</v>
      </c>
      <c r="AH27" s="630" t="e">
        <v>#REF!</v>
      </c>
      <c r="AI27" s="630" t="s">
        <v>372</v>
      </c>
      <c r="AJ27" s="630" t="s">
        <v>372</v>
      </c>
      <c r="AK27" s="630" t="s">
        <v>372</v>
      </c>
      <c r="AL27" s="796" t="s">
        <v>372</v>
      </c>
      <c r="AM27" s="90"/>
      <c r="AN27" s="194" t="s">
        <v>15</v>
      </c>
      <c r="AO27" s="20" t="s">
        <v>311</v>
      </c>
      <c r="AP27" s="77" t="s">
        <v>196</v>
      </c>
      <c r="AQ27" s="352">
        <v>4.428</v>
      </c>
      <c r="AR27" s="352">
        <v>2.043</v>
      </c>
      <c r="AS27" s="913"/>
      <c r="AT27" s="342"/>
      <c r="AV27" s="280" t="s">
        <v>15</v>
      </c>
      <c r="AW27" s="20" t="s">
        <v>311</v>
      </c>
      <c r="AX27" s="173" t="s">
        <v>140</v>
      </c>
      <c r="AY27" s="350">
        <v>3350.2589641434265</v>
      </c>
      <c r="AZ27" s="350" t="s">
        <v>149</v>
      </c>
      <c r="BA27" s="350">
        <v>3904.777777777778</v>
      </c>
      <c r="BB27" s="351">
        <v>1001.1153846153846</v>
      </c>
      <c r="BC27" s="958" t="str">
        <f t="shared" si="0"/>
        <v>CHECK</v>
      </c>
      <c r="BD27" s="958" t="str">
        <f t="shared" si="1"/>
        <v>CHECK</v>
      </c>
      <c r="BF27" s="280" t="s">
        <v>15</v>
      </c>
      <c r="BG27" s="20" t="s">
        <v>311</v>
      </c>
      <c r="BH27" s="173" t="s">
        <v>140</v>
      </c>
      <c r="BI27" s="350" t="str">
        <f>IF(ISTEXT(AY27),IF('EU1 ExtraEU Trade'!AW26=0,"INTRA-EU","CHECK")," ")</f>
        <v> </v>
      </c>
      <c r="BJ27" s="350" t="str">
        <f>IF(ISTEXT(AZ27),IF('EU1 ExtraEU Trade'!AX26=0,"INTRA-EU","CHECK")," ")</f>
        <v>CHECK</v>
      </c>
      <c r="BK27" s="350" t="str">
        <f>IF(ISTEXT(BA27),IF('EU1 ExtraEU Trade'!AY26=0,"INTRA-EU","CHECK")," ")</f>
        <v> </v>
      </c>
      <c r="BL27" s="351" t="str">
        <f>IF(ISTEXT(BB27),IF('EU1 ExtraEU Trade'!AZ26=0,"INTRA-EU","CHECK")," ")</f>
        <v> </v>
      </c>
    </row>
    <row r="28" spans="1:64" s="338" customFormat="1" ht="15" customHeight="1">
      <c r="A28" s="751">
        <v>6</v>
      </c>
      <c r="B28" s="384" t="s">
        <v>250</v>
      </c>
      <c r="C28" s="772" t="s">
        <v>34</v>
      </c>
      <c r="D28" s="272">
        <v>440.26099999999997</v>
      </c>
      <c r="E28" s="272">
        <v>839297.183</v>
      </c>
      <c r="F28" s="385">
        <v>532.42</v>
      </c>
      <c r="G28" s="385">
        <v>947489.147</v>
      </c>
      <c r="H28" s="272">
        <v>2894.3099999999995</v>
      </c>
      <c r="I28" s="272">
        <v>2923097.85</v>
      </c>
      <c r="J28" s="272">
        <v>2708.593</v>
      </c>
      <c r="K28" s="753">
        <v>2969158.452</v>
      </c>
      <c r="L28" s="774" t="s">
        <v>372</v>
      </c>
      <c r="M28" s="775" t="s">
        <v>372</v>
      </c>
      <c r="N28" s="776" t="e">
        <v>#REF!</v>
      </c>
      <c r="O28" s="777" t="e">
        <v>#REF!</v>
      </c>
      <c r="P28" s="778" t="s">
        <v>372</v>
      </c>
      <c r="Q28" s="778" t="s">
        <v>372</v>
      </c>
      <c r="R28" s="778" t="s">
        <v>372</v>
      </c>
      <c r="S28" s="779" t="s">
        <v>372</v>
      </c>
      <c r="T28" s="756" t="s">
        <v>372</v>
      </c>
      <c r="U28" s="620" t="s">
        <v>372</v>
      </c>
      <c r="V28" s="620" t="s">
        <v>372</v>
      </c>
      <c r="W28" s="620" t="s">
        <v>372</v>
      </c>
      <c r="X28" s="756" t="s">
        <v>372</v>
      </c>
      <c r="Y28" s="620" t="s">
        <v>372</v>
      </c>
      <c r="Z28" s="620" t="s">
        <v>372</v>
      </c>
      <c r="AA28" s="757" t="s">
        <v>372</v>
      </c>
      <c r="AB28" s="2">
        <v>6</v>
      </c>
      <c r="AC28" s="16" t="s">
        <v>250</v>
      </c>
      <c r="AD28" s="77" t="s">
        <v>196</v>
      </c>
      <c r="AE28" s="780">
        <v>0</v>
      </c>
      <c r="AF28" s="780">
        <v>0</v>
      </c>
      <c r="AG28" s="780" t="e">
        <v>#REF!</v>
      </c>
      <c r="AH28" s="780" t="e">
        <v>#REF!</v>
      </c>
      <c r="AI28" s="780">
        <v>0</v>
      </c>
      <c r="AJ28" s="780">
        <v>0</v>
      </c>
      <c r="AK28" s="780">
        <v>0</v>
      </c>
      <c r="AL28" s="781">
        <v>0</v>
      </c>
      <c r="AM28" s="760"/>
      <c r="AN28" s="195">
        <v>6</v>
      </c>
      <c r="AO28" s="16" t="s">
        <v>250</v>
      </c>
      <c r="AP28" s="77" t="s">
        <v>196</v>
      </c>
      <c r="AQ28" s="341">
        <v>-2321.0729999999994</v>
      </c>
      <c r="AR28" s="352">
        <v>-2042.9289999999999</v>
      </c>
      <c r="AS28" s="913"/>
      <c r="AT28" s="342"/>
      <c r="AV28" s="279">
        <v>6</v>
      </c>
      <c r="AW28" s="16" t="s">
        <v>250</v>
      </c>
      <c r="AX28" s="173" t="s">
        <v>140</v>
      </c>
      <c r="AY28" s="346">
        <v>1906.3627779885114</v>
      </c>
      <c r="AZ28" s="346" t="s">
        <v>149</v>
      </c>
      <c r="BA28" s="346">
        <v>1009.9463602723968</v>
      </c>
      <c r="BB28" s="347">
        <v>1096.1995589592088</v>
      </c>
      <c r="BC28" s="958" t="str">
        <f t="shared" si="0"/>
        <v>CHECK</v>
      </c>
      <c r="BD28" s="958" t="str">
        <f t="shared" si="1"/>
        <v>ACCEPT</v>
      </c>
      <c r="BF28" s="279">
        <v>6</v>
      </c>
      <c r="BG28" s="16" t="s">
        <v>250</v>
      </c>
      <c r="BH28" s="173" t="s">
        <v>140</v>
      </c>
      <c r="BI28" s="346" t="str">
        <f>IF(ISTEXT(AY28),IF('EU1 ExtraEU Trade'!AW27=0,"INTRA-EU","CHECK")," ")</f>
        <v> </v>
      </c>
      <c r="BJ28" s="346" t="str">
        <f>IF(ISTEXT(AZ28),IF('EU1 ExtraEU Trade'!AX27=0,"INTRA-EU","CHECK")," ")</f>
        <v>CHECK</v>
      </c>
      <c r="BK28" s="346" t="str">
        <f>IF(ISTEXT(BA28),IF('EU1 ExtraEU Trade'!AY27=0,"INTRA-EU","CHECK")," ")</f>
        <v> </v>
      </c>
      <c r="BL28" s="347" t="str">
        <f>IF(ISTEXT(BB28),IF('EU1 ExtraEU Trade'!AZ27=0,"INTRA-EU","CHECK")," ")</f>
        <v> </v>
      </c>
    </row>
    <row r="29" spans="1:64" s="338" customFormat="1" ht="15" customHeight="1">
      <c r="A29" s="751" t="s">
        <v>160</v>
      </c>
      <c r="B29" s="771" t="s">
        <v>249</v>
      </c>
      <c r="C29" s="752" t="s">
        <v>34</v>
      </c>
      <c r="D29" s="272">
        <v>27.219</v>
      </c>
      <c r="E29" s="272">
        <v>115771.51</v>
      </c>
      <c r="F29" s="272">
        <v>34.951</v>
      </c>
      <c r="G29" s="272">
        <v>136967.62999999998</v>
      </c>
      <c r="H29" s="272">
        <v>70.69</v>
      </c>
      <c r="I29" s="272">
        <v>353952.54</v>
      </c>
      <c r="J29" s="272">
        <v>84.22</v>
      </c>
      <c r="K29" s="753">
        <v>386860.977</v>
      </c>
      <c r="L29" s="774" t="s">
        <v>372</v>
      </c>
      <c r="M29" s="775" t="s">
        <v>372</v>
      </c>
      <c r="N29" s="776" t="e">
        <v>#REF!</v>
      </c>
      <c r="O29" s="777" t="e">
        <v>#REF!</v>
      </c>
      <c r="P29" s="778" t="s">
        <v>372</v>
      </c>
      <c r="Q29" s="778" t="s">
        <v>372</v>
      </c>
      <c r="R29" s="778" t="s">
        <v>372</v>
      </c>
      <c r="S29" s="779" t="s">
        <v>372</v>
      </c>
      <c r="T29" s="756" t="s">
        <v>372</v>
      </c>
      <c r="U29" s="620" t="s">
        <v>372</v>
      </c>
      <c r="V29" s="620" t="s">
        <v>372</v>
      </c>
      <c r="W29" s="620" t="s">
        <v>372</v>
      </c>
      <c r="X29" s="756" t="s">
        <v>372</v>
      </c>
      <c r="Y29" s="620" t="s">
        <v>372</v>
      </c>
      <c r="Z29" s="620" t="s">
        <v>372</v>
      </c>
      <c r="AA29" s="757" t="s">
        <v>372</v>
      </c>
      <c r="AB29" s="2" t="s">
        <v>160</v>
      </c>
      <c r="AC29" s="19" t="s">
        <v>249</v>
      </c>
      <c r="AD29" s="77" t="s">
        <v>196</v>
      </c>
      <c r="AE29" s="758">
        <v>0</v>
      </c>
      <c r="AF29" s="758">
        <v>0</v>
      </c>
      <c r="AG29" s="758" t="e">
        <v>#REF!</v>
      </c>
      <c r="AH29" s="758" t="e">
        <v>#REF!</v>
      </c>
      <c r="AI29" s="758">
        <v>0</v>
      </c>
      <c r="AJ29" s="758">
        <v>0</v>
      </c>
      <c r="AK29" s="758">
        <v>0</v>
      </c>
      <c r="AL29" s="759">
        <v>0</v>
      </c>
      <c r="AM29" s="760"/>
      <c r="AN29" s="195" t="s">
        <v>160</v>
      </c>
      <c r="AO29" s="19" t="s">
        <v>249</v>
      </c>
      <c r="AP29" s="77" t="s">
        <v>196</v>
      </c>
      <c r="AQ29" s="354">
        <v>66.559</v>
      </c>
      <c r="AR29" s="352">
        <v>60.760999999999996</v>
      </c>
      <c r="AS29" s="913"/>
      <c r="AT29" s="342"/>
      <c r="AV29" s="279">
        <v>6.1</v>
      </c>
      <c r="AW29" s="19" t="s">
        <v>249</v>
      </c>
      <c r="AX29" s="173" t="s">
        <v>140</v>
      </c>
      <c r="AY29" s="350">
        <v>4253.33443550461</v>
      </c>
      <c r="AZ29" s="350" t="s">
        <v>149</v>
      </c>
      <c r="BA29" s="350">
        <v>5007.109067760645</v>
      </c>
      <c r="BB29" s="351">
        <v>4593.457337924484</v>
      </c>
      <c r="BC29" s="958" t="str">
        <f t="shared" si="0"/>
        <v>CHECK</v>
      </c>
      <c r="BD29" s="958" t="str">
        <f t="shared" si="1"/>
        <v>ACCEPT</v>
      </c>
      <c r="BF29" s="279">
        <v>6.1</v>
      </c>
      <c r="BG29" s="19" t="s">
        <v>249</v>
      </c>
      <c r="BH29" s="173" t="s">
        <v>140</v>
      </c>
      <c r="BI29" s="350" t="str">
        <f>IF(ISTEXT(AY29),IF('EU1 ExtraEU Trade'!AW28=0,"INTRA-EU","CHECK")," ")</f>
        <v> </v>
      </c>
      <c r="BJ29" s="350" t="str">
        <f>IF(ISTEXT(AZ29),IF('EU1 ExtraEU Trade'!AX28=0,"INTRA-EU","CHECK")," ")</f>
        <v>CHECK</v>
      </c>
      <c r="BK29" s="350" t="str">
        <f>IF(ISTEXT(BA29),IF('EU1 ExtraEU Trade'!AY28=0,"INTRA-EU","CHECK")," ")</f>
        <v> </v>
      </c>
      <c r="BL29" s="351" t="str">
        <f>IF(ISTEXT(BB29),IF('EU1 ExtraEU Trade'!AZ28=0,"INTRA-EU","CHECK")," ")</f>
        <v> </v>
      </c>
    </row>
    <row r="30" spans="1:64" s="79" customFormat="1" ht="15" customHeight="1">
      <c r="A30" s="761" t="s">
        <v>228</v>
      </c>
      <c r="B30" s="386" t="s">
        <v>201</v>
      </c>
      <c r="C30" s="782" t="s">
        <v>34</v>
      </c>
      <c r="D30" s="763">
        <v>0.59</v>
      </c>
      <c r="E30" s="763">
        <v>1323.65</v>
      </c>
      <c r="F30" s="763">
        <v>1.631</v>
      </c>
      <c r="G30" s="869">
        <v>2541.376</v>
      </c>
      <c r="H30" s="763">
        <v>7.26</v>
      </c>
      <c r="I30" s="763">
        <v>17414.25</v>
      </c>
      <c r="J30" s="763">
        <v>6.979</v>
      </c>
      <c r="K30" s="764">
        <v>15783.359</v>
      </c>
      <c r="L30" s="765"/>
      <c r="M30" s="766"/>
      <c r="N30" s="643"/>
      <c r="O30" s="644"/>
      <c r="P30" s="767"/>
      <c r="Q30" s="767"/>
      <c r="R30" s="767"/>
      <c r="S30" s="768"/>
      <c r="T30" s="769" t="s">
        <v>372</v>
      </c>
      <c r="U30" s="8" t="s">
        <v>372</v>
      </c>
      <c r="V30" s="8" t="s">
        <v>372</v>
      </c>
      <c r="W30" s="8" t="s">
        <v>372</v>
      </c>
      <c r="X30" s="769" t="s">
        <v>372</v>
      </c>
      <c r="Y30" s="8" t="s">
        <v>372</v>
      </c>
      <c r="Z30" s="8" t="s">
        <v>372</v>
      </c>
      <c r="AA30" s="770" t="s">
        <v>372</v>
      </c>
      <c r="AB30" s="2" t="s">
        <v>228</v>
      </c>
      <c r="AC30" s="17" t="s">
        <v>201</v>
      </c>
      <c r="AD30" s="77" t="s">
        <v>196</v>
      </c>
      <c r="AE30" s="627"/>
      <c r="AF30" s="627"/>
      <c r="AG30" s="627"/>
      <c r="AH30" s="627"/>
      <c r="AI30" s="627"/>
      <c r="AJ30" s="627"/>
      <c r="AK30" s="627"/>
      <c r="AL30" s="664"/>
      <c r="AM30" s="90"/>
      <c r="AN30" s="195" t="s">
        <v>228</v>
      </c>
      <c r="AO30" s="17" t="s">
        <v>201</v>
      </c>
      <c r="AP30" s="77" t="s">
        <v>196</v>
      </c>
      <c r="AQ30" s="341">
        <v>56.82</v>
      </c>
      <c r="AR30" s="352">
        <v>58.141999999999996</v>
      </c>
      <c r="AS30" s="913"/>
      <c r="AT30" s="342"/>
      <c r="AV30" s="279" t="s">
        <v>228</v>
      </c>
      <c r="AW30" s="17" t="s">
        <v>201</v>
      </c>
      <c r="AX30" s="173" t="s">
        <v>140</v>
      </c>
      <c r="AY30" s="350">
        <v>2243.474576271187</v>
      </c>
      <c r="AZ30" s="350" t="s">
        <v>149</v>
      </c>
      <c r="BA30" s="350">
        <v>2398.6570247933887</v>
      </c>
      <c r="BB30" s="351">
        <v>2261.550222094856</v>
      </c>
      <c r="BC30" s="958" t="str">
        <f t="shared" si="0"/>
        <v>CHECK</v>
      </c>
      <c r="BD30" s="958" t="str">
        <f t="shared" si="1"/>
        <v>ACCEPT</v>
      </c>
      <c r="BF30" s="279" t="s">
        <v>228</v>
      </c>
      <c r="BG30" s="17" t="s">
        <v>201</v>
      </c>
      <c r="BH30" s="173" t="s">
        <v>140</v>
      </c>
      <c r="BI30" s="350" t="str">
        <f>IF(ISTEXT(AY30),IF('EU1 ExtraEU Trade'!AW29=0,"INTRA-EU","CHECK")," ")</f>
        <v> </v>
      </c>
      <c r="BJ30" s="350" t="str">
        <f>IF(ISTEXT(AZ30),IF('EU1 ExtraEU Trade'!AX29=0,"INTRA-EU","CHECK")," ")</f>
        <v>CHECK</v>
      </c>
      <c r="BK30" s="350" t="str">
        <f>IF(ISTEXT(BA30),IF('EU1 ExtraEU Trade'!AY29=0,"INTRA-EU","CHECK")," ")</f>
        <v> </v>
      </c>
      <c r="BL30" s="351" t="str">
        <f>IF(ISTEXT(BB30),IF('EU1 ExtraEU Trade'!AZ29=0,"INTRA-EU","CHECK")," ")</f>
        <v> </v>
      </c>
    </row>
    <row r="31" spans="1:64" s="79" customFormat="1" ht="15" customHeight="1">
      <c r="A31" s="761" t="s">
        <v>299</v>
      </c>
      <c r="B31" s="386" t="s">
        <v>202</v>
      </c>
      <c r="C31" s="782" t="s">
        <v>34</v>
      </c>
      <c r="D31" s="763">
        <v>26.629</v>
      </c>
      <c r="E31" s="763">
        <v>114447.86</v>
      </c>
      <c r="F31" s="763">
        <v>33.32</v>
      </c>
      <c r="G31" s="869">
        <v>134426.254</v>
      </c>
      <c r="H31" s="763">
        <v>63.43</v>
      </c>
      <c r="I31" s="763">
        <v>336538.29</v>
      </c>
      <c r="J31" s="763">
        <v>77.241</v>
      </c>
      <c r="K31" s="764">
        <v>371077.618</v>
      </c>
      <c r="L31" s="765"/>
      <c r="M31" s="766"/>
      <c r="N31" s="643"/>
      <c r="O31" s="644"/>
      <c r="P31" s="767"/>
      <c r="Q31" s="767"/>
      <c r="R31" s="767"/>
      <c r="S31" s="768"/>
      <c r="T31" s="769" t="s">
        <v>372</v>
      </c>
      <c r="U31" s="8" t="s">
        <v>372</v>
      </c>
      <c r="V31" s="8" t="s">
        <v>372</v>
      </c>
      <c r="W31" s="8" t="s">
        <v>372</v>
      </c>
      <c r="X31" s="769" t="s">
        <v>372</v>
      </c>
      <c r="Y31" s="8" t="s">
        <v>372</v>
      </c>
      <c r="Z31" s="8" t="s">
        <v>372</v>
      </c>
      <c r="AA31" s="770" t="s">
        <v>372</v>
      </c>
      <c r="AB31" s="2" t="s">
        <v>299</v>
      </c>
      <c r="AC31" s="17" t="s">
        <v>202</v>
      </c>
      <c r="AD31" s="77" t="s">
        <v>196</v>
      </c>
      <c r="AE31" s="627"/>
      <c r="AF31" s="627"/>
      <c r="AG31" s="627"/>
      <c r="AH31" s="627"/>
      <c r="AI31" s="627"/>
      <c r="AJ31" s="627"/>
      <c r="AK31" s="627"/>
      <c r="AL31" s="664"/>
      <c r="AM31" s="90"/>
      <c r="AN31" s="195" t="s">
        <v>299</v>
      </c>
      <c r="AO31" s="17" t="s">
        <v>202</v>
      </c>
      <c r="AP31" s="77" t="s">
        <v>196</v>
      </c>
      <c r="AQ31" s="341">
        <v>9.738999999999997</v>
      </c>
      <c r="AR31" s="352">
        <v>2.6189999999999998</v>
      </c>
      <c r="AS31" s="913"/>
      <c r="AT31" s="342"/>
      <c r="AV31" s="279" t="s">
        <v>299</v>
      </c>
      <c r="AW31" s="17" t="s">
        <v>202</v>
      </c>
      <c r="AX31" s="173" t="s">
        <v>140</v>
      </c>
      <c r="AY31" s="350">
        <v>4297.865484997559</v>
      </c>
      <c r="AZ31" s="350" t="s">
        <v>149</v>
      </c>
      <c r="BA31" s="350">
        <v>5305.664354406432</v>
      </c>
      <c r="BB31" s="351">
        <v>4804.1534677179225</v>
      </c>
      <c r="BC31" s="958" t="str">
        <f t="shared" si="0"/>
        <v>CHECK</v>
      </c>
      <c r="BD31" s="958" t="str">
        <f t="shared" si="1"/>
        <v>ACCEPT</v>
      </c>
      <c r="BF31" s="279" t="s">
        <v>299</v>
      </c>
      <c r="BG31" s="17" t="s">
        <v>202</v>
      </c>
      <c r="BH31" s="173" t="s">
        <v>140</v>
      </c>
      <c r="BI31" s="350" t="str">
        <f>IF(ISTEXT(AY31),IF('EU1 ExtraEU Trade'!AW30=0,"INTRA-EU","CHECK")," ")</f>
        <v> </v>
      </c>
      <c r="BJ31" s="350" t="str">
        <f>IF(ISTEXT(AZ31),IF('EU1 ExtraEU Trade'!AX30=0,"INTRA-EU","CHECK")," ")</f>
        <v>CHECK</v>
      </c>
      <c r="BK31" s="350" t="str">
        <f>IF(ISTEXT(BA31),IF('EU1 ExtraEU Trade'!AY30=0,"INTRA-EU","CHECK")," ")</f>
        <v> </v>
      </c>
      <c r="BL31" s="351" t="str">
        <f>IF(ISTEXT(BB31),IF('EU1 ExtraEU Trade'!AZ30=0,"INTRA-EU","CHECK")," ")</f>
        <v> </v>
      </c>
    </row>
    <row r="32" spans="1:64" s="79" customFormat="1" ht="15" customHeight="1" thickBot="1">
      <c r="A32" s="797" t="s">
        <v>16</v>
      </c>
      <c r="B32" s="387" t="s">
        <v>311</v>
      </c>
      <c r="C32" s="762" t="s">
        <v>34</v>
      </c>
      <c r="D32" s="763">
        <v>16.435</v>
      </c>
      <c r="E32" s="763">
        <v>30182.489</v>
      </c>
      <c r="F32" s="871">
        <v>20.494</v>
      </c>
      <c r="G32" s="872">
        <v>37213.417</v>
      </c>
      <c r="H32" s="763">
        <v>0.54</v>
      </c>
      <c r="I32" s="763">
        <v>1890.58</v>
      </c>
      <c r="J32" s="763">
        <v>0.161</v>
      </c>
      <c r="K32" s="764">
        <v>1305.965</v>
      </c>
      <c r="L32" s="765"/>
      <c r="M32" s="766"/>
      <c r="N32" s="643"/>
      <c r="O32" s="644"/>
      <c r="P32" s="767"/>
      <c r="Q32" s="767"/>
      <c r="R32" s="767"/>
      <c r="S32" s="768"/>
      <c r="T32" s="769" t="s">
        <v>372</v>
      </c>
      <c r="U32" s="8" t="s">
        <v>372</v>
      </c>
      <c r="V32" s="8" t="s">
        <v>372</v>
      </c>
      <c r="W32" s="8" t="s">
        <v>372</v>
      </c>
      <c r="X32" s="769" t="s">
        <v>372</v>
      </c>
      <c r="Y32" s="8" t="s">
        <v>372</v>
      </c>
      <c r="Z32" s="8" t="s">
        <v>372</v>
      </c>
      <c r="AA32" s="770" t="s">
        <v>372</v>
      </c>
      <c r="AB32" s="14" t="s">
        <v>16</v>
      </c>
      <c r="AC32" s="18" t="s">
        <v>311</v>
      </c>
      <c r="AD32" s="77" t="s">
        <v>196</v>
      </c>
      <c r="AE32" s="627" t="s">
        <v>372</v>
      </c>
      <c r="AF32" s="627" t="s">
        <v>372</v>
      </c>
      <c r="AG32" s="627" t="e">
        <v>#REF!</v>
      </c>
      <c r="AH32" s="627" t="e">
        <v>#REF!</v>
      </c>
      <c r="AI32" s="627" t="s">
        <v>372</v>
      </c>
      <c r="AJ32" s="627" t="s">
        <v>372</v>
      </c>
      <c r="AK32" s="627" t="s">
        <v>372</v>
      </c>
      <c r="AL32" s="664" t="s">
        <v>372</v>
      </c>
      <c r="AM32" s="90"/>
      <c r="AN32" s="195" t="s">
        <v>16</v>
      </c>
      <c r="AO32" s="18" t="s">
        <v>311</v>
      </c>
      <c r="AP32" s="77" t="s">
        <v>196</v>
      </c>
      <c r="AQ32" s="341">
        <v>15.895</v>
      </c>
      <c r="AR32" s="352">
        <v>20.333</v>
      </c>
      <c r="AS32" s="913"/>
      <c r="AT32" s="342"/>
      <c r="AV32" s="281" t="s">
        <v>16</v>
      </c>
      <c r="AW32" s="45" t="s">
        <v>311</v>
      </c>
      <c r="AX32" s="173" t="s">
        <v>140</v>
      </c>
      <c r="AY32" s="355">
        <v>1836.4763614237909</v>
      </c>
      <c r="AZ32" s="355" t="s">
        <v>149</v>
      </c>
      <c r="BA32" s="355">
        <v>3501.074074074074</v>
      </c>
      <c r="BB32" s="356">
        <v>8111.583850931676</v>
      </c>
      <c r="BC32" s="958" t="str">
        <f t="shared" si="0"/>
        <v>CHECK</v>
      </c>
      <c r="BD32" s="958" t="str">
        <f t="shared" si="1"/>
        <v>CHECK</v>
      </c>
      <c r="BF32" s="281" t="s">
        <v>16</v>
      </c>
      <c r="BG32" s="45" t="s">
        <v>311</v>
      </c>
      <c r="BH32" s="173" t="s">
        <v>140</v>
      </c>
      <c r="BI32" s="355" t="str">
        <f>IF(ISTEXT(AY32),IF('EU1 ExtraEU Trade'!AW31=0,"INTRA-EU","CHECK")," ")</f>
        <v> </v>
      </c>
      <c r="BJ32" s="355" t="str">
        <f>IF(ISTEXT(AZ32),IF('EU1 ExtraEU Trade'!AX31=0,"INTRA-EU","CHECK")," ")</f>
        <v>CHECK</v>
      </c>
      <c r="BK32" s="355" t="str">
        <f>IF(ISTEXT(BA32),IF('EU1 ExtraEU Trade'!AY31=0,"INTRA-EU","CHECK")," ")</f>
        <v> </v>
      </c>
      <c r="BL32" s="356" t="str">
        <f>IF(ISTEXT(BB32),IF('EU1 ExtraEU Trade'!AZ31=0,"INTRA-EU","CHECK")," ")</f>
        <v> </v>
      </c>
    </row>
    <row r="33" spans="1:64" s="338" customFormat="1" ht="15" customHeight="1">
      <c r="A33" s="751" t="s">
        <v>161</v>
      </c>
      <c r="B33" s="771" t="s">
        <v>252</v>
      </c>
      <c r="C33" s="772" t="s">
        <v>34</v>
      </c>
      <c r="D33" s="272">
        <v>70.876</v>
      </c>
      <c r="E33" s="272">
        <v>127481.23700000001</v>
      </c>
      <c r="F33" s="385">
        <v>86.521</v>
      </c>
      <c r="G33" s="385">
        <v>140057.867</v>
      </c>
      <c r="H33" s="272">
        <v>143.79</v>
      </c>
      <c r="I33" s="272">
        <v>321618.52</v>
      </c>
      <c r="J33" s="272">
        <v>150.57799999999997</v>
      </c>
      <c r="K33" s="753">
        <v>350574.365</v>
      </c>
      <c r="L33" s="774" t="s">
        <v>372</v>
      </c>
      <c r="M33" s="775" t="s">
        <v>372</v>
      </c>
      <c r="N33" s="776" t="e">
        <v>#REF!</v>
      </c>
      <c r="O33" s="777" t="e">
        <v>#REF!</v>
      </c>
      <c r="P33" s="778" t="s">
        <v>372</v>
      </c>
      <c r="Q33" s="778" t="s">
        <v>372</v>
      </c>
      <c r="R33" s="778" t="s">
        <v>372</v>
      </c>
      <c r="S33" s="779" t="s">
        <v>372</v>
      </c>
      <c r="T33" s="756" t="s">
        <v>372</v>
      </c>
      <c r="U33" s="620" t="s">
        <v>372</v>
      </c>
      <c r="V33" s="620" t="s">
        <v>372</v>
      </c>
      <c r="W33" s="620" t="s">
        <v>372</v>
      </c>
      <c r="X33" s="756" t="s">
        <v>372</v>
      </c>
      <c r="Y33" s="620" t="s">
        <v>372</v>
      </c>
      <c r="Z33" s="620" t="s">
        <v>372</v>
      </c>
      <c r="AA33" s="757" t="s">
        <v>372</v>
      </c>
      <c r="AB33" s="2" t="s">
        <v>161</v>
      </c>
      <c r="AC33" s="19" t="s">
        <v>252</v>
      </c>
      <c r="AD33" s="77" t="s">
        <v>196</v>
      </c>
      <c r="AE33" s="780">
        <v>0</v>
      </c>
      <c r="AF33" s="780">
        <v>0</v>
      </c>
      <c r="AG33" s="780" t="e">
        <v>#REF!</v>
      </c>
      <c r="AH33" s="780" t="e">
        <v>#REF!</v>
      </c>
      <c r="AI33" s="780">
        <v>0</v>
      </c>
      <c r="AJ33" s="780">
        <v>0</v>
      </c>
      <c r="AK33" s="780">
        <v>0</v>
      </c>
      <c r="AL33" s="781">
        <v>0</v>
      </c>
      <c r="AM33" s="760"/>
      <c r="AN33" s="195" t="s">
        <v>161</v>
      </c>
      <c r="AO33" s="19" t="s">
        <v>252</v>
      </c>
      <c r="AP33" s="77" t="s">
        <v>196</v>
      </c>
      <c r="AQ33" s="341">
        <v>-49.96799999999999</v>
      </c>
      <c r="AR33" s="352">
        <v>-40.842999999999975</v>
      </c>
      <c r="AS33" s="913"/>
      <c r="AT33" s="342"/>
      <c r="AV33" s="279">
        <v>6.2</v>
      </c>
      <c r="AW33" s="19" t="s">
        <v>252</v>
      </c>
      <c r="AX33" s="173" t="s">
        <v>140</v>
      </c>
      <c r="AY33" s="346">
        <v>1798.6516874541453</v>
      </c>
      <c r="AZ33" s="346" t="s">
        <v>149</v>
      </c>
      <c r="BA33" s="346">
        <v>2236.7238333681066</v>
      </c>
      <c r="BB33" s="347">
        <v>2328.191136819456</v>
      </c>
      <c r="BC33" s="958" t="str">
        <f t="shared" si="0"/>
        <v>CHECK</v>
      </c>
      <c r="BD33" s="958" t="str">
        <f t="shared" si="1"/>
        <v>ACCEPT</v>
      </c>
      <c r="BF33" s="279">
        <v>6.2</v>
      </c>
      <c r="BG33" s="19" t="s">
        <v>252</v>
      </c>
      <c r="BH33" s="173" t="s">
        <v>140</v>
      </c>
      <c r="BI33" s="346" t="str">
        <f>IF(ISTEXT(AY33),IF('EU1 ExtraEU Trade'!AW32=0,"INTRA-EU","CHECK")," ")</f>
        <v> </v>
      </c>
      <c r="BJ33" s="346" t="str">
        <f>IF(ISTEXT(AZ33),IF('EU1 ExtraEU Trade'!AX32=0,"INTRA-EU","CHECK")," ")</f>
        <v>CHECK</v>
      </c>
      <c r="BK33" s="346" t="str">
        <f>IF(ISTEXT(BA33),IF('EU1 ExtraEU Trade'!AY32=0,"INTRA-EU","CHECK")," ")</f>
        <v> </v>
      </c>
      <c r="BL33" s="347" t="str">
        <f>IF(ISTEXT(BB33),IF('EU1 ExtraEU Trade'!AZ32=0,"INTRA-EU","CHECK")," ")</f>
        <v> </v>
      </c>
    </row>
    <row r="34" spans="1:64" s="79" customFormat="1" ht="15" customHeight="1">
      <c r="A34" s="761" t="s">
        <v>229</v>
      </c>
      <c r="B34" s="386" t="s">
        <v>201</v>
      </c>
      <c r="C34" s="782" t="s">
        <v>34</v>
      </c>
      <c r="D34" s="763">
        <v>14.335</v>
      </c>
      <c r="E34" s="763">
        <v>30805.683</v>
      </c>
      <c r="F34" s="763">
        <v>15.746</v>
      </c>
      <c r="G34" s="869">
        <v>34795.331</v>
      </c>
      <c r="H34" s="763">
        <v>18.62</v>
      </c>
      <c r="I34" s="763">
        <v>45342.25</v>
      </c>
      <c r="J34" s="763">
        <v>14.402</v>
      </c>
      <c r="K34" s="764">
        <v>42787.387</v>
      </c>
      <c r="L34" s="765"/>
      <c r="M34" s="766"/>
      <c r="N34" s="643"/>
      <c r="O34" s="644"/>
      <c r="P34" s="767"/>
      <c r="Q34" s="767"/>
      <c r="R34" s="767"/>
      <c r="S34" s="768"/>
      <c r="T34" s="769" t="s">
        <v>372</v>
      </c>
      <c r="U34" s="8" t="s">
        <v>372</v>
      </c>
      <c r="V34" s="8" t="s">
        <v>372</v>
      </c>
      <c r="W34" s="8" t="s">
        <v>372</v>
      </c>
      <c r="X34" s="769" t="s">
        <v>372</v>
      </c>
      <c r="Y34" s="8" t="s">
        <v>372</v>
      </c>
      <c r="Z34" s="8" t="s">
        <v>372</v>
      </c>
      <c r="AA34" s="770" t="s">
        <v>372</v>
      </c>
      <c r="AB34" s="2" t="s">
        <v>229</v>
      </c>
      <c r="AC34" s="17" t="s">
        <v>201</v>
      </c>
      <c r="AD34" s="77" t="s">
        <v>196</v>
      </c>
      <c r="AE34" s="627"/>
      <c r="AF34" s="627"/>
      <c r="AG34" s="627"/>
      <c r="AH34" s="627"/>
      <c r="AI34" s="627"/>
      <c r="AJ34" s="627"/>
      <c r="AK34" s="627"/>
      <c r="AL34" s="664"/>
      <c r="AM34" s="90"/>
      <c r="AN34" s="195" t="s">
        <v>229</v>
      </c>
      <c r="AO34" s="17" t="s">
        <v>201</v>
      </c>
      <c r="AP34" s="77" t="s">
        <v>196</v>
      </c>
      <c r="AQ34" s="341">
        <v>18.661000000000005</v>
      </c>
      <c r="AR34" s="352">
        <v>24.558</v>
      </c>
      <c r="AS34" s="913"/>
      <c r="AT34" s="342"/>
      <c r="AV34" s="279" t="s">
        <v>229</v>
      </c>
      <c r="AW34" s="17" t="s">
        <v>201</v>
      </c>
      <c r="AX34" s="173" t="s">
        <v>140</v>
      </c>
      <c r="AY34" s="350">
        <v>2148.9838158353677</v>
      </c>
      <c r="AZ34" s="350" t="s">
        <v>149</v>
      </c>
      <c r="BA34" s="350">
        <v>2435.1369495166487</v>
      </c>
      <c r="BB34" s="351">
        <v>2970.9336897653106</v>
      </c>
      <c r="BC34" s="958" t="str">
        <f t="shared" si="0"/>
        <v>CHECK</v>
      </c>
      <c r="BD34" s="958" t="str">
        <f t="shared" si="1"/>
        <v>ACCEPT</v>
      </c>
      <c r="BF34" s="279" t="s">
        <v>229</v>
      </c>
      <c r="BG34" s="17" t="s">
        <v>201</v>
      </c>
      <c r="BH34" s="173" t="s">
        <v>140</v>
      </c>
      <c r="BI34" s="350" t="str">
        <f>IF(ISTEXT(AY34),IF('EU1 ExtraEU Trade'!AW33=0,"INTRA-EU","CHECK")," ")</f>
        <v> </v>
      </c>
      <c r="BJ34" s="350" t="str">
        <f>IF(ISTEXT(AZ34),IF('EU1 ExtraEU Trade'!AX33=0,"INTRA-EU","CHECK")," ")</f>
        <v>CHECK</v>
      </c>
      <c r="BK34" s="350" t="str">
        <f>IF(ISTEXT(BA34),IF('EU1 ExtraEU Trade'!AY33=0,"INTRA-EU","CHECK")," ")</f>
        <v> </v>
      </c>
      <c r="BL34" s="351" t="str">
        <f>IF(ISTEXT(BB34),IF('EU1 ExtraEU Trade'!AZ33=0,"INTRA-EU","CHECK")," ")</f>
        <v> </v>
      </c>
    </row>
    <row r="35" spans="1:64" s="79" customFormat="1" ht="15" customHeight="1">
      <c r="A35" s="761" t="s">
        <v>300</v>
      </c>
      <c r="B35" s="386" t="s">
        <v>202</v>
      </c>
      <c r="C35" s="782" t="s">
        <v>34</v>
      </c>
      <c r="D35" s="763">
        <v>56.541</v>
      </c>
      <c r="E35" s="763">
        <v>96675.554</v>
      </c>
      <c r="F35" s="763">
        <v>70.775</v>
      </c>
      <c r="G35" s="763">
        <v>105262.536</v>
      </c>
      <c r="H35" s="763">
        <v>125.17</v>
      </c>
      <c r="I35" s="763">
        <v>276276.27</v>
      </c>
      <c r="J35" s="763">
        <v>136.176</v>
      </c>
      <c r="K35" s="764">
        <v>307786.978</v>
      </c>
      <c r="L35" s="765"/>
      <c r="M35" s="766"/>
      <c r="N35" s="643"/>
      <c r="O35" s="644"/>
      <c r="P35" s="767"/>
      <c r="Q35" s="767"/>
      <c r="R35" s="767"/>
      <c r="S35" s="768"/>
      <c r="T35" s="769" t="s">
        <v>372</v>
      </c>
      <c r="U35" s="8" t="s">
        <v>372</v>
      </c>
      <c r="V35" s="8" t="s">
        <v>372</v>
      </c>
      <c r="W35" s="8" t="s">
        <v>372</v>
      </c>
      <c r="X35" s="769" t="s">
        <v>372</v>
      </c>
      <c r="Y35" s="8" t="s">
        <v>372</v>
      </c>
      <c r="Z35" s="8" t="s">
        <v>372</v>
      </c>
      <c r="AA35" s="770" t="s">
        <v>372</v>
      </c>
      <c r="AB35" s="2" t="s">
        <v>300</v>
      </c>
      <c r="AC35" s="17" t="s">
        <v>202</v>
      </c>
      <c r="AD35" s="77" t="s">
        <v>196</v>
      </c>
      <c r="AE35" s="627"/>
      <c r="AF35" s="627"/>
      <c r="AG35" s="627"/>
      <c r="AH35" s="627"/>
      <c r="AI35" s="627"/>
      <c r="AJ35" s="627"/>
      <c r="AK35" s="627"/>
      <c r="AL35" s="664"/>
      <c r="AM35" s="90"/>
      <c r="AN35" s="195" t="s">
        <v>300</v>
      </c>
      <c r="AO35" s="17" t="s">
        <v>202</v>
      </c>
      <c r="AP35" s="77" t="s">
        <v>196</v>
      </c>
      <c r="AQ35" s="341">
        <v>-68.629</v>
      </c>
      <c r="AR35" s="352">
        <v>-65.40099999999998</v>
      </c>
      <c r="AS35" s="913"/>
      <c r="AT35" s="342"/>
      <c r="AV35" s="279" t="s">
        <v>300</v>
      </c>
      <c r="AW35" s="17" t="s">
        <v>202</v>
      </c>
      <c r="AX35" s="173" t="s">
        <v>140</v>
      </c>
      <c r="AY35" s="350">
        <v>1709.8309899011338</v>
      </c>
      <c r="AZ35" s="350" t="s">
        <v>149</v>
      </c>
      <c r="BA35" s="350">
        <v>2207.2083566349766</v>
      </c>
      <c r="BB35" s="351">
        <v>2260.214560568676</v>
      </c>
      <c r="BC35" s="958" t="str">
        <f t="shared" si="0"/>
        <v>CHECK</v>
      </c>
      <c r="BD35" s="958" t="str">
        <f t="shared" si="1"/>
        <v>ACCEPT</v>
      </c>
      <c r="BF35" s="279" t="s">
        <v>300</v>
      </c>
      <c r="BG35" s="17" t="s">
        <v>202</v>
      </c>
      <c r="BH35" s="173" t="s">
        <v>140</v>
      </c>
      <c r="BI35" s="350" t="str">
        <f>IF(ISTEXT(AY35),IF('EU1 ExtraEU Trade'!AW34=0,"INTRA-EU","CHECK")," ")</f>
        <v> </v>
      </c>
      <c r="BJ35" s="350" t="str">
        <f>IF(ISTEXT(AZ35),IF('EU1 ExtraEU Trade'!AX34=0,"INTRA-EU","CHECK")," ")</f>
        <v>CHECK</v>
      </c>
      <c r="BK35" s="350" t="str">
        <f>IF(ISTEXT(BA35),IF('EU1 ExtraEU Trade'!AY34=0,"INTRA-EU","CHECK")," ")</f>
        <v> </v>
      </c>
      <c r="BL35" s="351" t="str">
        <f>IF(ISTEXT(BB35),IF('EU1 ExtraEU Trade'!AZ34=0,"INTRA-EU","CHECK")," ")</f>
        <v> </v>
      </c>
    </row>
    <row r="36" spans="1:64" s="79" customFormat="1" ht="15" customHeight="1" thickBot="1">
      <c r="A36" s="761" t="s">
        <v>17</v>
      </c>
      <c r="B36" s="387" t="s">
        <v>311</v>
      </c>
      <c r="C36" s="762" t="s">
        <v>34</v>
      </c>
      <c r="D36" s="763">
        <v>1.52</v>
      </c>
      <c r="E36" s="763">
        <v>3881.026</v>
      </c>
      <c r="F36" s="871">
        <v>2.073</v>
      </c>
      <c r="G36" s="871">
        <v>5239.621</v>
      </c>
      <c r="H36" s="763">
        <v>14.34</v>
      </c>
      <c r="I36" s="763">
        <v>27881.61</v>
      </c>
      <c r="J36" s="763">
        <v>10.157</v>
      </c>
      <c r="K36" s="764">
        <v>13556.338</v>
      </c>
      <c r="L36" s="765"/>
      <c r="M36" s="766"/>
      <c r="N36" s="643"/>
      <c r="O36" s="644"/>
      <c r="P36" s="767"/>
      <c r="Q36" s="767"/>
      <c r="R36" s="767"/>
      <c r="S36" s="768"/>
      <c r="T36" s="769" t="s">
        <v>372</v>
      </c>
      <c r="U36" s="8" t="s">
        <v>372</v>
      </c>
      <c r="V36" s="8" t="s">
        <v>372</v>
      </c>
      <c r="W36" s="8" t="s">
        <v>372</v>
      </c>
      <c r="X36" s="769" t="s">
        <v>372</v>
      </c>
      <c r="Y36" s="8" t="s">
        <v>372</v>
      </c>
      <c r="Z36" s="8" t="s">
        <v>372</v>
      </c>
      <c r="AA36" s="770" t="s">
        <v>372</v>
      </c>
      <c r="AB36" s="2" t="s">
        <v>17</v>
      </c>
      <c r="AC36" s="18" t="s">
        <v>311</v>
      </c>
      <c r="AD36" s="77" t="s">
        <v>196</v>
      </c>
      <c r="AE36" s="627" t="s">
        <v>372</v>
      </c>
      <c r="AF36" s="627" t="s">
        <v>372</v>
      </c>
      <c r="AG36" s="627" t="e">
        <v>#REF!</v>
      </c>
      <c r="AH36" s="627" t="e">
        <v>#REF!</v>
      </c>
      <c r="AI36" s="627" t="s">
        <v>372</v>
      </c>
      <c r="AJ36" s="627" t="s">
        <v>372</v>
      </c>
      <c r="AK36" s="627" t="s">
        <v>372</v>
      </c>
      <c r="AL36" s="664" t="s">
        <v>372</v>
      </c>
      <c r="AM36" s="90" t="s">
        <v>197</v>
      </c>
      <c r="AN36" s="195" t="s">
        <v>17</v>
      </c>
      <c r="AO36" s="18" t="s">
        <v>311</v>
      </c>
      <c r="AP36" s="77" t="s">
        <v>196</v>
      </c>
      <c r="AQ36" s="341">
        <v>-12.82</v>
      </c>
      <c r="AR36" s="352">
        <v>-8.084</v>
      </c>
      <c r="AS36" s="913"/>
      <c r="AT36" s="342"/>
      <c r="AV36" s="279" t="s">
        <v>17</v>
      </c>
      <c r="AW36" s="45" t="s">
        <v>311</v>
      </c>
      <c r="AX36" s="173" t="s">
        <v>140</v>
      </c>
      <c r="AY36" s="355">
        <v>2553.3065789473685</v>
      </c>
      <c r="AZ36" s="355" t="s">
        <v>149</v>
      </c>
      <c r="BA36" s="355">
        <v>1944.324267782427</v>
      </c>
      <c r="BB36" s="356">
        <v>1334.6793344491484</v>
      </c>
      <c r="BC36" s="958" t="str">
        <f t="shared" si="0"/>
        <v>CHECK</v>
      </c>
      <c r="BD36" s="958" t="str">
        <f t="shared" si="1"/>
        <v>ACCEPT</v>
      </c>
      <c r="BF36" s="279" t="s">
        <v>17</v>
      </c>
      <c r="BG36" s="45" t="s">
        <v>311</v>
      </c>
      <c r="BH36" s="173" t="s">
        <v>140</v>
      </c>
      <c r="BI36" s="355" t="str">
        <f>IF(ISTEXT(AY36),IF('EU1 ExtraEU Trade'!AW35=0,"INTRA-EU","CHECK")," ")</f>
        <v> </v>
      </c>
      <c r="BJ36" s="355" t="str">
        <f>IF(ISTEXT(AZ36),IF('EU1 ExtraEU Trade'!AX35=0,"INTRA-EU","CHECK")," ")</f>
        <v>CHECK</v>
      </c>
      <c r="BK36" s="355" t="str">
        <f>IF(ISTEXT(BA36),IF('EU1 ExtraEU Trade'!AY35=0,"INTRA-EU","CHECK")," ")</f>
        <v> </v>
      </c>
      <c r="BL36" s="356" t="str">
        <f>IF(ISTEXT(BB36),IF('EU1 ExtraEU Trade'!AZ35=0,"INTRA-EU","CHECK")," ")</f>
        <v> </v>
      </c>
    </row>
    <row r="37" spans="1:64" s="79" customFormat="1" ht="15" customHeight="1">
      <c r="A37" s="761" t="s">
        <v>162</v>
      </c>
      <c r="B37" s="392" t="s">
        <v>90</v>
      </c>
      <c r="C37" s="798" t="s">
        <v>34</v>
      </c>
      <c r="D37" s="763">
        <v>103.378</v>
      </c>
      <c r="E37" s="763">
        <v>142440.416</v>
      </c>
      <c r="F37" s="873">
        <v>134.253</v>
      </c>
      <c r="G37" s="873">
        <v>159345.696</v>
      </c>
      <c r="H37" s="763">
        <v>2046.07</v>
      </c>
      <c r="I37" s="763">
        <v>1762656.78</v>
      </c>
      <c r="J37" s="763">
        <v>2009.298</v>
      </c>
      <c r="K37" s="764">
        <v>1710021.59</v>
      </c>
      <c r="L37" s="765"/>
      <c r="M37" s="766"/>
      <c r="N37" s="643"/>
      <c r="O37" s="799"/>
      <c r="P37" s="767"/>
      <c r="Q37" s="767"/>
      <c r="R37" s="767"/>
      <c r="S37" s="768"/>
      <c r="T37" s="769" t="s">
        <v>372</v>
      </c>
      <c r="U37" s="8" t="s">
        <v>372</v>
      </c>
      <c r="V37" s="8" t="s">
        <v>372</v>
      </c>
      <c r="W37" s="8" t="s">
        <v>372</v>
      </c>
      <c r="X37" s="769" t="s">
        <v>372</v>
      </c>
      <c r="Y37" s="8" t="s">
        <v>372</v>
      </c>
      <c r="Z37" s="8" t="s">
        <v>372</v>
      </c>
      <c r="AA37" s="770" t="s">
        <v>372</v>
      </c>
      <c r="AB37" s="2" t="s">
        <v>162</v>
      </c>
      <c r="AC37" s="19" t="s">
        <v>90</v>
      </c>
      <c r="AD37" s="77" t="s">
        <v>196</v>
      </c>
      <c r="AE37" s="627" t="s">
        <v>197</v>
      </c>
      <c r="AF37" s="627" t="s">
        <v>197</v>
      </c>
      <c r="AG37" s="627" t="s">
        <v>197</v>
      </c>
      <c r="AH37" s="627" t="s">
        <v>197</v>
      </c>
      <c r="AI37" s="627" t="s">
        <v>197</v>
      </c>
      <c r="AJ37" s="627" t="s">
        <v>197</v>
      </c>
      <c r="AK37" s="627" t="s">
        <v>197</v>
      </c>
      <c r="AL37" s="664" t="s">
        <v>197</v>
      </c>
      <c r="AM37" s="90"/>
      <c r="AN37" s="195" t="s">
        <v>162</v>
      </c>
      <c r="AO37" s="19" t="s">
        <v>90</v>
      </c>
      <c r="AP37" s="77" t="s">
        <v>196</v>
      </c>
      <c r="AQ37" s="341">
        <v>-1942.692</v>
      </c>
      <c r="AR37" s="352">
        <v>-1875.045</v>
      </c>
      <c r="AS37" s="913"/>
      <c r="AT37" s="342"/>
      <c r="AV37" s="279">
        <v>6.3</v>
      </c>
      <c r="AW37" s="249" t="s">
        <v>90</v>
      </c>
      <c r="AX37" s="173" t="s">
        <v>140</v>
      </c>
      <c r="AY37" s="346">
        <v>1377.860047592331</v>
      </c>
      <c r="AZ37" s="346" t="s">
        <v>149</v>
      </c>
      <c r="BA37" s="346">
        <v>861.4841036719174</v>
      </c>
      <c r="BB37" s="347">
        <v>851.0542438204786</v>
      </c>
      <c r="BC37" s="958" t="str">
        <f t="shared" si="0"/>
        <v>CHECK</v>
      </c>
      <c r="BD37" s="958" t="str">
        <f t="shared" si="1"/>
        <v>ACCEPT</v>
      </c>
      <c r="BF37" s="279">
        <v>6.3</v>
      </c>
      <c r="BG37" s="249" t="s">
        <v>90</v>
      </c>
      <c r="BH37" s="173" t="s">
        <v>140</v>
      </c>
      <c r="BI37" s="346" t="str">
        <f>IF(ISTEXT(AY37),IF('EU1 ExtraEU Trade'!AW36=0,"INTRA-EU","CHECK")," ")</f>
        <v> </v>
      </c>
      <c r="BJ37" s="346" t="str">
        <f>IF(ISTEXT(AZ37),IF('EU1 ExtraEU Trade'!AX36=0,"INTRA-EU","CHECK")," ")</f>
        <v>CHECK</v>
      </c>
      <c r="BK37" s="346" t="str">
        <f>IF(ISTEXT(BA37),IF('EU1 ExtraEU Trade'!AY36=0,"INTRA-EU","CHECK")," ")</f>
        <v> </v>
      </c>
      <c r="BL37" s="347" t="str">
        <f>IF(ISTEXT(BB37),IF('EU1 ExtraEU Trade'!AZ36=0,"INTRA-EU","CHECK")," ")</f>
        <v> </v>
      </c>
    </row>
    <row r="38" spans="1:64" s="79" customFormat="1" ht="15" customHeight="1" thickBot="1">
      <c r="A38" s="797" t="s">
        <v>273</v>
      </c>
      <c r="B38" s="800" t="s">
        <v>304</v>
      </c>
      <c r="C38" s="762" t="s">
        <v>34</v>
      </c>
      <c r="D38" s="763">
        <v>21.144</v>
      </c>
      <c r="E38" s="763">
        <v>23689.88</v>
      </c>
      <c r="F38" s="871">
        <v>40.24</v>
      </c>
      <c r="G38" s="871">
        <v>35889.706</v>
      </c>
      <c r="H38" s="763">
        <v>763.03</v>
      </c>
      <c r="I38" s="763">
        <v>725569.72</v>
      </c>
      <c r="J38" s="763">
        <v>839.607</v>
      </c>
      <c r="K38" s="764">
        <v>666731.407</v>
      </c>
      <c r="L38" s="765"/>
      <c r="M38" s="766"/>
      <c r="N38" s="643"/>
      <c r="O38" s="801"/>
      <c r="P38" s="767"/>
      <c r="Q38" s="767"/>
      <c r="R38" s="767"/>
      <c r="S38" s="768"/>
      <c r="T38" s="769" t="s">
        <v>372</v>
      </c>
      <c r="U38" s="8" t="s">
        <v>372</v>
      </c>
      <c r="V38" s="8" t="s">
        <v>372</v>
      </c>
      <c r="W38" s="8" t="s">
        <v>372</v>
      </c>
      <c r="X38" s="769" t="s">
        <v>372</v>
      </c>
      <c r="Y38" s="8" t="s">
        <v>372</v>
      </c>
      <c r="Z38" s="8" t="s">
        <v>372</v>
      </c>
      <c r="AA38" s="770" t="s">
        <v>372</v>
      </c>
      <c r="AB38" s="14" t="s">
        <v>273</v>
      </c>
      <c r="AC38" s="17" t="s">
        <v>304</v>
      </c>
      <c r="AD38" s="77" t="s">
        <v>196</v>
      </c>
      <c r="AE38" s="627" t="s">
        <v>372</v>
      </c>
      <c r="AF38" s="627" t="s">
        <v>372</v>
      </c>
      <c r="AG38" s="627" t="e">
        <v>#REF!</v>
      </c>
      <c r="AH38" s="627" t="e">
        <v>#REF!</v>
      </c>
      <c r="AI38" s="627" t="s">
        <v>372</v>
      </c>
      <c r="AJ38" s="627" t="s">
        <v>372</v>
      </c>
      <c r="AK38" s="627" t="s">
        <v>372</v>
      </c>
      <c r="AL38" s="664" t="s">
        <v>372</v>
      </c>
      <c r="AM38" s="90"/>
      <c r="AN38" s="195" t="s">
        <v>273</v>
      </c>
      <c r="AO38" s="17" t="s">
        <v>304</v>
      </c>
      <c r="AP38" s="77" t="s">
        <v>196</v>
      </c>
      <c r="AQ38" s="341">
        <v>-741.886</v>
      </c>
      <c r="AR38" s="352">
        <v>-799.367</v>
      </c>
      <c r="AS38" s="913"/>
      <c r="AT38" s="342"/>
      <c r="AV38" s="281" t="s">
        <v>273</v>
      </c>
      <c r="AW38" s="802" t="s">
        <v>304</v>
      </c>
      <c r="AX38" s="173" t="s">
        <v>140</v>
      </c>
      <c r="AY38" s="355">
        <v>1120.4067347710936</v>
      </c>
      <c r="AZ38" s="355" t="s">
        <v>149</v>
      </c>
      <c r="BA38" s="355">
        <v>950.9058883661193</v>
      </c>
      <c r="BB38" s="356">
        <v>794.099390548197</v>
      </c>
      <c r="BC38" s="958" t="str">
        <f t="shared" si="0"/>
        <v>CHECK</v>
      </c>
      <c r="BD38" s="958" t="str">
        <f t="shared" si="1"/>
        <v>ACCEPT</v>
      </c>
      <c r="BF38" s="281" t="s">
        <v>273</v>
      </c>
      <c r="BG38" s="802" t="s">
        <v>304</v>
      </c>
      <c r="BH38" s="173" t="s">
        <v>140</v>
      </c>
      <c r="BI38" s="355" t="str">
        <f>IF(ISTEXT(AY38),IF('EU1 ExtraEU Trade'!AW37=0,"INTRA-EU","CHECK")," ")</f>
        <v> </v>
      </c>
      <c r="BJ38" s="355" t="str">
        <f>IF(ISTEXT(AZ38),IF('EU1 ExtraEU Trade'!AX37=0,"INTRA-EU","CHECK")," ")</f>
        <v>CHECK</v>
      </c>
      <c r="BK38" s="355" t="str">
        <f>IF(ISTEXT(BA38),IF('EU1 ExtraEU Trade'!AY37=0,"INTRA-EU","CHECK")," ")</f>
        <v> </v>
      </c>
      <c r="BL38" s="356" t="str">
        <f>IF(ISTEXT(BB38),IF('EU1 ExtraEU Trade'!AZ37=0,"INTRA-EU","CHECK")," ")</f>
        <v> </v>
      </c>
    </row>
    <row r="39" spans="1:64" s="338" customFormat="1" ht="15" customHeight="1">
      <c r="A39" s="751" t="s">
        <v>163</v>
      </c>
      <c r="B39" s="771" t="s">
        <v>253</v>
      </c>
      <c r="C39" s="772" t="s">
        <v>34</v>
      </c>
      <c r="D39" s="272">
        <v>238.78799999999998</v>
      </c>
      <c r="E39" s="272">
        <v>453604.01999999996</v>
      </c>
      <c r="F39" s="385">
        <v>276.695</v>
      </c>
      <c r="G39" s="385">
        <v>511117.954</v>
      </c>
      <c r="H39" s="272">
        <v>633.76</v>
      </c>
      <c r="I39" s="272">
        <v>484870.01000000007</v>
      </c>
      <c r="J39" s="272">
        <v>464.49699999999996</v>
      </c>
      <c r="K39" s="753">
        <v>521701.52</v>
      </c>
      <c r="L39" s="774" t="s">
        <v>372</v>
      </c>
      <c r="M39" s="775" t="s">
        <v>372</v>
      </c>
      <c r="N39" s="776" t="e">
        <v>#REF!</v>
      </c>
      <c r="O39" s="803" t="e">
        <v>#REF!</v>
      </c>
      <c r="P39" s="778" t="s">
        <v>372</v>
      </c>
      <c r="Q39" s="778" t="s">
        <v>372</v>
      </c>
      <c r="R39" s="778" t="s">
        <v>372</v>
      </c>
      <c r="S39" s="779" t="s">
        <v>372</v>
      </c>
      <c r="T39" s="756" t="s">
        <v>372</v>
      </c>
      <c r="U39" s="620" t="s">
        <v>372</v>
      </c>
      <c r="V39" s="620" t="s">
        <v>372</v>
      </c>
      <c r="W39" s="620" t="s">
        <v>372</v>
      </c>
      <c r="X39" s="756" t="s">
        <v>372</v>
      </c>
      <c r="Y39" s="620" t="s">
        <v>372</v>
      </c>
      <c r="Z39" s="620" t="s">
        <v>372</v>
      </c>
      <c r="AA39" s="757" t="s">
        <v>372</v>
      </c>
      <c r="AB39" s="2" t="s">
        <v>163</v>
      </c>
      <c r="AC39" s="19" t="s">
        <v>253</v>
      </c>
      <c r="AD39" s="77" t="s">
        <v>196</v>
      </c>
      <c r="AE39" s="780">
        <v>0</v>
      </c>
      <c r="AF39" s="780">
        <v>-5.093170329928398E-11</v>
      </c>
      <c r="AG39" s="780" t="e">
        <v>#REF!</v>
      </c>
      <c r="AH39" s="780" t="e">
        <v>#REF!</v>
      </c>
      <c r="AI39" s="780">
        <v>4.440892098500626E-15</v>
      </c>
      <c r="AJ39" s="780">
        <v>1.6370904631912708E-11</v>
      </c>
      <c r="AK39" s="780">
        <v>-9.547918011776346E-15</v>
      </c>
      <c r="AL39" s="781">
        <v>-1.6825651982799172E-11</v>
      </c>
      <c r="AM39" s="804"/>
      <c r="AN39" s="195" t="s">
        <v>163</v>
      </c>
      <c r="AO39" s="19" t="s">
        <v>253</v>
      </c>
      <c r="AP39" s="77" t="s">
        <v>196</v>
      </c>
      <c r="AQ39" s="341">
        <v>-394.972</v>
      </c>
      <c r="AR39" s="352">
        <v>-187.80199999999996</v>
      </c>
      <c r="AS39" s="913"/>
      <c r="AT39" s="342"/>
      <c r="AV39" s="279">
        <v>6.4</v>
      </c>
      <c r="AW39" s="19" t="s">
        <v>253</v>
      </c>
      <c r="AX39" s="173" t="s">
        <v>140</v>
      </c>
      <c r="AY39" s="346">
        <v>1899.6097793858987</v>
      </c>
      <c r="AZ39" s="346" t="s">
        <v>149</v>
      </c>
      <c r="BA39" s="346">
        <v>765.0688115374907</v>
      </c>
      <c r="BB39" s="347">
        <v>1123.1536909818578</v>
      </c>
      <c r="BC39" s="958" t="str">
        <f t="shared" si="0"/>
        <v>CHECK</v>
      </c>
      <c r="BD39" s="958" t="str">
        <f t="shared" si="1"/>
        <v>ACCEPT</v>
      </c>
      <c r="BF39" s="279">
        <v>6.4</v>
      </c>
      <c r="BG39" s="19" t="s">
        <v>253</v>
      </c>
      <c r="BH39" s="173" t="s">
        <v>140</v>
      </c>
      <c r="BI39" s="346" t="str">
        <f>IF(ISTEXT(AY39),IF('EU1 ExtraEU Trade'!AW38=0,"INTRA-EU","CHECK")," ")</f>
        <v> </v>
      </c>
      <c r="BJ39" s="346" t="str">
        <f>IF(ISTEXT(AZ39),IF('EU1 ExtraEU Trade'!AX38=0,"INTRA-EU","CHECK")," ")</f>
        <v>CHECK</v>
      </c>
      <c r="BK39" s="346" t="str">
        <f>IF(ISTEXT(BA39),IF('EU1 ExtraEU Trade'!AY38=0,"INTRA-EU","CHECK")," ")</f>
        <v> </v>
      </c>
      <c r="BL39" s="347" t="str">
        <f>IF(ISTEXT(BB39),IF('EU1 ExtraEU Trade'!AZ38=0,"INTRA-EU","CHECK")," ")</f>
        <v> </v>
      </c>
    </row>
    <row r="40" spans="1:64" s="79" customFormat="1" ht="15" customHeight="1">
      <c r="A40" s="761" t="s">
        <v>230</v>
      </c>
      <c r="B40" s="386" t="s">
        <v>254</v>
      </c>
      <c r="C40" s="782" t="s">
        <v>34</v>
      </c>
      <c r="D40" s="763">
        <v>142.974</v>
      </c>
      <c r="E40" s="763">
        <v>277183.25</v>
      </c>
      <c r="F40" s="763">
        <v>169.583</v>
      </c>
      <c r="G40" s="763">
        <v>322098.395</v>
      </c>
      <c r="H40" s="763">
        <v>85.34</v>
      </c>
      <c r="I40" s="763">
        <v>161802.47</v>
      </c>
      <c r="J40" s="763">
        <v>68.676</v>
      </c>
      <c r="K40" s="764">
        <v>159156.687</v>
      </c>
      <c r="L40" s="765"/>
      <c r="M40" s="766"/>
      <c r="N40" s="643"/>
      <c r="O40" s="644"/>
      <c r="P40" s="767"/>
      <c r="Q40" s="767"/>
      <c r="R40" s="767"/>
      <c r="S40" s="768"/>
      <c r="T40" s="769" t="s">
        <v>372</v>
      </c>
      <c r="U40" s="8" t="s">
        <v>372</v>
      </c>
      <c r="V40" s="8" t="s">
        <v>372</v>
      </c>
      <c r="W40" s="8" t="s">
        <v>372</v>
      </c>
      <c r="X40" s="769" t="s">
        <v>372</v>
      </c>
      <c r="Y40" s="8" t="s">
        <v>372</v>
      </c>
      <c r="Z40" s="8" t="s">
        <v>372</v>
      </c>
      <c r="AA40" s="770" t="s">
        <v>372</v>
      </c>
      <c r="AB40" s="2" t="s">
        <v>230</v>
      </c>
      <c r="AC40" s="17" t="s">
        <v>254</v>
      </c>
      <c r="AD40" s="77" t="s">
        <v>196</v>
      </c>
      <c r="AE40" s="627"/>
      <c r="AF40" s="627"/>
      <c r="AG40" s="627"/>
      <c r="AH40" s="627"/>
      <c r="AI40" s="627"/>
      <c r="AJ40" s="627"/>
      <c r="AK40" s="627"/>
      <c r="AL40" s="664"/>
      <c r="AM40" s="90"/>
      <c r="AN40" s="195" t="s">
        <v>230</v>
      </c>
      <c r="AO40" s="17" t="s">
        <v>254</v>
      </c>
      <c r="AP40" s="77" t="s">
        <v>196</v>
      </c>
      <c r="AQ40" s="341">
        <v>57.633999999999986</v>
      </c>
      <c r="AR40" s="352">
        <v>100.907</v>
      </c>
      <c r="AS40" s="913"/>
      <c r="AT40" s="342"/>
      <c r="AV40" s="279" t="s">
        <v>230</v>
      </c>
      <c r="AW40" s="17" t="s">
        <v>254</v>
      </c>
      <c r="AX40" s="173" t="s">
        <v>140</v>
      </c>
      <c r="AY40" s="350">
        <v>1938.696895939122</v>
      </c>
      <c r="AZ40" s="350" t="s">
        <v>149</v>
      </c>
      <c r="BA40" s="350">
        <v>1895.974572299039</v>
      </c>
      <c r="BB40" s="351">
        <v>2317.500829984274</v>
      </c>
      <c r="BC40" s="958" t="str">
        <f t="shared" si="0"/>
        <v>CHECK</v>
      </c>
      <c r="BD40" s="958" t="str">
        <f t="shared" si="1"/>
        <v>ACCEPT</v>
      </c>
      <c r="BF40" s="279" t="s">
        <v>230</v>
      </c>
      <c r="BG40" s="17" t="s">
        <v>254</v>
      </c>
      <c r="BH40" s="173" t="s">
        <v>140</v>
      </c>
      <c r="BI40" s="350" t="str">
        <f>IF(ISTEXT(AY40),IF('EU1 ExtraEU Trade'!AW39=0,"INTRA-EU","CHECK")," ")</f>
        <v> </v>
      </c>
      <c r="BJ40" s="350" t="str">
        <f>IF(ISTEXT(AZ40),IF('EU1 ExtraEU Trade'!AX39=0,"INTRA-EU","CHECK")," ")</f>
        <v>CHECK</v>
      </c>
      <c r="BK40" s="350" t="str">
        <f>IF(ISTEXT(BA40),IF('EU1 ExtraEU Trade'!AY39=0,"INTRA-EU","CHECK")," ")</f>
        <v> </v>
      </c>
      <c r="BL40" s="351" t="str">
        <f>IF(ISTEXT(BB40),IF('EU1 ExtraEU Trade'!AZ39=0,"INTRA-EU","CHECK")," ")</f>
        <v> </v>
      </c>
    </row>
    <row r="41" spans="1:64" s="79" customFormat="1" ht="15" customHeight="1">
      <c r="A41" s="761" t="s">
        <v>231</v>
      </c>
      <c r="B41" s="386" t="s">
        <v>276</v>
      </c>
      <c r="C41" s="782" t="s">
        <v>34</v>
      </c>
      <c r="D41" s="763">
        <v>90.979</v>
      </c>
      <c r="E41" s="763">
        <v>167641.306</v>
      </c>
      <c r="F41" s="763">
        <v>101.977</v>
      </c>
      <c r="G41" s="763">
        <v>180982.94</v>
      </c>
      <c r="H41" s="763">
        <v>546.3</v>
      </c>
      <c r="I41" s="763">
        <v>320895.21</v>
      </c>
      <c r="J41" s="763">
        <v>394.823</v>
      </c>
      <c r="K41" s="764">
        <v>359850.951</v>
      </c>
      <c r="L41" s="765"/>
      <c r="M41" s="766"/>
      <c r="N41" s="643"/>
      <c r="O41" s="644"/>
      <c r="P41" s="767"/>
      <c r="Q41" s="767"/>
      <c r="R41" s="767"/>
      <c r="S41" s="768"/>
      <c r="T41" s="769" t="s">
        <v>372</v>
      </c>
      <c r="U41" s="8" t="s">
        <v>372</v>
      </c>
      <c r="V41" s="8" t="s">
        <v>372</v>
      </c>
      <c r="W41" s="8" t="s">
        <v>372</v>
      </c>
      <c r="X41" s="769" t="s">
        <v>372</v>
      </c>
      <c r="Y41" s="8" t="s">
        <v>372</v>
      </c>
      <c r="Z41" s="8" t="s">
        <v>372</v>
      </c>
      <c r="AA41" s="770" t="s">
        <v>372</v>
      </c>
      <c r="AB41" s="2" t="s">
        <v>231</v>
      </c>
      <c r="AC41" s="17" t="s">
        <v>276</v>
      </c>
      <c r="AD41" s="77" t="s">
        <v>196</v>
      </c>
      <c r="AE41" s="627"/>
      <c r="AF41" s="627"/>
      <c r="AG41" s="627"/>
      <c r="AH41" s="627"/>
      <c r="AI41" s="627"/>
      <c r="AJ41" s="627"/>
      <c r="AK41" s="627"/>
      <c r="AL41" s="664"/>
      <c r="AM41" s="90"/>
      <c r="AN41" s="195" t="s">
        <v>231</v>
      </c>
      <c r="AO41" s="17" t="s">
        <v>276</v>
      </c>
      <c r="AP41" s="77" t="s">
        <v>196</v>
      </c>
      <c r="AQ41" s="352">
        <v>-455.32099999999997</v>
      </c>
      <c r="AR41" s="352">
        <v>-292.846</v>
      </c>
      <c r="AS41" s="913"/>
      <c r="AT41" s="342"/>
      <c r="AV41" s="279" t="s">
        <v>231</v>
      </c>
      <c r="AW41" s="17" t="s">
        <v>276</v>
      </c>
      <c r="AX41" s="173" t="s">
        <v>140</v>
      </c>
      <c r="AY41" s="350">
        <v>1842.6373778564287</v>
      </c>
      <c r="AZ41" s="350" t="s">
        <v>149</v>
      </c>
      <c r="BA41" s="350">
        <v>587.3974190005492</v>
      </c>
      <c r="BB41" s="351">
        <v>911.4234758360076</v>
      </c>
      <c r="BC41" s="958" t="str">
        <f t="shared" si="0"/>
        <v>CHECK</v>
      </c>
      <c r="BD41" s="958" t="str">
        <f t="shared" si="1"/>
        <v>ACCEPT</v>
      </c>
      <c r="BF41" s="279" t="s">
        <v>231</v>
      </c>
      <c r="BG41" s="17" t="s">
        <v>276</v>
      </c>
      <c r="BH41" s="173" t="s">
        <v>140</v>
      </c>
      <c r="BI41" s="350" t="str">
        <f>IF(ISTEXT(AY41),IF('EU1 ExtraEU Trade'!AW40=0,"INTRA-EU","CHECK")," ")</f>
        <v> </v>
      </c>
      <c r="BJ41" s="350" t="str">
        <f>IF(ISTEXT(AZ41),IF('EU1 ExtraEU Trade'!AX40=0,"INTRA-EU","CHECK")," ")</f>
        <v>CHECK</v>
      </c>
      <c r="BK41" s="350" t="str">
        <f>IF(ISTEXT(BA41),IF('EU1 ExtraEU Trade'!AY40=0,"INTRA-EU","CHECK")," ")</f>
        <v> </v>
      </c>
      <c r="BL41" s="351" t="str">
        <f>IF(ISTEXT(BB41),IF('EU1 ExtraEU Trade'!AZ40=0,"INTRA-EU","CHECK")," ")</f>
        <v> </v>
      </c>
    </row>
    <row r="42" spans="1:64" s="79" customFormat="1" ht="15" customHeight="1">
      <c r="A42" s="783" t="s">
        <v>232</v>
      </c>
      <c r="B42" s="393" t="s">
        <v>91</v>
      </c>
      <c r="C42" s="762" t="s">
        <v>34</v>
      </c>
      <c r="D42" s="763">
        <v>4.835</v>
      </c>
      <c r="E42" s="763">
        <v>8779.464</v>
      </c>
      <c r="F42" s="763">
        <v>5.135</v>
      </c>
      <c r="G42" s="763">
        <v>8036.619</v>
      </c>
      <c r="H42" s="763">
        <v>2.12</v>
      </c>
      <c r="I42" s="763">
        <v>2172.33</v>
      </c>
      <c r="J42" s="763">
        <v>0.998</v>
      </c>
      <c r="K42" s="764">
        <v>2693.882</v>
      </c>
      <c r="L42" s="765"/>
      <c r="M42" s="766"/>
      <c r="N42" s="643"/>
      <c r="O42" s="644"/>
      <c r="P42" s="767"/>
      <c r="Q42" s="767"/>
      <c r="R42" s="767"/>
      <c r="S42" s="768"/>
      <c r="T42" s="769" t="s">
        <v>372</v>
      </c>
      <c r="U42" s="8" t="s">
        <v>372</v>
      </c>
      <c r="V42" s="8" t="s">
        <v>372</v>
      </c>
      <c r="W42" s="8" t="s">
        <v>372</v>
      </c>
      <c r="X42" s="769" t="s">
        <v>372</v>
      </c>
      <c r="Y42" s="8" t="s">
        <v>372</v>
      </c>
      <c r="Z42" s="8" t="s">
        <v>372</v>
      </c>
      <c r="AA42" s="770" t="s">
        <v>372</v>
      </c>
      <c r="AB42" s="3" t="s">
        <v>232</v>
      </c>
      <c r="AC42" s="20" t="s">
        <v>91</v>
      </c>
      <c r="AD42" s="77" t="s">
        <v>196</v>
      </c>
      <c r="AE42" s="630"/>
      <c r="AF42" s="630"/>
      <c r="AG42" s="630"/>
      <c r="AH42" s="630"/>
      <c r="AI42" s="630"/>
      <c r="AJ42" s="630"/>
      <c r="AK42" s="630"/>
      <c r="AL42" s="665"/>
      <c r="AM42" s="90"/>
      <c r="AN42" s="194" t="s">
        <v>232</v>
      </c>
      <c r="AO42" s="20" t="s">
        <v>91</v>
      </c>
      <c r="AP42" s="77" t="s">
        <v>196</v>
      </c>
      <c r="AQ42" s="352">
        <v>2.715</v>
      </c>
      <c r="AR42" s="352">
        <v>4.137</v>
      </c>
      <c r="AS42" s="913"/>
      <c r="AT42" s="342"/>
      <c r="AV42" s="280" t="s">
        <v>232</v>
      </c>
      <c r="AW42" s="175" t="s">
        <v>91</v>
      </c>
      <c r="AX42" s="173" t="s">
        <v>140</v>
      </c>
      <c r="AY42" s="350">
        <v>1815.81468459152</v>
      </c>
      <c r="AZ42" s="350" t="s">
        <v>149</v>
      </c>
      <c r="BA42" s="350">
        <v>1024.6839622641508</v>
      </c>
      <c r="BB42" s="351">
        <v>2699.2805611222448</v>
      </c>
      <c r="BC42" s="958" t="str">
        <f t="shared" si="0"/>
        <v>CHECK</v>
      </c>
      <c r="BD42" s="958" t="str">
        <f t="shared" si="1"/>
        <v>CHECK</v>
      </c>
      <c r="BF42" s="280" t="s">
        <v>232</v>
      </c>
      <c r="BG42" s="175" t="s">
        <v>91</v>
      </c>
      <c r="BH42" s="173" t="s">
        <v>140</v>
      </c>
      <c r="BI42" s="350" t="str">
        <f>IF(ISTEXT(AY42),IF('EU1 ExtraEU Trade'!AW41=0,"INTRA-EU","CHECK")," ")</f>
        <v> </v>
      </c>
      <c r="BJ42" s="350" t="str">
        <f>IF(ISTEXT(AZ42),IF('EU1 ExtraEU Trade'!AX41=0,"INTRA-EU","CHECK")," ")</f>
        <v>CHECK</v>
      </c>
      <c r="BK42" s="350" t="str">
        <f>IF(ISTEXT(BA42),IF('EU1 ExtraEU Trade'!AY41=0,"INTRA-EU","CHECK")," ")</f>
        <v> </v>
      </c>
      <c r="BL42" s="351" t="str">
        <f>IF(ISTEXT(BB42),IF('EU1 ExtraEU Trade'!AZ41=0,"INTRA-EU","CHECK")," ")</f>
        <v> </v>
      </c>
    </row>
    <row r="43" spans="1:64" s="338" customFormat="1" ht="15" customHeight="1">
      <c r="A43" s="805">
        <v>7</v>
      </c>
      <c r="B43" s="388" t="s">
        <v>256</v>
      </c>
      <c r="C43" s="806" t="s">
        <v>305</v>
      </c>
      <c r="D43" s="272">
        <v>115.777</v>
      </c>
      <c r="E43" s="272">
        <v>255191.088</v>
      </c>
      <c r="F43" s="385">
        <v>121.179</v>
      </c>
      <c r="G43" s="385">
        <v>305493.38700000005</v>
      </c>
      <c r="H43" s="272">
        <v>1.6400000000000001</v>
      </c>
      <c r="I43" s="272">
        <v>4107.65</v>
      </c>
      <c r="J43" s="272">
        <v>0.08900000000000001</v>
      </c>
      <c r="K43" s="753">
        <v>298.523</v>
      </c>
      <c r="L43" s="774" t="s">
        <v>372</v>
      </c>
      <c r="M43" s="775" t="s">
        <v>372</v>
      </c>
      <c r="N43" s="776" t="e">
        <v>#REF!</v>
      </c>
      <c r="O43" s="777" t="e">
        <v>#REF!</v>
      </c>
      <c r="P43" s="778" t="s">
        <v>372</v>
      </c>
      <c r="Q43" s="778" t="s">
        <v>372</v>
      </c>
      <c r="R43" s="778" t="s">
        <v>372</v>
      </c>
      <c r="S43" s="779" t="s">
        <v>372</v>
      </c>
      <c r="T43" s="756" t="s">
        <v>372</v>
      </c>
      <c r="U43" s="620" t="s">
        <v>372</v>
      </c>
      <c r="V43" s="620" t="s">
        <v>372</v>
      </c>
      <c r="W43" s="620" t="s">
        <v>372</v>
      </c>
      <c r="X43" s="756" t="s">
        <v>372</v>
      </c>
      <c r="Y43" s="620" t="s">
        <v>372</v>
      </c>
      <c r="Z43" s="620" t="s">
        <v>372</v>
      </c>
      <c r="AA43" s="757" t="s">
        <v>372</v>
      </c>
      <c r="AB43" s="4">
        <v>7</v>
      </c>
      <c r="AC43" s="16" t="s">
        <v>256</v>
      </c>
      <c r="AD43" s="77" t="s">
        <v>305</v>
      </c>
      <c r="AE43" s="780">
        <v>-1.7850304567801345E-14</v>
      </c>
      <c r="AF43" s="780">
        <v>-1.8625101461111626E-12</v>
      </c>
      <c r="AG43" s="780" t="e">
        <v>#REF!</v>
      </c>
      <c r="AH43" s="780" t="e">
        <v>#REF!</v>
      </c>
      <c r="AI43" s="780">
        <v>0</v>
      </c>
      <c r="AJ43" s="780">
        <v>0</v>
      </c>
      <c r="AK43" s="780">
        <v>0</v>
      </c>
      <c r="AL43" s="781">
        <v>0</v>
      </c>
      <c r="AM43" s="760"/>
      <c r="AN43" s="195">
        <v>7</v>
      </c>
      <c r="AO43" s="16" t="s">
        <v>256</v>
      </c>
      <c r="AP43" s="77" t="s">
        <v>305</v>
      </c>
      <c r="AQ43" s="354">
        <v>114.137</v>
      </c>
      <c r="AR43" s="352">
        <v>121.09</v>
      </c>
      <c r="AS43" s="913"/>
      <c r="AT43" s="342"/>
      <c r="AV43" s="282">
        <v>7</v>
      </c>
      <c r="AW43" s="787" t="s">
        <v>256</v>
      </c>
      <c r="AX43" s="171" t="s">
        <v>141</v>
      </c>
      <c r="AY43" s="346">
        <v>2204.160480924536</v>
      </c>
      <c r="AZ43" s="346" t="s">
        <v>149</v>
      </c>
      <c r="BA43" s="346">
        <v>2504.664634146341</v>
      </c>
      <c r="BB43" s="347">
        <v>3354.191011235955</v>
      </c>
      <c r="BC43" s="958" t="str">
        <f t="shared" si="0"/>
        <v>CHECK</v>
      </c>
      <c r="BD43" s="958" t="str">
        <f t="shared" si="1"/>
        <v>ACCEPT</v>
      </c>
      <c r="BF43" s="282">
        <v>7</v>
      </c>
      <c r="BG43" s="787" t="s">
        <v>256</v>
      </c>
      <c r="BH43" s="171" t="s">
        <v>141</v>
      </c>
      <c r="BI43" s="346" t="str">
        <f>IF(ISTEXT(AY43),IF('EU1 ExtraEU Trade'!AW42=0,"INTRA-EU","CHECK")," ")</f>
        <v> </v>
      </c>
      <c r="BJ43" s="346" t="str">
        <f>IF(ISTEXT(AZ43),IF('EU1 ExtraEU Trade'!AX42=0,"INTRA-EU","CHECK")," ")</f>
        <v>CHECK</v>
      </c>
      <c r="BK43" s="346" t="str">
        <f>IF(ISTEXT(BA43),IF('EU1 ExtraEU Trade'!AY42=0,"INTRA-EU","CHECK")," ")</f>
        <v> </v>
      </c>
      <c r="BL43" s="347" t="str">
        <f>IF(ISTEXT(BB43),IF('EU1 ExtraEU Trade'!AZ42=0,"INTRA-EU","CHECK")," ")</f>
        <v> </v>
      </c>
    </row>
    <row r="44" spans="1:64" s="79" customFormat="1" ht="15" customHeight="1" thickBot="1">
      <c r="A44" s="807" t="s">
        <v>164</v>
      </c>
      <c r="B44" s="396" t="s">
        <v>255</v>
      </c>
      <c r="C44" s="808" t="s">
        <v>305</v>
      </c>
      <c r="D44" s="763">
        <v>0.01</v>
      </c>
      <c r="E44" s="763">
        <v>32.03</v>
      </c>
      <c r="F44" s="871">
        <v>0.104</v>
      </c>
      <c r="G44" s="871">
        <v>228.308</v>
      </c>
      <c r="H44" s="763">
        <v>0</v>
      </c>
      <c r="I44" s="763">
        <v>0</v>
      </c>
      <c r="J44" s="763">
        <v>0</v>
      </c>
      <c r="K44" s="764">
        <v>0</v>
      </c>
      <c r="L44" s="765"/>
      <c r="M44" s="766"/>
      <c r="N44" s="643"/>
      <c r="O44" s="644"/>
      <c r="P44" s="767"/>
      <c r="Q44" s="767"/>
      <c r="R44" s="767"/>
      <c r="S44" s="768"/>
      <c r="T44" s="769" t="s">
        <v>372</v>
      </c>
      <c r="U44" s="8" t="s">
        <v>372</v>
      </c>
      <c r="V44" s="8" t="s">
        <v>372</v>
      </c>
      <c r="W44" s="8" t="s">
        <v>372</v>
      </c>
      <c r="X44" s="769" t="s">
        <v>372</v>
      </c>
      <c r="Y44" s="8" t="s">
        <v>372</v>
      </c>
      <c r="Z44" s="8" t="s">
        <v>372</v>
      </c>
      <c r="AA44" s="770" t="s">
        <v>372</v>
      </c>
      <c r="AB44" s="4" t="s">
        <v>164</v>
      </c>
      <c r="AC44" s="19" t="s">
        <v>255</v>
      </c>
      <c r="AD44" s="77" t="s">
        <v>305</v>
      </c>
      <c r="AE44" s="627"/>
      <c r="AF44" s="627"/>
      <c r="AG44" s="627"/>
      <c r="AH44" s="627"/>
      <c r="AI44" s="627"/>
      <c r="AJ44" s="627"/>
      <c r="AK44" s="627"/>
      <c r="AL44" s="664"/>
      <c r="AM44" s="90"/>
      <c r="AN44" s="195" t="s">
        <v>164</v>
      </c>
      <c r="AO44" s="19" t="s">
        <v>255</v>
      </c>
      <c r="AP44" s="77" t="s">
        <v>305</v>
      </c>
      <c r="AQ44" s="341">
        <v>0.01</v>
      </c>
      <c r="AR44" s="352">
        <v>0.104</v>
      </c>
      <c r="AS44" s="913"/>
      <c r="AT44" s="342"/>
      <c r="AV44" s="282">
        <v>7.1</v>
      </c>
      <c r="AW44" s="23" t="s">
        <v>255</v>
      </c>
      <c r="AX44" s="176" t="s">
        <v>141</v>
      </c>
      <c r="AY44" s="355">
        <v>3203</v>
      </c>
      <c r="AZ44" s="355" t="s">
        <v>149</v>
      </c>
      <c r="BA44" s="355">
        <v>0</v>
      </c>
      <c r="BB44" s="356">
        <v>0</v>
      </c>
      <c r="BC44" s="958" t="str">
        <f t="shared" si="0"/>
        <v>CHECK</v>
      </c>
      <c r="BD44" s="958" t="str">
        <f t="shared" si="1"/>
        <v>ACCEPT</v>
      </c>
      <c r="BF44" s="282">
        <v>7.1</v>
      </c>
      <c r="BG44" s="23" t="s">
        <v>255</v>
      </c>
      <c r="BH44" s="176" t="s">
        <v>141</v>
      </c>
      <c r="BI44" s="355" t="str">
        <f>IF(ISTEXT(AY44),IF('EU1 ExtraEU Trade'!AW43=0,"INTRA-EU","CHECK")," ")</f>
        <v> </v>
      </c>
      <c r="BJ44" s="355" t="str">
        <f>IF(ISTEXT(AZ44),IF('EU1 ExtraEU Trade'!AX43=0,"INTRA-EU","CHECK")," ")</f>
        <v>CHECK</v>
      </c>
      <c r="BK44" s="355" t="str">
        <f>IF(ISTEXT(BA44),IF('EU1 ExtraEU Trade'!AY43=0,"INTRA-EU","CHECK")," ")</f>
        <v> </v>
      </c>
      <c r="BL44" s="356" t="str">
        <f>IF(ISTEXT(BB44),IF('EU1 ExtraEU Trade'!AZ43=0,"INTRA-EU","CHECK")," ")</f>
        <v> </v>
      </c>
    </row>
    <row r="45" spans="1:64" s="79" customFormat="1" ht="15" customHeight="1" thickBot="1">
      <c r="A45" s="807" t="s">
        <v>165</v>
      </c>
      <c r="B45" s="396" t="s">
        <v>257</v>
      </c>
      <c r="C45" s="745" t="s">
        <v>305</v>
      </c>
      <c r="D45" s="763">
        <v>0.04</v>
      </c>
      <c r="E45" s="763">
        <v>2.96</v>
      </c>
      <c r="F45" s="874">
        <v>0.001</v>
      </c>
      <c r="G45" s="874">
        <v>12.559</v>
      </c>
      <c r="H45" s="763">
        <v>0</v>
      </c>
      <c r="I45" s="763">
        <v>0</v>
      </c>
      <c r="J45" s="763">
        <v>0</v>
      </c>
      <c r="K45" s="764">
        <v>0</v>
      </c>
      <c r="L45" s="765"/>
      <c r="M45" s="766"/>
      <c r="N45" s="643"/>
      <c r="O45" s="644"/>
      <c r="P45" s="767"/>
      <c r="Q45" s="767"/>
      <c r="R45" s="767"/>
      <c r="S45" s="768"/>
      <c r="T45" s="769" t="s">
        <v>372</v>
      </c>
      <c r="U45" s="8" t="s">
        <v>372</v>
      </c>
      <c r="V45" s="8" t="s">
        <v>372</v>
      </c>
      <c r="W45" s="8" t="s">
        <v>372</v>
      </c>
      <c r="X45" s="769" t="s">
        <v>372</v>
      </c>
      <c r="Y45" s="8" t="s">
        <v>372</v>
      </c>
      <c r="Z45" s="8" t="s">
        <v>372</v>
      </c>
      <c r="AA45" s="770" t="s">
        <v>372</v>
      </c>
      <c r="AB45" s="4" t="s">
        <v>165</v>
      </c>
      <c r="AC45" s="19" t="s">
        <v>257</v>
      </c>
      <c r="AD45" s="77" t="s">
        <v>305</v>
      </c>
      <c r="AE45" s="627"/>
      <c r="AF45" s="627"/>
      <c r="AG45" s="627"/>
      <c r="AH45" s="627"/>
      <c r="AI45" s="627"/>
      <c r="AJ45" s="627"/>
      <c r="AK45" s="627"/>
      <c r="AL45" s="664"/>
      <c r="AM45" s="90"/>
      <c r="AN45" s="195" t="s">
        <v>165</v>
      </c>
      <c r="AO45" s="19" t="s">
        <v>257</v>
      </c>
      <c r="AP45" s="77" t="s">
        <v>305</v>
      </c>
      <c r="AQ45" s="341">
        <v>0.04</v>
      </c>
      <c r="AR45" s="352">
        <v>0.001</v>
      </c>
      <c r="AS45" s="913"/>
      <c r="AT45" s="342"/>
      <c r="AV45" s="282">
        <v>7.2</v>
      </c>
      <c r="AW45" s="23" t="s">
        <v>257</v>
      </c>
      <c r="AX45" s="177" t="s">
        <v>141</v>
      </c>
      <c r="AY45" s="357">
        <v>74</v>
      </c>
      <c r="AZ45" s="357" t="s">
        <v>149</v>
      </c>
      <c r="BA45" s="357">
        <v>0</v>
      </c>
      <c r="BB45" s="358">
        <v>0</v>
      </c>
      <c r="BC45" s="958" t="str">
        <f t="shared" si="0"/>
        <v>CHECK</v>
      </c>
      <c r="BD45" s="958" t="str">
        <f t="shared" si="1"/>
        <v>ACCEPT</v>
      </c>
      <c r="BF45" s="282">
        <v>7.2</v>
      </c>
      <c r="BG45" s="23" t="s">
        <v>257</v>
      </c>
      <c r="BH45" s="177" t="s">
        <v>141</v>
      </c>
      <c r="BI45" s="357" t="str">
        <f>IF(ISTEXT(AY45),IF('EU1 ExtraEU Trade'!AW44=0,"INTRA-EU","CHECK")," ")</f>
        <v> </v>
      </c>
      <c r="BJ45" s="357" t="str">
        <f>IF(ISTEXT(AZ45),IF('EU1 ExtraEU Trade'!AX44=0,"INTRA-EU","CHECK")," ")</f>
        <v>CHECK</v>
      </c>
      <c r="BK45" s="357" t="str">
        <f>IF(ISTEXT(BA45),IF('EU1 ExtraEU Trade'!AY44=0,"INTRA-EU","CHECK")," ")</f>
        <v> </v>
      </c>
      <c r="BL45" s="358" t="str">
        <f>IF(ISTEXT(BB45),IF('EU1 ExtraEU Trade'!AZ44=0,"INTRA-EU","CHECK")," ")</f>
        <v> </v>
      </c>
    </row>
    <row r="46" spans="1:64" s="338" customFormat="1" ht="15" customHeight="1">
      <c r="A46" s="805" t="s">
        <v>166</v>
      </c>
      <c r="B46" s="771" t="s">
        <v>258</v>
      </c>
      <c r="C46" s="809" t="s">
        <v>305</v>
      </c>
      <c r="D46" s="272">
        <v>115.69800000000001</v>
      </c>
      <c r="E46" s="272">
        <v>255153</v>
      </c>
      <c r="F46" s="385">
        <v>121.074</v>
      </c>
      <c r="G46" s="385">
        <v>305252.52</v>
      </c>
      <c r="H46" s="272">
        <v>1.6400000000000001</v>
      </c>
      <c r="I46" s="272">
        <v>4107.65</v>
      </c>
      <c r="J46" s="272">
        <v>0.08900000000000001</v>
      </c>
      <c r="K46" s="753">
        <v>298.523</v>
      </c>
      <c r="L46" s="774" t="s">
        <v>372</v>
      </c>
      <c r="M46" s="775" t="s">
        <v>372</v>
      </c>
      <c r="N46" s="776" t="e">
        <v>#REF!</v>
      </c>
      <c r="O46" s="777" t="e">
        <v>#REF!</v>
      </c>
      <c r="P46" s="778" t="s">
        <v>372</v>
      </c>
      <c r="Q46" s="778" t="s">
        <v>372</v>
      </c>
      <c r="R46" s="778" t="s">
        <v>372</v>
      </c>
      <c r="S46" s="779" t="s">
        <v>372</v>
      </c>
      <c r="T46" s="756" t="s">
        <v>372</v>
      </c>
      <c r="U46" s="620" t="s">
        <v>372</v>
      </c>
      <c r="V46" s="620" t="s">
        <v>372</v>
      </c>
      <c r="W46" s="620" t="s">
        <v>372</v>
      </c>
      <c r="X46" s="756" t="s">
        <v>372</v>
      </c>
      <c r="Y46" s="620" t="s">
        <v>372</v>
      </c>
      <c r="Z46" s="620" t="s">
        <v>372</v>
      </c>
      <c r="AA46" s="757" t="s">
        <v>372</v>
      </c>
      <c r="AB46" s="4" t="s">
        <v>166</v>
      </c>
      <c r="AC46" s="19" t="s">
        <v>258</v>
      </c>
      <c r="AD46" s="77" t="s">
        <v>305</v>
      </c>
      <c r="AE46" s="780">
        <v>6.2727600891321345E-15</v>
      </c>
      <c r="AF46" s="780">
        <v>0</v>
      </c>
      <c r="AG46" s="780" t="e">
        <v>#REF!</v>
      </c>
      <c r="AH46" s="780" t="e">
        <v>#REF!</v>
      </c>
      <c r="AI46" s="780">
        <v>0</v>
      </c>
      <c r="AJ46" s="780">
        <v>0</v>
      </c>
      <c r="AK46" s="780">
        <v>0</v>
      </c>
      <c r="AL46" s="781">
        <v>0</v>
      </c>
      <c r="AM46" s="760"/>
      <c r="AN46" s="195" t="s">
        <v>166</v>
      </c>
      <c r="AO46" s="19" t="s">
        <v>258</v>
      </c>
      <c r="AP46" s="77" t="s">
        <v>305</v>
      </c>
      <c r="AQ46" s="341">
        <v>114.058</v>
      </c>
      <c r="AR46" s="352">
        <v>120.985</v>
      </c>
      <c r="AS46" s="913"/>
      <c r="AT46" s="342"/>
      <c r="AV46" s="282">
        <v>7.3</v>
      </c>
      <c r="AW46" s="19" t="s">
        <v>258</v>
      </c>
      <c r="AX46" s="178" t="s">
        <v>141</v>
      </c>
      <c r="AY46" s="346">
        <v>2205.3363065912977</v>
      </c>
      <c r="AZ46" s="346" t="s">
        <v>149</v>
      </c>
      <c r="BA46" s="346">
        <v>2504.664634146341</v>
      </c>
      <c r="BB46" s="347">
        <v>3354.191011235955</v>
      </c>
      <c r="BC46" s="958" t="str">
        <f t="shared" si="0"/>
        <v>CHECK</v>
      </c>
      <c r="BD46" s="958" t="str">
        <f t="shared" si="1"/>
        <v>ACCEPT</v>
      </c>
      <c r="BF46" s="282">
        <v>7.3</v>
      </c>
      <c r="BG46" s="19" t="s">
        <v>258</v>
      </c>
      <c r="BH46" s="178" t="s">
        <v>141</v>
      </c>
      <c r="BI46" s="346" t="str">
        <f>IF(ISTEXT(AY46),IF('EU1 ExtraEU Trade'!AW45=0,"INTRA-EU","CHECK")," ")</f>
        <v> </v>
      </c>
      <c r="BJ46" s="346" t="str">
        <f>IF(ISTEXT(AZ46),IF('EU1 ExtraEU Trade'!AX45=0,"INTRA-EU","CHECK")," ")</f>
        <v>CHECK</v>
      </c>
      <c r="BK46" s="346" t="str">
        <f>IF(ISTEXT(BA46),IF('EU1 ExtraEU Trade'!AY45=0,"INTRA-EU","CHECK")," ")</f>
        <v> </v>
      </c>
      <c r="BL46" s="347" t="str">
        <f>IF(ISTEXT(BB46),IF('EU1 ExtraEU Trade'!AZ45=0,"INTRA-EU","CHECK")," ")</f>
        <v> </v>
      </c>
    </row>
    <row r="47" spans="1:64" s="79" customFormat="1" ht="15" customHeight="1">
      <c r="A47" s="807" t="s">
        <v>233</v>
      </c>
      <c r="B47" s="386" t="s">
        <v>265</v>
      </c>
      <c r="C47" s="762" t="s">
        <v>305</v>
      </c>
      <c r="D47" s="763">
        <v>2.108</v>
      </c>
      <c r="E47" s="763">
        <v>4735.69</v>
      </c>
      <c r="F47" s="763">
        <v>1.586</v>
      </c>
      <c r="G47" s="763">
        <v>3899.359</v>
      </c>
      <c r="H47" s="763">
        <v>0</v>
      </c>
      <c r="I47" s="763">
        <v>0</v>
      </c>
      <c r="J47" s="763">
        <v>0</v>
      </c>
      <c r="K47" s="764">
        <v>0</v>
      </c>
      <c r="L47" s="765"/>
      <c r="M47" s="766"/>
      <c r="N47" s="643"/>
      <c r="O47" s="644"/>
      <c r="P47" s="767"/>
      <c r="Q47" s="767"/>
      <c r="R47" s="767"/>
      <c r="S47" s="768"/>
      <c r="T47" s="769" t="s">
        <v>372</v>
      </c>
      <c r="U47" s="8" t="s">
        <v>372</v>
      </c>
      <c r="V47" s="8" t="s">
        <v>372</v>
      </c>
      <c r="W47" s="8" t="s">
        <v>372</v>
      </c>
      <c r="X47" s="769" t="s">
        <v>372</v>
      </c>
      <c r="Y47" s="8" t="s">
        <v>372</v>
      </c>
      <c r="Z47" s="8" t="s">
        <v>372</v>
      </c>
      <c r="AA47" s="770" t="s">
        <v>372</v>
      </c>
      <c r="AB47" s="4" t="s">
        <v>233</v>
      </c>
      <c r="AC47" s="17" t="s">
        <v>265</v>
      </c>
      <c r="AD47" s="77" t="s">
        <v>305</v>
      </c>
      <c r="AE47" s="627"/>
      <c r="AF47" s="627"/>
      <c r="AG47" s="627"/>
      <c r="AH47" s="627"/>
      <c r="AI47" s="627"/>
      <c r="AJ47" s="627"/>
      <c r="AK47" s="627"/>
      <c r="AL47" s="664"/>
      <c r="AM47" s="90"/>
      <c r="AN47" s="195" t="s">
        <v>233</v>
      </c>
      <c r="AO47" s="17" t="s">
        <v>265</v>
      </c>
      <c r="AP47" s="77" t="s">
        <v>305</v>
      </c>
      <c r="AQ47" s="341">
        <v>2.108</v>
      </c>
      <c r="AR47" s="352">
        <v>1.586</v>
      </c>
      <c r="AS47" s="913"/>
      <c r="AT47" s="342"/>
      <c r="AV47" s="282" t="s">
        <v>233</v>
      </c>
      <c r="AW47" s="17" t="s">
        <v>265</v>
      </c>
      <c r="AX47" s="174" t="s">
        <v>141</v>
      </c>
      <c r="AY47" s="350">
        <v>2246.5322580645156</v>
      </c>
      <c r="AZ47" s="350" t="s">
        <v>149</v>
      </c>
      <c r="BA47" s="350">
        <v>0</v>
      </c>
      <c r="BB47" s="351">
        <v>0</v>
      </c>
      <c r="BC47" s="958" t="str">
        <f t="shared" si="0"/>
        <v>CHECK</v>
      </c>
      <c r="BD47" s="958" t="str">
        <f t="shared" si="1"/>
        <v>ACCEPT</v>
      </c>
      <c r="BF47" s="282" t="s">
        <v>233</v>
      </c>
      <c r="BG47" s="17" t="s">
        <v>265</v>
      </c>
      <c r="BH47" s="174" t="s">
        <v>141</v>
      </c>
      <c r="BI47" s="350" t="str">
        <f>IF(ISTEXT(AY47),IF('EU1 ExtraEU Trade'!AW46=0,"INTRA-EU","CHECK")," ")</f>
        <v> </v>
      </c>
      <c r="BJ47" s="350" t="str">
        <f>IF(ISTEXT(AZ47),IF('EU1 ExtraEU Trade'!AX46=0,"INTRA-EU","CHECK")," ")</f>
        <v>CHECK</v>
      </c>
      <c r="BK47" s="350" t="str">
        <f>IF(ISTEXT(BA47),IF('EU1 ExtraEU Trade'!AY46=0,"INTRA-EU","CHECK")," ")</f>
        <v> </v>
      </c>
      <c r="BL47" s="351" t="str">
        <f>IF(ISTEXT(BB47),IF('EU1 ExtraEU Trade'!AZ46=0,"INTRA-EU","CHECK")," ")</f>
        <v> </v>
      </c>
    </row>
    <row r="48" spans="1:64" s="79" customFormat="1" ht="15" customHeight="1">
      <c r="A48" s="807" t="s">
        <v>234</v>
      </c>
      <c r="B48" s="386" t="s">
        <v>259</v>
      </c>
      <c r="C48" s="762" t="s">
        <v>305</v>
      </c>
      <c r="D48" s="763">
        <v>113.3</v>
      </c>
      <c r="E48" s="763">
        <v>248636.28</v>
      </c>
      <c r="F48" s="763">
        <v>119.115</v>
      </c>
      <c r="G48" s="763">
        <v>299071.933</v>
      </c>
      <c r="H48" s="763">
        <v>1.53</v>
      </c>
      <c r="I48" s="763">
        <v>3835.46</v>
      </c>
      <c r="J48" s="763">
        <v>0.069</v>
      </c>
      <c r="K48" s="764">
        <v>141.591</v>
      </c>
      <c r="L48" s="765"/>
      <c r="M48" s="766"/>
      <c r="N48" s="643"/>
      <c r="O48" s="644"/>
      <c r="P48" s="767"/>
      <c r="Q48" s="767"/>
      <c r="R48" s="767"/>
      <c r="S48" s="768"/>
      <c r="T48" s="769" t="s">
        <v>372</v>
      </c>
      <c r="U48" s="8" t="s">
        <v>372</v>
      </c>
      <c r="V48" s="8" t="s">
        <v>372</v>
      </c>
      <c r="W48" s="8" t="s">
        <v>372</v>
      </c>
      <c r="X48" s="769" t="s">
        <v>372</v>
      </c>
      <c r="Y48" s="8" t="s">
        <v>372</v>
      </c>
      <c r="Z48" s="8" t="s">
        <v>372</v>
      </c>
      <c r="AA48" s="770" t="s">
        <v>372</v>
      </c>
      <c r="AB48" s="4" t="s">
        <v>234</v>
      </c>
      <c r="AC48" s="17" t="s">
        <v>259</v>
      </c>
      <c r="AD48" s="77" t="s">
        <v>305</v>
      </c>
      <c r="AE48" s="627"/>
      <c r="AF48" s="627"/>
      <c r="AG48" s="627"/>
      <c r="AH48" s="627"/>
      <c r="AI48" s="627"/>
      <c r="AJ48" s="627"/>
      <c r="AK48" s="627"/>
      <c r="AL48" s="664"/>
      <c r="AM48" s="90"/>
      <c r="AN48" s="195" t="s">
        <v>234</v>
      </c>
      <c r="AO48" s="17" t="s">
        <v>259</v>
      </c>
      <c r="AP48" s="77" t="s">
        <v>305</v>
      </c>
      <c r="AQ48" s="341">
        <v>111.77</v>
      </c>
      <c r="AR48" s="352">
        <v>119.04599999999999</v>
      </c>
      <c r="AS48" s="913"/>
      <c r="AT48" s="342"/>
      <c r="AV48" s="282" t="s">
        <v>234</v>
      </c>
      <c r="AW48" s="17" t="s">
        <v>259</v>
      </c>
      <c r="AX48" s="174" t="s">
        <v>141</v>
      </c>
      <c r="AY48" s="350">
        <v>2194.4949691085612</v>
      </c>
      <c r="AZ48" s="350" t="s">
        <v>149</v>
      </c>
      <c r="BA48" s="350">
        <v>2506.8366013071895</v>
      </c>
      <c r="BB48" s="351">
        <v>2052.0434782608695</v>
      </c>
      <c r="BC48" s="958" t="str">
        <f t="shared" si="0"/>
        <v>CHECK</v>
      </c>
      <c r="BD48" s="958" t="str">
        <f t="shared" si="1"/>
        <v>ACCEPT</v>
      </c>
      <c r="BF48" s="282" t="s">
        <v>234</v>
      </c>
      <c r="BG48" s="17" t="s">
        <v>259</v>
      </c>
      <c r="BH48" s="174" t="s">
        <v>141</v>
      </c>
      <c r="BI48" s="350" t="str">
        <f>IF(ISTEXT(AY48),IF('EU1 ExtraEU Trade'!AW47=0,"INTRA-EU","CHECK")," ")</f>
        <v> </v>
      </c>
      <c r="BJ48" s="350" t="str">
        <f>IF(ISTEXT(AZ48),IF('EU1 ExtraEU Trade'!AX47=0,"INTRA-EU","CHECK")," ")</f>
        <v>CHECK</v>
      </c>
      <c r="BK48" s="350" t="str">
        <f>IF(ISTEXT(BA48),IF('EU1 ExtraEU Trade'!AY47=0,"INTRA-EU","CHECK")," ")</f>
        <v> </v>
      </c>
      <c r="BL48" s="351" t="str">
        <f>IF(ISTEXT(BB48),IF('EU1 ExtraEU Trade'!AZ47=0,"INTRA-EU","CHECK")," ")</f>
        <v> </v>
      </c>
    </row>
    <row r="49" spans="1:64" s="79" customFormat="1" ht="15" customHeight="1">
      <c r="A49" s="807" t="s">
        <v>235</v>
      </c>
      <c r="B49" s="386" t="s">
        <v>266</v>
      </c>
      <c r="C49" s="762" t="s">
        <v>305</v>
      </c>
      <c r="D49" s="763">
        <v>0</v>
      </c>
      <c r="E49" s="763">
        <v>0</v>
      </c>
      <c r="F49" s="763">
        <v>0</v>
      </c>
      <c r="G49" s="763">
        <v>0</v>
      </c>
      <c r="H49" s="763">
        <v>0</v>
      </c>
      <c r="I49" s="763">
        <v>0</v>
      </c>
      <c r="J49" s="763">
        <v>0</v>
      </c>
      <c r="K49" s="764">
        <v>0</v>
      </c>
      <c r="L49" s="765"/>
      <c r="M49" s="766"/>
      <c r="N49" s="643"/>
      <c r="O49" s="644"/>
      <c r="P49" s="767"/>
      <c r="Q49" s="767"/>
      <c r="R49" s="767"/>
      <c r="S49" s="768"/>
      <c r="T49" s="769" t="s">
        <v>372</v>
      </c>
      <c r="U49" s="8" t="s">
        <v>372</v>
      </c>
      <c r="V49" s="8" t="s">
        <v>372</v>
      </c>
      <c r="W49" s="8" t="s">
        <v>372</v>
      </c>
      <c r="X49" s="769" t="s">
        <v>372</v>
      </c>
      <c r="Y49" s="8" t="s">
        <v>372</v>
      </c>
      <c r="Z49" s="8" t="s">
        <v>372</v>
      </c>
      <c r="AA49" s="770" t="s">
        <v>372</v>
      </c>
      <c r="AB49" s="4" t="s">
        <v>235</v>
      </c>
      <c r="AC49" s="17" t="s">
        <v>266</v>
      </c>
      <c r="AD49" s="77" t="s">
        <v>305</v>
      </c>
      <c r="AE49" s="627"/>
      <c r="AF49" s="627"/>
      <c r="AG49" s="627"/>
      <c r="AH49" s="627"/>
      <c r="AI49" s="627"/>
      <c r="AJ49" s="627"/>
      <c r="AK49" s="627"/>
      <c r="AL49" s="664"/>
      <c r="AM49" s="90"/>
      <c r="AN49" s="195" t="s">
        <v>235</v>
      </c>
      <c r="AO49" s="17" t="s">
        <v>266</v>
      </c>
      <c r="AP49" s="77" t="s">
        <v>305</v>
      </c>
      <c r="AQ49" s="352">
        <v>0</v>
      </c>
      <c r="AR49" s="352">
        <v>0</v>
      </c>
      <c r="AS49" s="913"/>
      <c r="AT49" s="342"/>
      <c r="AV49" s="282" t="s">
        <v>235</v>
      </c>
      <c r="AW49" s="17" t="s">
        <v>266</v>
      </c>
      <c r="AX49" s="174" t="s">
        <v>141</v>
      </c>
      <c r="AY49" s="350">
        <v>0</v>
      </c>
      <c r="AZ49" s="350" t="s">
        <v>149</v>
      </c>
      <c r="BA49" s="350">
        <v>0</v>
      </c>
      <c r="BB49" s="351">
        <v>0</v>
      </c>
      <c r="BC49" s="958" t="str">
        <f t="shared" si="0"/>
        <v>CHECK</v>
      </c>
      <c r="BD49" s="958" t="str">
        <f t="shared" si="1"/>
        <v>ACCEPT</v>
      </c>
      <c r="BF49" s="282" t="s">
        <v>235</v>
      </c>
      <c r="BG49" s="17" t="s">
        <v>266</v>
      </c>
      <c r="BH49" s="174" t="s">
        <v>141</v>
      </c>
      <c r="BI49" s="350" t="str">
        <f>IF(ISTEXT(AY49),IF('EU1 ExtraEU Trade'!AW48=0,"INTRA-EU","CHECK")," ")</f>
        <v> </v>
      </c>
      <c r="BJ49" s="350" t="str">
        <f>IF(ISTEXT(AZ49),IF('EU1 ExtraEU Trade'!AX48=0,"INTRA-EU","CHECK")," ")</f>
        <v>CHECK</v>
      </c>
      <c r="BK49" s="350" t="str">
        <f>IF(ISTEXT(BA49),IF('EU1 ExtraEU Trade'!AY48=0,"INTRA-EU","CHECK")," ")</f>
        <v> </v>
      </c>
      <c r="BL49" s="351" t="str">
        <f>IF(ISTEXT(BB49),IF('EU1 ExtraEU Trade'!AZ48=0,"INTRA-EU","CHECK")," ")</f>
        <v> </v>
      </c>
    </row>
    <row r="50" spans="1:64" s="79" customFormat="1" ht="15" customHeight="1" thickBot="1">
      <c r="A50" s="807" t="s">
        <v>236</v>
      </c>
      <c r="B50" s="391" t="s">
        <v>260</v>
      </c>
      <c r="C50" s="762" t="s">
        <v>305</v>
      </c>
      <c r="D50" s="763">
        <v>0.29</v>
      </c>
      <c r="E50" s="763">
        <v>1781.03</v>
      </c>
      <c r="F50" s="871">
        <v>0.373</v>
      </c>
      <c r="G50" s="871">
        <v>2281.228</v>
      </c>
      <c r="H50" s="763">
        <v>0.11</v>
      </c>
      <c r="I50" s="763">
        <v>272.19</v>
      </c>
      <c r="J50" s="763">
        <v>0.02</v>
      </c>
      <c r="K50" s="764">
        <v>156.932</v>
      </c>
      <c r="L50" s="765"/>
      <c r="M50" s="766"/>
      <c r="N50" s="643"/>
      <c r="O50" s="644"/>
      <c r="P50" s="767"/>
      <c r="Q50" s="767"/>
      <c r="R50" s="767"/>
      <c r="S50" s="768"/>
      <c r="T50" s="769" t="s">
        <v>372</v>
      </c>
      <c r="U50" s="8" t="s">
        <v>372</v>
      </c>
      <c r="V50" s="8" t="s">
        <v>372</v>
      </c>
      <c r="W50" s="8" t="s">
        <v>372</v>
      </c>
      <c r="X50" s="769" t="s">
        <v>372</v>
      </c>
      <c r="Y50" s="8" t="s">
        <v>372</v>
      </c>
      <c r="Z50" s="8" t="s">
        <v>372</v>
      </c>
      <c r="AA50" s="770" t="s">
        <v>372</v>
      </c>
      <c r="AB50" s="4" t="s">
        <v>236</v>
      </c>
      <c r="AC50" s="17" t="s">
        <v>260</v>
      </c>
      <c r="AD50" s="77" t="s">
        <v>305</v>
      </c>
      <c r="AE50" s="627"/>
      <c r="AF50" s="627"/>
      <c r="AG50" s="627"/>
      <c r="AH50" s="627"/>
      <c r="AI50" s="627"/>
      <c r="AJ50" s="627"/>
      <c r="AK50" s="627"/>
      <c r="AL50" s="664"/>
      <c r="AM50" s="90"/>
      <c r="AN50" s="195" t="s">
        <v>236</v>
      </c>
      <c r="AO50" s="17" t="s">
        <v>260</v>
      </c>
      <c r="AP50" s="77" t="s">
        <v>305</v>
      </c>
      <c r="AQ50" s="341">
        <v>0.18</v>
      </c>
      <c r="AR50" s="352">
        <v>0.353</v>
      </c>
      <c r="AS50" s="913"/>
      <c r="AT50" s="342"/>
      <c r="AV50" s="282" t="s">
        <v>236</v>
      </c>
      <c r="AW50" s="46" t="s">
        <v>260</v>
      </c>
      <c r="AX50" s="172" t="s">
        <v>141</v>
      </c>
      <c r="AY50" s="355">
        <v>6141.48275862069</v>
      </c>
      <c r="AZ50" s="355" t="s">
        <v>149</v>
      </c>
      <c r="BA50" s="355">
        <v>2474.4545454545455</v>
      </c>
      <c r="BB50" s="356">
        <v>7846.599999999999</v>
      </c>
      <c r="BC50" s="958" t="str">
        <f t="shared" si="0"/>
        <v>CHECK</v>
      </c>
      <c r="BD50" s="958" t="str">
        <f t="shared" si="1"/>
        <v>CHECK</v>
      </c>
      <c r="BF50" s="282" t="s">
        <v>236</v>
      </c>
      <c r="BG50" s="46" t="s">
        <v>260</v>
      </c>
      <c r="BH50" s="172" t="s">
        <v>141</v>
      </c>
      <c r="BI50" s="355" t="str">
        <f>IF(ISTEXT(AY50),IF('EU1 ExtraEU Trade'!AW49=0,"INTRA-EU","CHECK")," ")</f>
        <v> </v>
      </c>
      <c r="BJ50" s="355" t="str">
        <f>IF(ISTEXT(AZ50),IF('EU1 ExtraEU Trade'!AX49=0,"INTRA-EU","CHECK")," ")</f>
        <v>INTRA-EU</v>
      </c>
      <c r="BK50" s="355" t="str">
        <f>IF(ISTEXT(BA50),IF('EU1 ExtraEU Trade'!AY49=0,"INTRA-EU","CHECK")," ")</f>
        <v> </v>
      </c>
      <c r="BL50" s="356" t="str">
        <f>IF(ISTEXT(BB50),IF('EU1 ExtraEU Trade'!AZ49=0,"INTRA-EU","CHECK")," ")</f>
        <v> </v>
      </c>
    </row>
    <row r="51" spans="1:64" s="79" customFormat="1" ht="15" customHeight="1">
      <c r="A51" s="790" t="s">
        <v>167</v>
      </c>
      <c r="B51" s="396" t="s">
        <v>261</v>
      </c>
      <c r="C51" s="745" t="s">
        <v>305</v>
      </c>
      <c r="D51" s="763">
        <v>0.029</v>
      </c>
      <c r="E51" s="763">
        <v>3.098</v>
      </c>
      <c r="F51" s="873">
        <v>0</v>
      </c>
      <c r="G51" s="873">
        <v>0</v>
      </c>
      <c r="H51" s="763">
        <v>0</v>
      </c>
      <c r="I51" s="763">
        <v>0</v>
      </c>
      <c r="J51" s="763">
        <v>0</v>
      </c>
      <c r="K51" s="764">
        <v>0</v>
      </c>
      <c r="L51" s="765"/>
      <c r="M51" s="766"/>
      <c r="N51" s="643"/>
      <c r="O51" s="644"/>
      <c r="P51" s="767"/>
      <c r="Q51" s="767"/>
      <c r="R51" s="767"/>
      <c r="S51" s="768"/>
      <c r="T51" s="769" t="s">
        <v>372</v>
      </c>
      <c r="U51" s="8" t="s">
        <v>372</v>
      </c>
      <c r="V51" s="8" t="s">
        <v>372</v>
      </c>
      <c r="W51" s="8" t="s">
        <v>372</v>
      </c>
      <c r="X51" s="769" t="s">
        <v>372</v>
      </c>
      <c r="Y51" s="8" t="s">
        <v>372</v>
      </c>
      <c r="Z51" s="8" t="s">
        <v>372</v>
      </c>
      <c r="AA51" s="770" t="s">
        <v>372</v>
      </c>
      <c r="AB51" s="4" t="s">
        <v>167</v>
      </c>
      <c r="AC51" s="19" t="s">
        <v>261</v>
      </c>
      <c r="AD51" s="77" t="s">
        <v>305</v>
      </c>
      <c r="AE51" s="630"/>
      <c r="AF51" s="630"/>
      <c r="AG51" s="630"/>
      <c r="AH51" s="630"/>
      <c r="AI51" s="630"/>
      <c r="AJ51" s="630"/>
      <c r="AK51" s="630"/>
      <c r="AL51" s="665"/>
      <c r="AM51" s="90"/>
      <c r="AN51" s="194" t="s">
        <v>167</v>
      </c>
      <c r="AO51" s="19" t="s">
        <v>261</v>
      </c>
      <c r="AP51" s="77" t="s">
        <v>305</v>
      </c>
      <c r="AQ51" s="352">
        <v>0.029</v>
      </c>
      <c r="AR51" s="352">
        <v>0</v>
      </c>
      <c r="AS51" s="913"/>
      <c r="AT51" s="342"/>
      <c r="AV51" s="283">
        <v>7.4</v>
      </c>
      <c r="AW51" s="21" t="s">
        <v>261</v>
      </c>
      <c r="AX51" s="171" t="s">
        <v>141</v>
      </c>
      <c r="AY51" s="346">
        <v>106.82758620689654</v>
      </c>
      <c r="AZ51" s="346" t="s">
        <v>149</v>
      </c>
      <c r="BA51" s="346">
        <v>0</v>
      </c>
      <c r="BB51" s="347">
        <v>0</v>
      </c>
      <c r="BC51" s="958" t="str">
        <f t="shared" si="0"/>
        <v>CHECK</v>
      </c>
      <c r="BD51" s="958" t="str">
        <f t="shared" si="1"/>
        <v>ACCEPT</v>
      </c>
      <c r="BF51" s="283">
        <v>7.4</v>
      </c>
      <c r="BG51" s="21" t="s">
        <v>261</v>
      </c>
      <c r="BH51" s="171" t="s">
        <v>141</v>
      </c>
      <c r="BI51" s="346" t="str">
        <f>IF(ISTEXT(AY51),IF('EU1 ExtraEU Trade'!AW50=0,"INTRA-EU","CHECK")," ")</f>
        <v> </v>
      </c>
      <c r="BJ51" s="346" t="str">
        <f>IF(ISTEXT(AZ51),IF('EU1 ExtraEU Trade'!AX50=0,"INTRA-EU","CHECK")," ")</f>
        <v>CHECK</v>
      </c>
      <c r="BK51" s="346" t="str">
        <f>IF(ISTEXT(BA51),IF('EU1 ExtraEU Trade'!AY50=0,"INTRA-EU","CHECK")," ")</f>
        <v> </v>
      </c>
      <c r="BL51" s="347" t="str">
        <f>IF(ISTEXT(BB51),IF('EU1 ExtraEU Trade'!AZ50=0,"INTRA-EU","CHECK")," ")</f>
        <v> </v>
      </c>
    </row>
    <row r="52" spans="1:64" s="338" customFormat="1" ht="15" customHeight="1">
      <c r="A52" s="805">
        <v>8</v>
      </c>
      <c r="B52" s="384" t="s">
        <v>272</v>
      </c>
      <c r="C52" s="806" t="s">
        <v>305</v>
      </c>
      <c r="D52" s="272">
        <v>2.55</v>
      </c>
      <c r="E52" s="272">
        <v>7724.36</v>
      </c>
      <c r="F52" s="385">
        <v>2.628</v>
      </c>
      <c r="G52" s="385">
        <v>7733.57</v>
      </c>
      <c r="H52" s="272">
        <v>0.21000000000000002</v>
      </c>
      <c r="I52" s="272">
        <v>748.51</v>
      </c>
      <c r="J52" s="272">
        <v>0.133</v>
      </c>
      <c r="K52" s="753">
        <v>498.385</v>
      </c>
      <c r="L52" s="774" t="s">
        <v>372</v>
      </c>
      <c r="M52" s="775" t="s">
        <v>372</v>
      </c>
      <c r="N52" s="776" t="e">
        <v>#REF!</v>
      </c>
      <c r="O52" s="777" t="e">
        <v>#REF!</v>
      </c>
      <c r="P52" s="778" t="s">
        <v>372</v>
      </c>
      <c r="Q52" s="778" t="s">
        <v>372</v>
      </c>
      <c r="R52" s="778" t="s">
        <v>372</v>
      </c>
      <c r="S52" s="779" t="s">
        <v>372</v>
      </c>
      <c r="T52" s="756" t="s">
        <v>372</v>
      </c>
      <c r="U52" s="620" t="s">
        <v>372</v>
      </c>
      <c r="V52" s="620" t="s">
        <v>372</v>
      </c>
      <c r="W52" s="620" t="s">
        <v>372</v>
      </c>
      <c r="X52" s="756" t="s">
        <v>372</v>
      </c>
      <c r="Y52" s="620" t="s">
        <v>372</v>
      </c>
      <c r="Z52" s="620" t="s">
        <v>372</v>
      </c>
      <c r="AA52" s="757" t="s">
        <v>372</v>
      </c>
      <c r="AB52" s="810">
        <v>8</v>
      </c>
      <c r="AC52" s="794" t="s">
        <v>272</v>
      </c>
      <c r="AD52" s="77" t="s">
        <v>305</v>
      </c>
      <c r="AE52" s="780">
        <v>0</v>
      </c>
      <c r="AF52" s="780">
        <v>0</v>
      </c>
      <c r="AG52" s="780" t="e">
        <v>#REF!</v>
      </c>
      <c r="AH52" s="780" t="e">
        <v>#REF!</v>
      </c>
      <c r="AI52" s="780">
        <v>0</v>
      </c>
      <c r="AJ52" s="780">
        <v>0</v>
      </c>
      <c r="AK52" s="780">
        <v>0</v>
      </c>
      <c r="AL52" s="781">
        <v>0</v>
      </c>
      <c r="AM52" s="760"/>
      <c r="AN52" s="195">
        <v>8</v>
      </c>
      <c r="AO52" s="794" t="s">
        <v>272</v>
      </c>
      <c r="AP52" s="77" t="s">
        <v>305</v>
      </c>
      <c r="AQ52" s="341">
        <v>2.34</v>
      </c>
      <c r="AR52" s="352">
        <v>2.495</v>
      </c>
      <c r="AS52" s="913"/>
      <c r="AT52" s="342"/>
      <c r="AV52" s="282">
        <v>8</v>
      </c>
      <c r="AW52" s="16" t="s">
        <v>272</v>
      </c>
      <c r="AX52" s="171" t="s">
        <v>141</v>
      </c>
      <c r="AY52" s="346">
        <v>3029.160784313726</v>
      </c>
      <c r="AZ52" s="346" t="s">
        <v>149</v>
      </c>
      <c r="BA52" s="346">
        <v>3564.333333333333</v>
      </c>
      <c r="BB52" s="347">
        <v>3747.2556390977443</v>
      </c>
      <c r="BC52" s="958" t="str">
        <f t="shared" si="0"/>
        <v>CHECK</v>
      </c>
      <c r="BD52" s="958" t="str">
        <f t="shared" si="1"/>
        <v>ACCEPT</v>
      </c>
      <c r="BF52" s="282">
        <v>8</v>
      </c>
      <c r="BG52" s="16" t="s">
        <v>272</v>
      </c>
      <c r="BH52" s="171" t="s">
        <v>141</v>
      </c>
      <c r="BI52" s="346" t="str">
        <f>IF(ISTEXT(AY52),IF('EU1 ExtraEU Trade'!AW51=0,"INTRA-EU","CHECK")," ")</f>
        <v> </v>
      </c>
      <c r="BJ52" s="346" t="str">
        <f>IF(ISTEXT(AZ52),IF('EU1 ExtraEU Trade'!AX51=0,"INTRA-EU","CHECK")," ")</f>
        <v>INTRA-EU</v>
      </c>
      <c r="BK52" s="346" t="str">
        <f>IF(ISTEXT(BA52),IF('EU1 ExtraEU Trade'!AY51=0,"INTRA-EU","CHECK")," ")</f>
        <v> </v>
      </c>
      <c r="BL52" s="347" t="str">
        <f>IF(ISTEXT(BB52),IF('EU1 ExtraEU Trade'!AZ51=0,"INTRA-EU","CHECK")," ")</f>
        <v> </v>
      </c>
    </row>
    <row r="53" spans="1:64" s="79" customFormat="1" ht="15" customHeight="1">
      <c r="A53" s="797" t="s">
        <v>168</v>
      </c>
      <c r="B53" s="390" t="s">
        <v>291</v>
      </c>
      <c r="C53" s="762" t="s">
        <v>305</v>
      </c>
      <c r="D53" s="763">
        <v>0.59</v>
      </c>
      <c r="E53" s="763">
        <v>2842.96</v>
      </c>
      <c r="F53" s="763">
        <v>0.479</v>
      </c>
      <c r="G53" s="763">
        <v>2521.743</v>
      </c>
      <c r="H53" s="763">
        <v>0.01</v>
      </c>
      <c r="I53" s="763">
        <v>77.73</v>
      </c>
      <c r="J53" s="763">
        <v>0.015</v>
      </c>
      <c r="K53" s="764">
        <v>114.184</v>
      </c>
      <c r="L53" s="765"/>
      <c r="M53" s="766"/>
      <c r="N53" s="643"/>
      <c r="O53" s="644"/>
      <c r="P53" s="767"/>
      <c r="Q53" s="767"/>
      <c r="R53" s="767"/>
      <c r="S53" s="768"/>
      <c r="T53" s="769" t="s">
        <v>372</v>
      </c>
      <c r="U53" s="8" t="s">
        <v>372</v>
      </c>
      <c r="V53" s="8" t="s">
        <v>372</v>
      </c>
      <c r="W53" s="8" t="s">
        <v>372</v>
      </c>
      <c r="X53" s="769" t="s">
        <v>372</v>
      </c>
      <c r="Y53" s="8" t="s">
        <v>372</v>
      </c>
      <c r="Z53" s="8" t="s">
        <v>372</v>
      </c>
      <c r="AA53" s="770" t="s">
        <v>372</v>
      </c>
      <c r="AB53" s="14" t="s">
        <v>168</v>
      </c>
      <c r="AC53" s="19" t="s">
        <v>291</v>
      </c>
      <c r="AD53" s="77" t="s">
        <v>305</v>
      </c>
      <c r="AE53" s="627"/>
      <c r="AF53" s="627"/>
      <c r="AG53" s="627"/>
      <c r="AH53" s="627"/>
      <c r="AI53" s="627"/>
      <c r="AJ53" s="627"/>
      <c r="AK53" s="627"/>
      <c r="AL53" s="664"/>
      <c r="AM53" s="90"/>
      <c r="AN53" s="195" t="s">
        <v>168</v>
      </c>
      <c r="AO53" s="19" t="s">
        <v>291</v>
      </c>
      <c r="AP53" s="77" t="s">
        <v>305</v>
      </c>
      <c r="AQ53" s="359">
        <v>0.58</v>
      </c>
      <c r="AR53" s="352">
        <v>0.46399999999999997</v>
      </c>
      <c r="AS53" s="913"/>
      <c r="AT53" s="342"/>
      <c r="AV53" s="281">
        <v>8.1</v>
      </c>
      <c r="AW53" s="19" t="s">
        <v>291</v>
      </c>
      <c r="AX53" s="174" t="s">
        <v>141</v>
      </c>
      <c r="AY53" s="350">
        <v>4818.576271186441</v>
      </c>
      <c r="AZ53" s="350" t="s">
        <v>149</v>
      </c>
      <c r="BA53" s="350">
        <v>7773</v>
      </c>
      <c r="BB53" s="351">
        <v>7612.266666666666</v>
      </c>
      <c r="BC53" s="958" t="str">
        <f t="shared" si="0"/>
        <v>CHECK</v>
      </c>
      <c r="BD53" s="958" t="str">
        <f t="shared" si="1"/>
        <v>ACCEPT</v>
      </c>
      <c r="BF53" s="281">
        <v>8.1</v>
      </c>
      <c r="BG53" s="19" t="s">
        <v>291</v>
      </c>
      <c r="BH53" s="174" t="s">
        <v>141</v>
      </c>
      <c r="BI53" s="350" t="str">
        <f>IF(ISTEXT(AY53),IF('EU1 ExtraEU Trade'!AW52=0,"INTRA-EU","CHECK")," ")</f>
        <v> </v>
      </c>
      <c r="BJ53" s="350" t="str">
        <f>IF(ISTEXT(AZ53),IF('EU1 ExtraEU Trade'!AX52=0,"INTRA-EU","CHECK")," ")</f>
        <v>CHECK</v>
      </c>
      <c r="BK53" s="350" t="str">
        <f>IF(ISTEXT(BA53),IF('EU1 ExtraEU Trade'!AY52=0,"INTRA-EU","CHECK")," ")</f>
        <v> </v>
      </c>
      <c r="BL53" s="351" t="str">
        <f>IF(ISTEXT(BB53),IF('EU1 ExtraEU Trade'!AZ52=0,"INTRA-EU","CHECK")," ")</f>
        <v> </v>
      </c>
    </row>
    <row r="54" spans="1:64" s="79" customFormat="1" ht="15" customHeight="1">
      <c r="A54" s="811" t="s">
        <v>169</v>
      </c>
      <c r="B54" s="396" t="s">
        <v>274</v>
      </c>
      <c r="C54" s="762" t="s">
        <v>305</v>
      </c>
      <c r="D54" s="763">
        <v>1.96</v>
      </c>
      <c r="E54" s="763">
        <v>4881.4</v>
      </c>
      <c r="F54" s="763">
        <v>2.149</v>
      </c>
      <c r="G54" s="763">
        <v>5211.827</v>
      </c>
      <c r="H54" s="763">
        <v>0.2</v>
      </c>
      <c r="I54" s="763">
        <v>670.78</v>
      </c>
      <c r="J54" s="763">
        <v>0.118</v>
      </c>
      <c r="K54" s="764">
        <v>384.201</v>
      </c>
      <c r="L54" s="765"/>
      <c r="M54" s="766"/>
      <c r="N54" s="643"/>
      <c r="O54" s="644"/>
      <c r="P54" s="767"/>
      <c r="Q54" s="767"/>
      <c r="R54" s="767"/>
      <c r="S54" s="768"/>
      <c r="T54" s="769" t="s">
        <v>372</v>
      </c>
      <c r="U54" s="8" t="s">
        <v>372</v>
      </c>
      <c r="V54" s="8" t="s">
        <v>372</v>
      </c>
      <c r="W54" s="8" t="s">
        <v>372</v>
      </c>
      <c r="X54" s="769" t="s">
        <v>372</v>
      </c>
      <c r="Y54" s="8" t="s">
        <v>372</v>
      </c>
      <c r="Z54" s="8" t="s">
        <v>372</v>
      </c>
      <c r="AA54" s="770" t="s">
        <v>372</v>
      </c>
      <c r="AB54" s="15" t="s">
        <v>169</v>
      </c>
      <c r="AC54" s="21" t="s">
        <v>274</v>
      </c>
      <c r="AD54" s="77" t="s">
        <v>305</v>
      </c>
      <c r="AE54" s="627"/>
      <c r="AF54" s="627"/>
      <c r="AG54" s="627"/>
      <c r="AH54" s="627"/>
      <c r="AI54" s="627"/>
      <c r="AJ54" s="627"/>
      <c r="AK54" s="627"/>
      <c r="AL54" s="664"/>
      <c r="AM54" s="90"/>
      <c r="AN54" s="194" t="s">
        <v>169</v>
      </c>
      <c r="AO54" s="21" t="s">
        <v>274</v>
      </c>
      <c r="AP54" s="77" t="s">
        <v>305</v>
      </c>
      <c r="AQ54" s="352">
        <v>1.76</v>
      </c>
      <c r="AR54" s="352">
        <v>2.031</v>
      </c>
      <c r="AS54" s="913"/>
      <c r="AT54" s="342"/>
      <c r="AV54" s="284">
        <v>8.2</v>
      </c>
      <c r="AW54" s="21" t="s">
        <v>274</v>
      </c>
      <c r="AX54" s="174" t="s">
        <v>141</v>
      </c>
      <c r="AY54" s="350">
        <v>2490.5102040816323</v>
      </c>
      <c r="AZ54" s="350" t="s">
        <v>149</v>
      </c>
      <c r="BA54" s="350">
        <v>3353.8999999999996</v>
      </c>
      <c r="BB54" s="351">
        <v>3255.940677966102</v>
      </c>
      <c r="BC54" s="958" t="str">
        <f t="shared" si="0"/>
        <v>CHECK</v>
      </c>
      <c r="BD54" s="958" t="str">
        <f t="shared" si="1"/>
        <v>ACCEPT</v>
      </c>
      <c r="BF54" s="284">
        <v>8.2</v>
      </c>
      <c r="BG54" s="21" t="s">
        <v>274</v>
      </c>
      <c r="BH54" s="174" t="s">
        <v>141</v>
      </c>
      <c r="BI54" s="350" t="str">
        <f>IF(ISTEXT(AY54),IF('EU1 ExtraEU Trade'!AW53=0,"INTRA-EU","CHECK")," ")</f>
        <v> </v>
      </c>
      <c r="BJ54" s="350" t="str">
        <f>IF(ISTEXT(AZ54),IF('EU1 ExtraEU Trade'!AX53=0,"INTRA-EU","CHECK")," ")</f>
        <v>CHECK</v>
      </c>
      <c r="BK54" s="350" t="str">
        <f>IF(ISTEXT(BA54),IF('EU1 ExtraEU Trade'!AY53=0,"INTRA-EU","CHECK")," ")</f>
        <v> </v>
      </c>
      <c r="BL54" s="351" t="str">
        <f>IF(ISTEXT(BB54),IF('EU1 ExtraEU Trade'!AZ53=0,"INTRA-EU","CHECK")," ")</f>
        <v> </v>
      </c>
    </row>
    <row r="55" spans="1:64" s="79" customFormat="1" ht="15" customHeight="1">
      <c r="A55" s="784">
        <v>9</v>
      </c>
      <c r="B55" s="785" t="s">
        <v>262</v>
      </c>
      <c r="C55" s="762" t="s">
        <v>305</v>
      </c>
      <c r="D55" s="763">
        <v>2.5</v>
      </c>
      <c r="E55" s="763">
        <v>3528.53</v>
      </c>
      <c r="F55" s="763">
        <v>5.418</v>
      </c>
      <c r="G55" s="763">
        <v>5570.613</v>
      </c>
      <c r="H55" s="763">
        <v>106.95</v>
      </c>
      <c r="I55" s="763">
        <v>67701.05</v>
      </c>
      <c r="J55" s="763">
        <v>122.245</v>
      </c>
      <c r="K55" s="764">
        <v>80536.383</v>
      </c>
      <c r="L55" s="765"/>
      <c r="M55" s="766"/>
      <c r="N55" s="643"/>
      <c r="O55" s="644"/>
      <c r="P55" s="767"/>
      <c r="Q55" s="767"/>
      <c r="R55" s="767"/>
      <c r="S55" s="768"/>
      <c r="T55" s="769" t="s">
        <v>372</v>
      </c>
      <c r="U55" s="8" t="s">
        <v>372</v>
      </c>
      <c r="V55" s="8" t="s">
        <v>372</v>
      </c>
      <c r="W55" s="8" t="s">
        <v>372</v>
      </c>
      <c r="X55" s="769" t="s">
        <v>372</v>
      </c>
      <c r="Y55" s="8" t="s">
        <v>372</v>
      </c>
      <c r="Z55" s="8" t="s">
        <v>372</v>
      </c>
      <c r="AA55" s="770" t="s">
        <v>372</v>
      </c>
      <c r="AB55" s="791">
        <v>9</v>
      </c>
      <c r="AC55" s="22" t="s">
        <v>262</v>
      </c>
      <c r="AD55" s="77" t="s">
        <v>305</v>
      </c>
      <c r="AE55" s="630"/>
      <c r="AF55" s="630"/>
      <c r="AG55" s="630"/>
      <c r="AH55" s="630"/>
      <c r="AI55" s="630"/>
      <c r="AJ55" s="630"/>
      <c r="AK55" s="630"/>
      <c r="AL55" s="665"/>
      <c r="AM55" s="90"/>
      <c r="AN55" s="194">
        <v>9</v>
      </c>
      <c r="AO55" s="22" t="s">
        <v>262</v>
      </c>
      <c r="AP55" s="77" t="s">
        <v>305</v>
      </c>
      <c r="AQ55" s="812">
        <v>386.97</v>
      </c>
      <c r="AR55" s="352">
        <v>374.593</v>
      </c>
      <c r="AS55" s="913"/>
      <c r="AT55" s="342"/>
      <c r="AV55" s="789">
        <v>9</v>
      </c>
      <c r="AW55" s="787" t="s">
        <v>262</v>
      </c>
      <c r="AX55" s="174" t="s">
        <v>141</v>
      </c>
      <c r="AY55" s="350">
        <v>1411.412</v>
      </c>
      <c r="AZ55" s="350" t="s">
        <v>149</v>
      </c>
      <c r="BA55" s="350">
        <v>633.0158952781674</v>
      </c>
      <c r="BB55" s="351">
        <v>658.8112642643871</v>
      </c>
      <c r="BC55" s="958" t="str">
        <f t="shared" si="0"/>
        <v>CHECK</v>
      </c>
      <c r="BD55" s="958" t="str">
        <f t="shared" si="1"/>
        <v>ACCEPT</v>
      </c>
      <c r="BF55" s="789">
        <v>9</v>
      </c>
      <c r="BG55" s="787" t="s">
        <v>262</v>
      </c>
      <c r="BH55" s="174" t="s">
        <v>141</v>
      </c>
      <c r="BI55" s="350" t="str">
        <f>IF(ISTEXT(AY55),IF('EU1 ExtraEU Trade'!AW54=0,"INTRA-EU","CHECK")," ")</f>
        <v> </v>
      </c>
      <c r="BJ55" s="350" t="str">
        <f>IF(ISTEXT(AZ55),IF('EU1 ExtraEU Trade'!AX54=0,"INTRA-EU","CHECK")," ")</f>
        <v>CHECK</v>
      </c>
      <c r="BK55" s="350" t="str">
        <f>IF(ISTEXT(BA55),IF('EU1 ExtraEU Trade'!AY54=0,"INTRA-EU","CHECK")," ")</f>
        <v> </v>
      </c>
      <c r="BL55" s="351" t="str">
        <f>IF(ISTEXT(BB55),IF('EU1 ExtraEU Trade'!AZ54=0,"INTRA-EU","CHECK")," ")</f>
        <v> </v>
      </c>
    </row>
    <row r="56" spans="1:64" s="338" customFormat="1" ht="15" customHeight="1" thickBot="1">
      <c r="A56" s="805">
        <v>10</v>
      </c>
      <c r="B56" s="388" t="s">
        <v>263</v>
      </c>
      <c r="C56" s="813" t="s">
        <v>305</v>
      </c>
      <c r="D56" s="272">
        <v>564.067</v>
      </c>
      <c r="E56" s="272">
        <v>1747070.408</v>
      </c>
      <c r="F56" s="397">
        <v>581.512</v>
      </c>
      <c r="G56" s="397">
        <v>1777478.476</v>
      </c>
      <c r="H56" s="272">
        <v>132.76</v>
      </c>
      <c r="I56" s="272">
        <v>493857.7</v>
      </c>
      <c r="J56" s="272">
        <v>137.613</v>
      </c>
      <c r="K56" s="753">
        <v>376335.338</v>
      </c>
      <c r="L56" s="774" t="s">
        <v>372</v>
      </c>
      <c r="M56" s="775" t="s">
        <v>372</v>
      </c>
      <c r="N56" s="776" t="e">
        <v>#REF!</v>
      </c>
      <c r="O56" s="777" t="e">
        <v>#REF!</v>
      </c>
      <c r="P56" s="778" t="s">
        <v>372</v>
      </c>
      <c r="Q56" s="778" t="s">
        <v>372</v>
      </c>
      <c r="R56" s="778" t="s">
        <v>372</v>
      </c>
      <c r="S56" s="779" t="s">
        <v>372</v>
      </c>
      <c r="T56" s="756" t="s">
        <v>372</v>
      </c>
      <c r="U56" s="620" t="s">
        <v>372</v>
      </c>
      <c r="V56" s="620" t="s">
        <v>372</v>
      </c>
      <c r="W56" s="620" t="s">
        <v>372</v>
      </c>
      <c r="X56" s="756" t="s">
        <v>372</v>
      </c>
      <c r="Y56" s="620" t="s">
        <v>372</v>
      </c>
      <c r="Z56" s="620" t="s">
        <v>372</v>
      </c>
      <c r="AA56" s="757" t="s">
        <v>372</v>
      </c>
      <c r="AB56" s="4">
        <v>10</v>
      </c>
      <c r="AC56" s="16" t="s">
        <v>263</v>
      </c>
      <c r="AD56" s="77" t="s">
        <v>305</v>
      </c>
      <c r="AE56" s="780">
        <v>0</v>
      </c>
      <c r="AF56" s="780">
        <v>0</v>
      </c>
      <c r="AG56" s="780" t="e">
        <v>#REF!</v>
      </c>
      <c r="AH56" s="780" t="e">
        <v>#REF!</v>
      </c>
      <c r="AI56" s="780">
        <v>2.3314683517128287E-14</v>
      </c>
      <c r="AJ56" s="780">
        <v>0</v>
      </c>
      <c r="AK56" s="780">
        <v>1.6042722705833512E-14</v>
      </c>
      <c r="AL56" s="781">
        <v>1.8189894035458565E-11</v>
      </c>
      <c r="AM56" s="760"/>
      <c r="AN56" s="195">
        <v>10</v>
      </c>
      <c r="AO56" s="16" t="s">
        <v>263</v>
      </c>
      <c r="AP56" s="77" t="s">
        <v>305</v>
      </c>
      <c r="AQ56" s="812">
        <v>752.2860000000001</v>
      </c>
      <c r="AR56" s="352">
        <v>803.528</v>
      </c>
      <c r="AS56" s="913"/>
      <c r="AT56" s="342"/>
      <c r="AV56" s="282">
        <v>10</v>
      </c>
      <c r="AW56" s="814" t="s">
        <v>263</v>
      </c>
      <c r="AX56" s="172" t="s">
        <v>141</v>
      </c>
      <c r="AY56" s="355">
        <v>3097.2746287231835</v>
      </c>
      <c r="AZ56" s="355" t="s">
        <v>149</v>
      </c>
      <c r="BA56" s="355">
        <v>3719.9284423018985</v>
      </c>
      <c r="BB56" s="356">
        <v>2734.736819922536</v>
      </c>
      <c r="BC56" s="958" t="str">
        <f t="shared" si="0"/>
        <v>CHECK</v>
      </c>
      <c r="BD56" s="958" t="str">
        <f t="shared" si="1"/>
        <v>ACCEPT</v>
      </c>
      <c r="BF56" s="282">
        <v>10</v>
      </c>
      <c r="BG56" s="814" t="s">
        <v>263</v>
      </c>
      <c r="BH56" s="172" t="s">
        <v>141</v>
      </c>
      <c r="BI56" s="355" t="str">
        <f>IF(ISTEXT(AY56),IF('EU1 ExtraEU Trade'!AW55=0,"INTRA-EU","CHECK")," ")</f>
        <v> </v>
      </c>
      <c r="BJ56" s="355" t="str">
        <f>IF(ISTEXT(AZ56),IF('EU1 ExtraEU Trade'!AX55=0,"INTRA-EU","CHECK")," ")</f>
        <v>CHECK</v>
      </c>
      <c r="BK56" s="355" t="str">
        <f>IF(ISTEXT(BA56),IF('EU1 ExtraEU Trade'!AY55=0,"INTRA-EU","CHECK")," ")</f>
        <v> </v>
      </c>
      <c r="BL56" s="356" t="str">
        <f>IF(ISTEXT(BB56),IF('EU1 ExtraEU Trade'!AZ55=0,"INTRA-EU","CHECK")," ")</f>
        <v> </v>
      </c>
    </row>
    <row r="57" spans="1:64" s="338" customFormat="1" ht="15" customHeight="1">
      <c r="A57" s="805" t="s">
        <v>170</v>
      </c>
      <c r="B57" s="771" t="s">
        <v>277</v>
      </c>
      <c r="C57" s="809" t="s">
        <v>305</v>
      </c>
      <c r="D57" s="272">
        <v>281.48400000000004</v>
      </c>
      <c r="E57" s="272">
        <v>876481.203</v>
      </c>
      <c r="F57" s="385">
        <v>299.792</v>
      </c>
      <c r="G57" s="385">
        <v>906188.058</v>
      </c>
      <c r="H57" s="272">
        <v>3.1399999999999997</v>
      </c>
      <c r="I57" s="272">
        <v>11498.48</v>
      </c>
      <c r="J57" s="272">
        <v>3.183</v>
      </c>
      <c r="K57" s="753">
        <v>10623.269</v>
      </c>
      <c r="L57" s="774" t="s">
        <v>372</v>
      </c>
      <c r="M57" s="775" t="s">
        <v>372</v>
      </c>
      <c r="N57" s="776" t="e">
        <v>#REF!</v>
      </c>
      <c r="O57" s="777" t="e">
        <v>#REF!</v>
      </c>
      <c r="P57" s="778" t="s">
        <v>372</v>
      </c>
      <c r="Q57" s="778" t="s">
        <v>372</v>
      </c>
      <c r="R57" s="778" t="s">
        <v>372</v>
      </c>
      <c r="S57" s="779" t="s">
        <v>372</v>
      </c>
      <c r="T57" s="756" t="s">
        <v>372</v>
      </c>
      <c r="U57" s="620" t="s">
        <v>372</v>
      </c>
      <c r="V57" s="620" t="s">
        <v>372</v>
      </c>
      <c r="W57" s="620" t="s">
        <v>372</v>
      </c>
      <c r="X57" s="756" t="s">
        <v>372</v>
      </c>
      <c r="Y57" s="620" t="s">
        <v>372</v>
      </c>
      <c r="Z57" s="620" t="s">
        <v>372</v>
      </c>
      <c r="AA57" s="757" t="s">
        <v>372</v>
      </c>
      <c r="AB57" s="4" t="s">
        <v>170</v>
      </c>
      <c r="AC57" s="19" t="s">
        <v>277</v>
      </c>
      <c r="AD57" s="77" t="s">
        <v>305</v>
      </c>
      <c r="AE57" s="758">
        <v>0</v>
      </c>
      <c r="AF57" s="758">
        <v>0</v>
      </c>
      <c r="AG57" s="758" t="e">
        <v>#REF!</v>
      </c>
      <c r="AH57" s="758" t="e">
        <v>#REF!</v>
      </c>
      <c r="AI57" s="758">
        <v>0</v>
      </c>
      <c r="AJ57" s="758">
        <v>0</v>
      </c>
      <c r="AK57" s="758">
        <v>0</v>
      </c>
      <c r="AL57" s="759">
        <v>0</v>
      </c>
      <c r="AM57" s="760"/>
      <c r="AN57" s="195" t="s">
        <v>170</v>
      </c>
      <c r="AO57" s="19" t="s">
        <v>277</v>
      </c>
      <c r="AP57" s="77" t="s">
        <v>305</v>
      </c>
      <c r="AQ57" s="341">
        <v>278.34400000000005</v>
      </c>
      <c r="AR57" s="352">
        <v>296.609</v>
      </c>
      <c r="AS57" s="913"/>
      <c r="AT57" s="342"/>
      <c r="AV57" s="282">
        <v>10.1</v>
      </c>
      <c r="AW57" s="19" t="s">
        <v>277</v>
      </c>
      <c r="AX57" s="178" t="s">
        <v>141</v>
      </c>
      <c r="AY57" s="346">
        <v>3113.7869399326423</v>
      </c>
      <c r="AZ57" s="346" t="s">
        <v>149</v>
      </c>
      <c r="BA57" s="346">
        <v>3661.9363057324845</v>
      </c>
      <c r="BB57" s="347">
        <v>3337.5020420986493</v>
      </c>
      <c r="BC57" s="958" t="str">
        <f t="shared" si="0"/>
        <v>CHECK</v>
      </c>
      <c r="BD57" s="958" t="str">
        <f t="shared" si="1"/>
        <v>ACCEPT</v>
      </c>
      <c r="BF57" s="282">
        <v>10.1</v>
      </c>
      <c r="BG57" s="19" t="s">
        <v>277</v>
      </c>
      <c r="BH57" s="178" t="s">
        <v>141</v>
      </c>
      <c r="BI57" s="346" t="str">
        <f>IF(ISTEXT(AY57),IF('EU1 ExtraEU Trade'!AW56=0,"INTRA-EU","CHECK")," ")</f>
        <v> </v>
      </c>
      <c r="BJ57" s="346" t="str">
        <f>IF(ISTEXT(AZ57),IF('EU1 ExtraEU Trade'!AX56=0,"INTRA-EU","CHECK")," ")</f>
        <v>CHECK</v>
      </c>
      <c r="BK57" s="346" t="str">
        <f>IF(ISTEXT(BA57),IF('EU1 ExtraEU Trade'!AY56=0,"INTRA-EU","CHECK")," ")</f>
        <v> </v>
      </c>
      <c r="BL57" s="347" t="str">
        <f>IF(ISTEXT(BB57),IF('EU1 ExtraEU Trade'!AZ56=0,"INTRA-EU","CHECK")," ")</f>
        <v> </v>
      </c>
    </row>
    <row r="58" spans="1:64" s="79" customFormat="1" ht="15" customHeight="1">
      <c r="A58" s="807" t="s">
        <v>278</v>
      </c>
      <c r="B58" s="386" t="s">
        <v>264</v>
      </c>
      <c r="C58" s="762" t="s">
        <v>305</v>
      </c>
      <c r="D58" s="763">
        <v>58.02</v>
      </c>
      <c r="E58" s="763">
        <v>131192.54</v>
      </c>
      <c r="F58" s="763">
        <v>57.788</v>
      </c>
      <c r="G58" s="763">
        <v>121786.793</v>
      </c>
      <c r="H58" s="763">
        <v>0.74</v>
      </c>
      <c r="I58" s="763">
        <v>1519.18</v>
      </c>
      <c r="J58" s="763">
        <v>0.08</v>
      </c>
      <c r="K58" s="764">
        <v>215.862</v>
      </c>
      <c r="L58" s="765"/>
      <c r="M58" s="766"/>
      <c r="N58" s="643"/>
      <c r="O58" s="644"/>
      <c r="P58" s="767"/>
      <c r="Q58" s="767"/>
      <c r="R58" s="767"/>
      <c r="S58" s="768"/>
      <c r="T58" s="769" t="s">
        <v>372</v>
      </c>
      <c r="U58" s="8" t="s">
        <v>372</v>
      </c>
      <c r="V58" s="8" t="s">
        <v>372</v>
      </c>
      <c r="W58" s="8" t="s">
        <v>372</v>
      </c>
      <c r="X58" s="769" t="s">
        <v>372</v>
      </c>
      <c r="Y58" s="8" t="s">
        <v>372</v>
      </c>
      <c r="Z58" s="8" t="s">
        <v>372</v>
      </c>
      <c r="AA58" s="770" t="s">
        <v>372</v>
      </c>
      <c r="AB58" s="4" t="s">
        <v>278</v>
      </c>
      <c r="AC58" s="17" t="s">
        <v>264</v>
      </c>
      <c r="AD58" s="77" t="s">
        <v>305</v>
      </c>
      <c r="AE58" s="627"/>
      <c r="AF58" s="627"/>
      <c r="AG58" s="627"/>
      <c r="AH58" s="627"/>
      <c r="AI58" s="627"/>
      <c r="AJ58" s="627"/>
      <c r="AK58" s="627"/>
      <c r="AL58" s="664"/>
      <c r="AM58" s="90"/>
      <c r="AN58" s="195" t="s">
        <v>278</v>
      </c>
      <c r="AO58" s="17" t="s">
        <v>264</v>
      </c>
      <c r="AP58" s="77" t="s">
        <v>305</v>
      </c>
      <c r="AQ58" s="341">
        <v>57.28</v>
      </c>
      <c r="AR58" s="352">
        <v>57.708</v>
      </c>
      <c r="AS58" s="913"/>
      <c r="AT58" s="342"/>
      <c r="AV58" s="282" t="s">
        <v>278</v>
      </c>
      <c r="AW58" s="17" t="s">
        <v>264</v>
      </c>
      <c r="AX58" s="174" t="s">
        <v>141</v>
      </c>
      <c r="AY58" s="350">
        <v>2261.160634264047</v>
      </c>
      <c r="AZ58" s="350" t="s">
        <v>149</v>
      </c>
      <c r="BA58" s="350">
        <v>2052.9459459459463</v>
      </c>
      <c r="BB58" s="351">
        <v>2698.275</v>
      </c>
      <c r="BC58" s="958" t="str">
        <f t="shared" si="0"/>
        <v>CHECK</v>
      </c>
      <c r="BD58" s="958" t="str">
        <f t="shared" si="1"/>
        <v>ACCEPT</v>
      </c>
      <c r="BF58" s="282" t="s">
        <v>278</v>
      </c>
      <c r="BG58" s="17" t="s">
        <v>264</v>
      </c>
      <c r="BH58" s="174" t="s">
        <v>141</v>
      </c>
      <c r="BI58" s="350" t="str">
        <f>IF(ISTEXT(AY58),IF('EU1 ExtraEU Trade'!AW57=0,"INTRA-EU","CHECK")," ")</f>
        <v> </v>
      </c>
      <c r="BJ58" s="350" t="str">
        <f>IF(ISTEXT(AZ58),IF('EU1 ExtraEU Trade'!AX57=0,"INTRA-EU","CHECK")," ")</f>
        <v>CHECK</v>
      </c>
      <c r="BK58" s="350" t="str">
        <f>IF(ISTEXT(BA58),IF('EU1 ExtraEU Trade'!AY57=0,"INTRA-EU","CHECK")," ")</f>
        <v> </v>
      </c>
      <c r="BL58" s="351" t="str">
        <f>IF(ISTEXT(BB58),IF('EU1 ExtraEU Trade'!AZ57=0,"INTRA-EU","CHECK")," ")</f>
        <v> </v>
      </c>
    </row>
    <row r="59" spans="1:64" s="79" customFormat="1" ht="15" customHeight="1">
      <c r="A59" s="807" t="s">
        <v>279</v>
      </c>
      <c r="B59" s="398" t="s">
        <v>280</v>
      </c>
      <c r="C59" s="762" t="s">
        <v>305</v>
      </c>
      <c r="D59" s="763">
        <v>26.154</v>
      </c>
      <c r="E59" s="763">
        <v>72215.314</v>
      </c>
      <c r="F59" s="763">
        <v>30.424</v>
      </c>
      <c r="G59" s="763">
        <v>77659.202</v>
      </c>
      <c r="H59" s="763">
        <v>0.19</v>
      </c>
      <c r="I59" s="763">
        <v>498.62</v>
      </c>
      <c r="J59" s="763">
        <v>0.754</v>
      </c>
      <c r="K59" s="764">
        <v>1743.883</v>
      </c>
      <c r="L59" s="765"/>
      <c r="M59" s="766"/>
      <c r="N59" s="643"/>
      <c r="O59" s="644"/>
      <c r="P59" s="767"/>
      <c r="Q59" s="767"/>
      <c r="R59" s="767"/>
      <c r="S59" s="768"/>
      <c r="T59" s="769" t="s">
        <v>372</v>
      </c>
      <c r="U59" s="8" t="s">
        <v>372</v>
      </c>
      <c r="V59" s="8" t="s">
        <v>372</v>
      </c>
      <c r="W59" s="8" t="s">
        <v>372</v>
      </c>
      <c r="X59" s="769" t="s">
        <v>372</v>
      </c>
      <c r="Y59" s="8" t="s">
        <v>372</v>
      </c>
      <c r="Z59" s="8" t="s">
        <v>372</v>
      </c>
      <c r="AA59" s="770" t="s">
        <v>372</v>
      </c>
      <c r="AB59" s="4" t="s">
        <v>279</v>
      </c>
      <c r="AC59" s="17" t="s">
        <v>280</v>
      </c>
      <c r="AD59" s="77" t="s">
        <v>305</v>
      </c>
      <c r="AE59" s="627"/>
      <c r="AF59" s="627"/>
      <c r="AG59" s="627"/>
      <c r="AH59" s="627"/>
      <c r="AI59" s="627"/>
      <c r="AJ59" s="627"/>
      <c r="AK59" s="627"/>
      <c r="AL59" s="664"/>
      <c r="AM59" s="90"/>
      <c r="AN59" s="195" t="s">
        <v>279</v>
      </c>
      <c r="AO59" s="17" t="s">
        <v>280</v>
      </c>
      <c r="AP59" s="77" t="s">
        <v>305</v>
      </c>
      <c r="AQ59" s="341">
        <v>25.964</v>
      </c>
      <c r="AR59" s="352">
        <v>29.669999999999998</v>
      </c>
      <c r="AS59" s="913"/>
      <c r="AT59" s="342"/>
      <c r="AV59" s="282" t="s">
        <v>279</v>
      </c>
      <c r="AW59" s="32" t="s">
        <v>280</v>
      </c>
      <c r="AX59" s="174" t="s">
        <v>141</v>
      </c>
      <c r="AY59" s="350">
        <v>2761.1575284851265</v>
      </c>
      <c r="AZ59" s="350" t="s">
        <v>149</v>
      </c>
      <c r="BA59" s="350">
        <v>2624.315789473684</v>
      </c>
      <c r="BB59" s="351">
        <v>2312.842175066313</v>
      </c>
      <c r="BC59" s="958" t="str">
        <f t="shared" si="0"/>
        <v>CHECK</v>
      </c>
      <c r="BD59" s="958" t="str">
        <f t="shared" si="1"/>
        <v>ACCEPT</v>
      </c>
      <c r="BF59" s="282" t="s">
        <v>279</v>
      </c>
      <c r="BG59" s="32" t="s">
        <v>280</v>
      </c>
      <c r="BH59" s="174" t="s">
        <v>141</v>
      </c>
      <c r="BI59" s="350" t="str">
        <f>IF(ISTEXT(AY59),IF('EU1 ExtraEU Trade'!AW58=0,"INTRA-EU","CHECK")," ")</f>
        <v> </v>
      </c>
      <c r="BJ59" s="350" t="str">
        <f>IF(ISTEXT(AZ59),IF('EU1 ExtraEU Trade'!AX58=0,"INTRA-EU","CHECK")," ")</f>
        <v>CHECK</v>
      </c>
      <c r="BK59" s="350" t="str">
        <f>IF(ISTEXT(BA59),IF('EU1 ExtraEU Trade'!AY58=0,"INTRA-EU","CHECK")," ")</f>
        <v> </v>
      </c>
      <c r="BL59" s="351" t="str">
        <f>IF(ISTEXT(BB59),IF('EU1 ExtraEU Trade'!AZ58=0,"INTRA-EU","CHECK")," ")</f>
        <v> </v>
      </c>
    </row>
    <row r="60" spans="1:64" s="79" customFormat="1" ht="15" customHeight="1">
      <c r="A60" s="807" t="s">
        <v>281</v>
      </c>
      <c r="B60" s="386" t="s">
        <v>282</v>
      </c>
      <c r="C60" s="762" t="s">
        <v>305</v>
      </c>
      <c r="D60" s="763">
        <v>130.5</v>
      </c>
      <c r="E60" s="763">
        <v>423820.721</v>
      </c>
      <c r="F60" s="763">
        <v>145.959</v>
      </c>
      <c r="G60" s="763">
        <v>459066.221</v>
      </c>
      <c r="H60" s="763">
        <v>0.96</v>
      </c>
      <c r="I60" s="763">
        <v>3860.32</v>
      </c>
      <c r="J60" s="763">
        <v>0.949</v>
      </c>
      <c r="K60" s="764">
        <v>3946.797</v>
      </c>
      <c r="L60" s="765"/>
      <c r="M60" s="766"/>
      <c r="N60" s="643"/>
      <c r="O60" s="644"/>
      <c r="P60" s="767"/>
      <c r="Q60" s="767"/>
      <c r="R60" s="767"/>
      <c r="S60" s="768"/>
      <c r="T60" s="769" t="s">
        <v>372</v>
      </c>
      <c r="U60" s="8" t="s">
        <v>372</v>
      </c>
      <c r="V60" s="8" t="s">
        <v>372</v>
      </c>
      <c r="W60" s="8" t="s">
        <v>372</v>
      </c>
      <c r="X60" s="769" t="s">
        <v>372</v>
      </c>
      <c r="Y60" s="8" t="s">
        <v>372</v>
      </c>
      <c r="Z60" s="8" t="s">
        <v>372</v>
      </c>
      <c r="AA60" s="770" t="s">
        <v>372</v>
      </c>
      <c r="AB60" s="4" t="s">
        <v>281</v>
      </c>
      <c r="AC60" s="17" t="s">
        <v>282</v>
      </c>
      <c r="AD60" s="77" t="s">
        <v>305</v>
      </c>
      <c r="AE60" s="627"/>
      <c r="AF60" s="627"/>
      <c r="AG60" s="627"/>
      <c r="AH60" s="627"/>
      <c r="AI60" s="627"/>
      <c r="AJ60" s="627"/>
      <c r="AK60" s="627"/>
      <c r="AL60" s="664"/>
      <c r="AM60" s="90"/>
      <c r="AN60" s="195" t="s">
        <v>281</v>
      </c>
      <c r="AO60" s="17" t="s">
        <v>282</v>
      </c>
      <c r="AP60" s="77" t="s">
        <v>305</v>
      </c>
      <c r="AQ60" s="341">
        <v>129.54</v>
      </c>
      <c r="AR60" s="352">
        <v>145.01</v>
      </c>
      <c r="AS60" s="913"/>
      <c r="AT60" s="342"/>
      <c r="AV60" s="282" t="s">
        <v>281</v>
      </c>
      <c r="AW60" s="17" t="s">
        <v>282</v>
      </c>
      <c r="AX60" s="174" t="s">
        <v>141</v>
      </c>
      <c r="AY60" s="350">
        <v>3247.668360153257</v>
      </c>
      <c r="AZ60" s="350" t="s">
        <v>149</v>
      </c>
      <c r="BA60" s="350">
        <v>4021.166666666667</v>
      </c>
      <c r="BB60" s="351">
        <v>4158.900948366702</v>
      </c>
      <c r="BC60" s="958" t="str">
        <f t="shared" si="0"/>
        <v>CHECK</v>
      </c>
      <c r="BD60" s="958" t="str">
        <f t="shared" si="1"/>
        <v>ACCEPT</v>
      </c>
      <c r="BF60" s="282" t="s">
        <v>281</v>
      </c>
      <c r="BG60" s="17" t="s">
        <v>282</v>
      </c>
      <c r="BH60" s="174" t="s">
        <v>141</v>
      </c>
      <c r="BI60" s="350" t="str">
        <f>IF(ISTEXT(AY60),IF('EU1 ExtraEU Trade'!AW59=0,"INTRA-EU","CHECK")," ")</f>
        <v> </v>
      </c>
      <c r="BJ60" s="350" t="str">
        <f>IF(ISTEXT(AZ60),IF('EU1 ExtraEU Trade'!AX59=0,"INTRA-EU","CHECK")," ")</f>
        <v>CHECK</v>
      </c>
      <c r="BK60" s="350" t="str">
        <f>IF(ISTEXT(BA60),IF('EU1 ExtraEU Trade'!AY59=0,"INTRA-EU","CHECK")," ")</f>
        <v> </v>
      </c>
      <c r="BL60" s="351" t="str">
        <f>IF(ISTEXT(BB60),IF('EU1 ExtraEU Trade'!AZ59=0,"INTRA-EU","CHECK")," ")</f>
        <v> </v>
      </c>
    </row>
    <row r="61" spans="1:64" s="79" customFormat="1" ht="15" customHeight="1" thickBot="1">
      <c r="A61" s="807" t="s">
        <v>283</v>
      </c>
      <c r="B61" s="391" t="s">
        <v>284</v>
      </c>
      <c r="C61" s="762" t="s">
        <v>305</v>
      </c>
      <c r="D61" s="763">
        <v>66.81</v>
      </c>
      <c r="E61" s="763">
        <v>249252.628</v>
      </c>
      <c r="F61" s="871">
        <v>65.621</v>
      </c>
      <c r="G61" s="871">
        <v>247675.842</v>
      </c>
      <c r="H61" s="763">
        <v>1.25</v>
      </c>
      <c r="I61" s="763">
        <v>5620.36</v>
      </c>
      <c r="J61" s="763">
        <v>1.4</v>
      </c>
      <c r="K61" s="764">
        <v>4716.727</v>
      </c>
      <c r="L61" s="765"/>
      <c r="M61" s="766"/>
      <c r="N61" s="643"/>
      <c r="O61" s="644"/>
      <c r="P61" s="767"/>
      <c r="Q61" s="767"/>
      <c r="R61" s="767"/>
      <c r="S61" s="768"/>
      <c r="T61" s="769" t="s">
        <v>372</v>
      </c>
      <c r="U61" s="8" t="s">
        <v>372</v>
      </c>
      <c r="V61" s="8" t="s">
        <v>372</v>
      </c>
      <c r="W61" s="8" t="s">
        <v>372</v>
      </c>
      <c r="X61" s="769" t="s">
        <v>372</v>
      </c>
      <c r="Y61" s="8" t="s">
        <v>372</v>
      </c>
      <c r="Z61" s="8" t="s">
        <v>372</v>
      </c>
      <c r="AA61" s="770" t="s">
        <v>372</v>
      </c>
      <c r="AB61" s="4" t="s">
        <v>283</v>
      </c>
      <c r="AC61" s="17" t="s">
        <v>284</v>
      </c>
      <c r="AD61" s="77" t="s">
        <v>305</v>
      </c>
      <c r="AE61" s="627"/>
      <c r="AF61" s="627"/>
      <c r="AG61" s="627"/>
      <c r="AH61" s="627"/>
      <c r="AI61" s="627"/>
      <c r="AJ61" s="627"/>
      <c r="AK61" s="627"/>
      <c r="AL61" s="664"/>
      <c r="AM61" s="90"/>
      <c r="AN61" s="195" t="s">
        <v>283</v>
      </c>
      <c r="AO61" s="17" t="s">
        <v>284</v>
      </c>
      <c r="AP61" s="77" t="s">
        <v>305</v>
      </c>
      <c r="AQ61" s="341">
        <v>65.56</v>
      </c>
      <c r="AR61" s="352">
        <v>64.22099999999999</v>
      </c>
      <c r="AS61" s="913"/>
      <c r="AT61" s="342"/>
      <c r="AV61" s="282" t="s">
        <v>283</v>
      </c>
      <c r="AW61" s="46" t="s">
        <v>284</v>
      </c>
      <c r="AX61" s="172" t="s">
        <v>141</v>
      </c>
      <c r="AY61" s="355">
        <v>3730.76826822332</v>
      </c>
      <c r="AZ61" s="355" t="s">
        <v>149</v>
      </c>
      <c r="BA61" s="355">
        <v>4496.288</v>
      </c>
      <c r="BB61" s="356">
        <v>3369.0907142857145</v>
      </c>
      <c r="BC61" s="958" t="str">
        <f t="shared" si="0"/>
        <v>CHECK</v>
      </c>
      <c r="BD61" s="958" t="str">
        <f t="shared" si="1"/>
        <v>ACCEPT</v>
      </c>
      <c r="BF61" s="282" t="s">
        <v>283</v>
      </c>
      <c r="BG61" s="46" t="s">
        <v>284</v>
      </c>
      <c r="BH61" s="172" t="s">
        <v>141</v>
      </c>
      <c r="BI61" s="355" t="str">
        <f>IF(ISTEXT(AY61),IF('EU1 ExtraEU Trade'!AW60=0,"INTRA-EU","CHECK")," ")</f>
        <v> </v>
      </c>
      <c r="BJ61" s="355" t="str">
        <f>IF(ISTEXT(AZ61),IF('EU1 ExtraEU Trade'!AX60=0,"INTRA-EU","CHECK")," ")</f>
        <v>CHECK</v>
      </c>
      <c r="BK61" s="355" t="str">
        <f>IF(ISTEXT(BA61),IF('EU1 ExtraEU Trade'!AY60=0,"INTRA-EU","CHECK")," ")</f>
        <v> </v>
      </c>
      <c r="BL61" s="356" t="str">
        <f>IF(ISTEXT(BB61),IF('EU1 ExtraEU Trade'!AZ60=0,"INTRA-EU","CHECK")," ")</f>
        <v> </v>
      </c>
    </row>
    <row r="62" spans="1:64" s="79" customFormat="1" ht="15" customHeight="1" thickBot="1">
      <c r="A62" s="761" t="s">
        <v>171</v>
      </c>
      <c r="B62" s="396" t="s">
        <v>285</v>
      </c>
      <c r="C62" s="745" t="s">
        <v>305</v>
      </c>
      <c r="D62" s="763">
        <v>17.082</v>
      </c>
      <c r="E62" s="763">
        <v>55207.786</v>
      </c>
      <c r="F62" s="874">
        <v>14.685</v>
      </c>
      <c r="G62" s="874">
        <v>45017.966</v>
      </c>
      <c r="H62" s="763">
        <v>50.23</v>
      </c>
      <c r="I62" s="763">
        <v>212350</v>
      </c>
      <c r="J62" s="763">
        <v>44.499</v>
      </c>
      <c r="K62" s="764">
        <v>193244.151</v>
      </c>
      <c r="L62" s="765"/>
      <c r="M62" s="766"/>
      <c r="N62" s="643"/>
      <c r="O62" s="644"/>
      <c r="P62" s="767"/>
      <c r="Q62" s="767"/>
      <c r="R62" s="767"/>
      <c r="S62" s="768"/>
      <c r="T62" s="769" t="s">
        <v>372</v>
      </c>
      <c r="U62" s="8" t="s">
        <v>372</v>
      </c>
      <c r="V62" s="8" t="s">
        <v>372</v>
      </c>
      <c r="W62" s="8" t="s">
        <v>372</v>
      </c>
      <c r="X62" s="769" t="s">
        <v>372</v>
      </c>
      <c r="Y62" s="8" t="s">
        <v>372</v>
      </c>
      <c r="Z62" s="8" t="s">
        <v>372</v>
      </c>
      <c r="AA62" s="770" t="s">
        <v>372</v>
      </c>
      <c r="AB62" s="2" t="s">
        <v>171</v>
      </c>
      <c r="AC62" s="19" t="s">
        <v>285</v>
      </c>
      <c r="AD62" s="77" t="s">
        <v>305</v>
      </c>
      <c r="AE62" s="627"/>
      <c r="AF62" s="627"/>
      <c r="AG62" s="627"/>
      <c r="AH62" s="627"/>
      <c r="AI62" s="627"/>
      <c r="AJ62" s="627"/>
      <c r="AK62" s="627"/>
      <c r="AL62" s="664"/>
      <c r="AM62" s="90"/>
      <c r="AN62" s="195" t="s">
        <v>171</v>
      </c>
      <c r="AO62" s="19" t="s">
        <v>285</v>
      </c>
      <c r="AP62" s="77" t="s">
        <v>305</v>
      </c>
      <c r="AQ62" s="341">
        <v>1.8520000000000039</v>
      </c>
      <c r="AR62" s="352">
        <v>3.186</v>
      </c>
      <c r="AS62" s="913"/>
      <c r="AT62" s="342"/>
      <c r="AV62" s="279">
        <v>10.2</v>
      </c>
      <c r="AW62" s="47" t="s">
        <v>285</v>
      </c>
      <c r="AX62" s="177" t="s">
        <v>141</v>
      </c>
      <c r="AY62" s="357">
        <v>3231.9275260508134</v>
      </c>
      <c r="AZ62" s="357" t="s">
        <v>149</v>
      </c>
      <c r="BA62" s="357">
        <v>4227.553255026876</v>
      </c>
      <c r="BB62" s="358">
        <v>4342.662778938852</v>
      </c>
      <c r="BC62" s="958" t="str">
        <f t="shared" si="0"/>
        <v>CHECK</v>
      </c>
      <c r="BD62" s="958" t="str">
        <f t="shared" si="1"/>
        <v>ACCEPT</v>
      </c>
      <c r="BF62" s="279">
        <v>10.2</v>
      </c>
      <c r="BG62" s="47" t="s">
        <v>285</v>
      </c>
      <c r="BH62" s="177" t="s">
        <v>141</v>
      </c>
      <c r="BI62" s="357" t="str">
        <f>IF(ISTEXT(AY62),IF('EU1 ExtraEU Trade'!AW61=0,"INTRA-EU","CHECK")," ")</f>
        <v> </v>
      </c>
      <c r="BJ62" s="357" t="str">
        <f>IF(ISTEXT(AZ62),IF('EU1 ExtraEU Trade'!AX61=0,"INTRA-EU","CHECK")," ")</f>
        <v>CHECK</v>
      </c>
      <c r="BK62" s="357" t="str">
        <f>IF(ISTEXT(BA62),IF('EU1 ExtraEU Trade'!AY61=0,"INTRA-EU","CHECK")," ")</f>
        <v> </v>
      </c>
      <c r="BL62" s="358" t="str">
        <f>IF(ISTEXT(BB62),IF('EU1 ExtraEU Trade'!AZ61=0,"INTRA-EU","CHECK")," ")</f>
        <v> </v>
      </c>
    </row>
    <row r="63" spans="1:64" s="338" customFormat="1" ht="15" customHeight="1">
      <c r="A63" s="805" t="s">
        <v>172</v>
      </c>
      <c r="B63" s="771" t="s">
        <v>286</v>
      </c>
      <c r="C63" s="809" t="s">
        <v>305</v>
      </c>
      <c r="D63" s="272">
        <v>256.061</v>
      </c>
      <c r="E63" s="272">
        <v>641723.159</v>
      </c>
      <c r="F63" s="385">
        <v>255.078</v>
      </c>
      <c r="G63" s="385">
        <v>625601.994</v>
      </c>
      <c r="H63" s="272">
        <v>78.89999999999999</v>
      </c>
      <c r="I63" s="272">
        <v>255415.49000000002</v>
      </c>
      <c r="J63" s="272">
        <v>89.508</v>
      </c>
      <c r="K63" s="753">
        <v>158663.504</v>
      </c>
      <c r="L63" s="774" t="s">
        <v>372</v>
      </c>
      <c r="M63" s="775" t="s">
        <v>372</v>
      </c>
      <c r="N63" s="776" t="e">
        <v>#REF!</v>
      </c>
      <c r="O63" s="777" t="e">
        <v>#REF!</v>
      </c>
      <c r="P63" s="778" t="s">
        <v>372</v>
      </c>
      <c r="Q63" s="778" t="s">
        <v>372</v>
      </c>
      <c r="R63" s="778" t="s">
        <v>372</v>
      </c>
      <c r="S63" s="779" t="s">
        <v>372</v>
      </c>
      <c r="T63" s="756" t="s">
        <v>372</v>
      </c>
      <c r="U63" s="620" t="s">
        <v>372</v>
      </c>
      <c r="V63" s="620" t="s">
        <v>372</v>
      </c>
      <c r="W63" s="620" t="s">
        <v>372</v>
      </c>
      <c r="X63" s="756" t="s">
        <v>372</v>
      </c>
      <c r="Y63" s="620" t="s">
        <v>372</v>
      </c>
      <c r="Z63" s="620" t="s">
        <v>372</v>
      </c>
      <c r="AA63" s="757" t="s">
        <v>372</v>
      </c>
      <c r="AB63" s="4" t="s">
        <v>172</v>
      </c>
      <c r="AC63" s="19" t="s">
        <v>286</v>
      </c>
      <c r="AD63" s="77" t="s">
        <v>305</v>
      </c>
      <c r="AE63" s="780">
        <v>0</v>
      </c>
      <c r="AF63" s="780">
        <v>0</v>
      </c>
      <c r="AG63" s="780" t="e">
        <v>#REF!</v>
      </c>
      <c r="AH63" s="780" t="e">
        <v>#REF!</v>
      </c>
      <c r="AI63" s="780">
        <v>-6.827871601444713E-15</v>
      </c>
      <c r="AJ63" s="780">
        <v>6.366462912410498E-12</v>
      </c>
      <c r="AK63" s="780">
        <v>1.887379141862766E-15</v>
      </c>
      <c r="AL63" s="781">
        <v>-1.4097167877480388E-11</v>
      </c>
      <c r="AM63" s="760"/>
      <c r="AN63" s="195" t="s">
        <v>172</v>
      </c>
      <c r="AO63" s="19" t="s">
        <v>286</v>
      </c>
      <c r="AP63" s="118" t="s">
        <v>305</v>
      </c>
      <c r="AQ63" s="341">
        <v>463.14</v>
      </c>
      <c r="AR63" s="352">
        <v>492.199</v>
      </c>
      <c r="AS63" s="913"/>
      <c r="AT63" s="342"/>
      <c r="AV63" s="282">
        <v>10.3</v>
      </c>
      <c r="AW63" s="19" t="s">
        <v>286</v>
      </c>
      <c r="AX63" s="178" t="s">
        <v>141</v>
      </c>
      <c r="AY63" s="346">
        <v>2506.1339251194054</v>
      </c>
      <c r="AZ63" s="346" t="s">
        <v>149</v>
      </c>
      <c r="BA63" s="346">
        <v>3237.2051964512048</v>
      </c>
      <c r="BB63" s="347">
        <v>1772.618134691871</v>
      </c>
      <c r="BC63" s="958" t="str">
        <f t="shared" si="0"/>
        <v>CHECK</v>
      </c>
      <c r="BD63" s="958" t="str">
        <f t="shared" si="1"/>
        <v>ACCEPT</v>
      </c>
      <c r="BF63" s="282">
        <v>10.3</v>
      </c>
      <c r="BG63" s="19" t="s">
        <v>286</v>
      </c>
      <c r="BH63" s="178" t="s">
        <v>141</v>
      </c>
      <c r="BI63" s="346" t="str">
        <f>IF(ISTEXT(AY63),IF('EU1 ExtraEU Trade'!AW62=0,"INTRA-EU","CHECK")," ")</f>
        <v> </v>
      </c>
      <c r="BJ63" s="346" t="str">
        <f>IF(ISTEXT(AZ63),IF('EU1 ExtraEU Trade'!AX62=0,"INTRA-EU","CHECK")," ")</f>
        <v>CHECK</v>
      </c>
      <c r="BK63" s="346" t="str">
        <f>IF(ISTEXT(BA63),IF('EU1 ExtraEU Trade'!AY62=0,"INTRA-EU","CHECK")," ")</f>
        <v> </v>
      </c>
      <c r="BL63" s="347" t="str">
        <f>IF(ISTEXT(BB63),IF('EU1 ExtraEU Trade'!AZ62=0,"INTRA-EU","CHECK")," ")</f>
        <v> </v>
      </c>
    </row>
    <row r="64" spans="1:64" s="79" customFormat="1" ht="15" customHeight="1">
      <c r="A64" s="807" t="s">
        <v>237</v>
      </c>
      <c r="B64" s="386" t="s">
        <v>287</v>
      </c>
      <c r="C64" s="762" t="s">
        <v>305</v>
      </c>
      <c r="D64" s="763">
        <v>146.362</v>
      </c>
      <c r="E64" s="763">
        <v>308513.481</v>
      </c>
      <c r="F64" s="873">
        <v>162.817</v>
      </c>
      <c r="G64" s="875">
        <v>353508.915</v>
      </c>
      <c r="H64" s="763">
        <v>52.93</v>
      </c>
      <c r="I64" s="763">
        <v>87972.57</v>
      </c>
      <c r="J64" s="763">
        <v>87.088</v>
      </c>
      <c r="K64" s="764">
        <v>145207.239</v>
      </c>
      <c r="L64" s="765"/>
      <c r="M64" s="766"/>
      <c r="N64" s="643"/>
      <c r="O64" s="644"/>
      <c r="P64" s="767"/>
      <c r="Q64" s="767"/>
      <c r="R64" s="767"/>
      <c r="S64" s="768"/>
      <c r="T64" s="769" t="s">
        <v>372</v>
      </c>
      <c r="U64" s="8" t="s">
        <v>372</v>
      </c>
      <c r="V64" s="8" t="s">
        <v>372</v>
      </c>
      <c r="W64" s="8" t="s">
        <v>372</v>
      </c>
      <c r="X64" s="769" t="s">
        <v>372</v>
      </c>
      <c r="Y64" s="8" t="s">
        <v>372</v>
      </c>
      <c r="Z64" s="8" t="s">
        <v>372</v>
      </c>
      <c r="AA64" s="770" t="s">
        <v>372</v>
      </c>
      <c r="AB64" s="4" t="s">
        <v>237</v>
      </c>
      <c r="AC64" s="17" t="s">
        <v>287</v>
      </c>
      <c r="AD64" s="77" t="s">
        <v>305</v>
      </c>
      <c r="AE64" s="627"/>
      <c r="AF64" s="627"/>
      <c r="AG64" s="627"/>
      <c r="AH64" s="627"/>
      <c r="AI64" s="627"/>
      <c r="AJ64" s="627"/>
      <c r="AK64" s="627"/>
      <c r="AL64" s="664"/>
      <c r="AM64" s="90"/>
      <c r="AN64" s="195" t="s">
        <v>237</v>
      </c>
      <c r="AO64" s="17" t="s">
        <v>287</v>
      </c>
      <c r="AP64" s="77" t="s">
        <v>305</v>
      </c>
      <c r="AQ64" s="341">
        <v>277.997</v>
      </c>
      <c r="AR64" s="352">
        <v>297.991</v>
      </c>
      <c r="AS64" s="913"/>
      <c r="AT64" s="342"/>
      <c r="AV64" s="282" t="s">
        <v>237</v>
      </c>
      <c r="AW64" s="17" t="s">
        <v>287</v>
      </c>
      <c r="AX64" s="174" t="s">
        <v>141</v>
      </c>
      <c r="AY64" s="346">
        <v>2107.8796477227697</v>
      </c>
      <c r="AZ64" s="346" t="s">
        <v>149</v>
      </c>
      <c r="BA64" s="350">
        <v>1662.0549782731912</v>
      </c>
      <c r="BB64" s="351">
        <v>1667.3621968583502</v>
      </c>
      <c r="BC64" s="958" t="str">
        <f t="shared" si="0"/>
        <v>CHECK</v>
      </c>
      <c r="BD64" s="958" t="str">
        <f t="shared" si="1"/>
        <v>ACCEPT</v>
      </c>
      <c r="BF64" s="282" t="s">
        <v>237</v>
      </c>
      <c r="BG64" s="17" t="s">
        <v>287</v>
      </c>
      <c r="BH64" s="174" t="s">
        <v>141</v>
      </c>
      <c r="BI64" s="346" t="str">
        <f>IF(ISTEXT(AY64),IF('EU1 ExtraEU Trade'!AW63=0,"INTRA-EU","CHECK")," ")</f>
        <v> </v>
      </c>
      <c r="BJ64" s="346" t="str">
        <f>IF(ISTEXT(AZ64),IF('EU1 ExtraEU Trade'!AX63=0,"INTRA-EU","CHECK")," ")</f>
        <v>CHECK</v>
      </c>
      <c r="BK64" s="350" t="str">
        <f>IF(ISTEXT(BA64),IF('EU1 ExtraEU Trade'!AY63=0,"INTRA-EU","CHECK")," ")</f>
        <v> </v>
      </c>
      <c r="BL64" s="351" t="str">
        <f>IF(ISTEXT(BB64),IF('EU1 ExtraEU Trade'!AZ63=0,"INTRA-EU","CHECK")," ")</f>
        <v> </v>
      </c>
    </row>
    <row r="65" spans="1:64" s="79" customFormat="1" ht="15" customHeight="1">
      <c r="A65" s="807" t="s">
        <v>238</v>
      </c>
      <c r="B65" s="386" t="s">
        <v>92</v>
      </c>
      <c r="C65" s="762" t="s">
        <v>305</v>
      </c>
      <c r="D65" s="763">
        <v>54.505</v>
      </c>
      <c r="E65" s="763">
        <v>165004.436</v>
      </c>
      <c r="F65" s="873">
        <v>33.238</v>
      </c>
      <c r="G65" s="875">
        <v>101154</v>
      </c>
      <c r="H65" s="763">
        <v>16.9</v>
      </c>
      <c r="I65" s="763">
        <v>135076.6</v>
      </c>
      <c r="J65" s="763">
        <v>0.598</v>
      </c>
      <c r="K65" s="764">
        <v>2098.347</v>
      </c>
      <c r="L65" s="765"/>
      <c r="M65" s="766"/>
      <c r="N65" s="643"/>
      <c r="O65" s="644"/>
      <c r="P65" s="767"/>
      <c r="Q65" s="767"/>
      <c r="R65" s="767"/>
      <c r="S65" s="768"/>
      <c r="T65" s="769" t="s">
        <v>372</v>
      </c>
      <c r="U65" s="8" t="s">
        <v>372</v>
      </c>
      <c r="V65" s="8" t="s">
        <v>372</v>
      </c>
      <c r="W65" s="8" t="s">
        <v>372</v>
      </c>
      <c r="X65" s="769" t="s">
        <v>372</v>
      </c>
      <c r="Y65" s="8" t="s">
        <v>372</v>
      </c>
      <c r="Z65" s="8" t="s">
        <v>372</v>
      </c>
      <c r="AA65" s="770" t="s">
        <v>372</v>
      </c>
      <c r="AB65" s="4" t="s">
        <v>238</v>
      </c>
      <c r="AC65" s="17" t="s">
        <v>92</v>
      </c>
      <c r="AD65" s="77" t="s">
        <v>305</v>
      </c>
      <c r="AE65" s="627"/>
      <c r="AF65" s="627"/>
      <c r="AG65" s="627"/>
      <c r="AH65" s="627"/>
      <c r="AI65" s="627"/>
      <c r="AJ65" s="627"/>
      <c r="AK65" s="627"/>
      <c r="AL65" s="664"/>
      <c r="AM65" s="90"/>
      <c r="AN65" s="195" t="s">
        <v>238</v>
      </c>
      <c r="AO65" s="17" t="s">
        <v>92</v>
      </c>
      <c r="AP65" s="77" t="s">
        <v>305</v>
      </c>
      <c r="AQ65" s="341">
        <v>37.605000000000004</v>
      </c>
      <c r="AR65" s="352">
        <v>32.64</v>
      </c>
      <c r="AS65" s="913"/>
      <c r="AT65" s="342"/>
      <c r="AV65" s="282" t="s">
        <v>238</v>
      </c>
      <c r="AW65" s="17" t="s">
        <v>92</v>
      </c>
      <c r="AX65" s="174" t="s">
        <v>141</v>
      </c>
      <c r="AY65" s="346">
        <v>3027.3265938904683</v>
      </c>
      <c r="AZ65" s="346" t="s">
        <v>149</v>
      </c>
      <c r="BA65" s="350">
        <v>7992.698224852072</v>
      </c>
      <c r="BB65" s="351">
        <v>3508.9414715719067</v>
      </c>
      <c r="BC65" s="958" t="str">
        <f t="shared" si="0"/>
        <v>CHECK</v>
      </c>
      <c r="BD65" s="958" t="str">
        <f t="shared" si="1"/>
        <v>CHECK</v>
      </c>
      <c r="BF65" s="282" t="s">
        <v>238</v>
      </c>
      <c r="BG65" s="17" t="s">
        <v>92</v>
      </c>
      <c r="BH65" s="174" t="s">
        <v>141</v>
      </c>
      <c r="BI65" s="346" t="str">
        <f>IF(ISTEXT(AY65),IF('EU1 ExtraEU Trade'!AW64=0,"INTRA-EU","CHECK")," ")</f>
        <v> </v>
      </c>
      <c r="BJ65" s="346" t="str">
        <f>IF(ISTEXT(AZ65),IF('EU1 ExtraEU Trade'!AX64=0,"INTRA-EU","CHECK")," ")</f>
        <v>CHECK</v>
      </c>
      <c r="BK65" s="350" t="str">
        <f>IF(ISTEXT(BA65),IF('EU1 ExtraEU Trade'!AY64=0,"INTRA-EU","CHECK")," ")</f>
        <v> </v>
      </c>
      <c r="BL65" s="351" t="str">
        <f>IF(ISTEXT(BB65),IF('EU1 ExtraEU Trade'!AZ64=0,"INTRA-EU","CHECK")," ")</f>
        <v> </v>
      </c>
    </row>
    <row r="66" spans="1:64" s="79" customFormat="1" ht="15" customHeight="1">
      <c r="A66" s="807" t="s">
        <v>239</v>
      </c>
      <c r="B66" s="386" t="s">
        <v>288</v>
      </c>
      <c r="C66" s="762" t="s">
        <v>305</v>
      </c>
      <c r="D66" s="763">
        <v>32.574</v>
      </c>
      <c r="E66" s="763">
        <v>129387.922</v>
      </c>
      <c r="F66" s="763">
        <v>31.226</v>
      </c>
      <c r="G66" s="763">
        <v>122809.707</v>
      </c>
      <c r="H66" s="763">
        <v>8.75</v>
      </c>
      <c r="I66" s="763">
        <v>31310.45</v>
      </c>
      <c r="J66" s="763">
        <v>1.565</v>
      </c>
      <c r="K66" s="764">
        <v>10522.621</v>
      </c>
      <c r="L66" s="765"/>
      <c r="M66" s="766"/>
      <c r="N66" s="643"/>
      <c r="O66" s="644"/>
      <c r="P66" s="767"/>
      <c r="Q66" s="767"/>
      <c r="R66" s="767"/>
      <c r="S66" s="768"/>
      <c r="T66" s="769" t="s">
        <v>372</v>
      </c>
      <c r="U66" s="8" t="s">
        <v>372</v>
      </c>
      <c r="V66" s="8" t="s">
        <v>372</v>
      </c>
      <c r="W66" s="8" t="s">
        <v>372</v>
      </c>
      <c r="X66" s="769" t="s">
        <v>372</v>
      </c>
      <c r="Y66" s="8" t="s">
        <v>372</v>
      </c>
      <c r="Z66" s="8" t="s">
        <v>372</v>
      </c>
      <c r="AA66" s="770" t="s">
        <v>372</v>
      </c>
      <c r="AB66" s="4" t="s">
        <v>239</v>
      </c>
      <c r="AC66" s="17" t="s">
        <v>288</v>
      </c>
      <c r="AD66" s="77" t="s">
        <v>305</v>
      </c>
      <c r="AE66" s="627"/>
      <c r="AF66" s="627"/>
      <c r="AG66" s="627"/>
      <c r="AH66" s="627"/>
      <c r="AI66" s="627"/>
      <c r="AJ66" s="627"/>
      <c r="AK66" s="627"/>
      <c r="AL66" s="664"/>
      <c r="AM66" s="90"/>
      <c r="AN66" s="195" t="s">
        <v>239</v>
      </c>
      <c r="AO66" s="17" t="s">
        <v>288</v>
      </c>
      <c r="AP66" s="77" t="s">
        <v>305</v>
      </c>
      <c r="AQ66" s="341">
        <v>125.238</v>
      </c>
      <c r="AR66" s="352">
        <v>134.02800000000002</v>
      </c>
      <c r="AS66" s="913"/>
      <c r="AT66" s="342"/>
      <c r="AV66" s="282" t="s">
        <v>239</v>
      </c>
      <c r="AW66" s="17" t="s">
        <v>288</v>
      </c>
      <c r="AX66" s="174" t="s">
        <v>141</v>
      </c>
      <c r="AY66" s="350">
        <v>3972.122613127034</v>
      </c>
      <c r="AZ66" s="350" t="s">
        <v>149</v>
      </c>
      <c r="BA66" s="360">
        <v>3578.337142857143</v>
      </c>
      <c r="BB66" s="361">
        <v>6723.719488817891</v>
      </c>
      <c r="BC66" s="958" t="str">
        <f t="shared" si="0"/>
        <v>CHECK</v>
      </c>
      <c r="BD66" s="958" t="str">
        <f t="shared" si="1"/>
        <v>ACCEPT</v>
      </c>
      <c r="BF66" s="282" t="s">
        <v>239</v>
      </c>
      <c r="BG66" s="17" t="s">
        <v>288</v>
      </c>
      <c r="BH66" s="174" t="s">
        <v>141</v>
      </c>
      <c r="BI66" s="350" t="str">
        <f>IF(ISTEXT(AY66),IF('EU1 ExtraEU Trade'!AW65=0,"INTRA-EU","CHECK")," ")</f>
        <v> </v>
      </c>
      <c r="BJ66" s="350" t="str">
        <f>IF(ISTEXT(AZ66),IF('EU1 ExtraEU Trade'!AX65=0,"INTRA-EU","CHECK")," ")</f>
        <v>CHECK</v>
      </c>
      <c r="BK66" s="360" t="str">
        <f>IF(ISTEXT(BA66),IF('EU1 ExtraEU Trade'!AY65=0,"INTRA-EU","CHECK")," ")</f>
        <v> </v>
      </c>
      <c r="BL66" s="361" t="str">
        <f>IF(ISTEXT(BB66),IF('EU1 ExtraEU Trade'!AZ65=0,"INTRA-EU","CHECK")," ")</f>
        <v> </v>
      </c>
    </row>
    <row r="67" spans="1:64" s="79" customFormat="1" ht="15" customHeight="1" thickBot="1">
      <c r="A67" s="807" t="s">
        <v>289</v>
      </c>
      <c r="B67" s="391" t="s">
        <v>290</v>
      </c>
      <c r="C67" s="762" t="s">
        <v>305</v>
      </c>
      <c r="D67" s="763">
        <v>22.62</v>
      </c>
      <c r="E67" s="763">
        <v>38817.32</v>
      </c>
      <c r="F67" s="871">
        <v>27.797</v>
      </c>
      <c r="G67" s="871">
        <v>48129.372</v>
      </c>
      <c r="H67" s="763">
        <v>0.32</v>
      </c>
      <c r="I67" s="763">
        <v>1055.87</v>
      </c>
      <c r="J67" s="763">
        <v>0.257</v>
      </c>
      <c r="K67" s="764">
        <v>835.297</v>
      </c>
      <c r="L67" s="765"/>
      <c r="M67" s="766"/>
      <c r="N67" s="643"/>
      <c r="O67" s="644"/>
      <c r="P67" s="767"/>
      <c r="Q67" s="767"/>
      <c r="R67" s="767"/>
      <c r="S67" s="768"/>
      <c r="T67" s="769" t="s">
        <v>372</v>
      </c>
      <c r="U67" s="8" t="s">
        <v>372</v>
      </c>
      <c r="V67" s="8" t="s">
        <v>372</v>
      </c>
      <c r="W67" s="8" t="s">
        <v>372</v>
      </c>
      <c r="X67" s="769" t="s">
        <v>372</v>
      </c>
      <c r="Y67" s="8" t="s">
        <v>372</v>
      </c>
      <c r="Z67" s="8" t="s">
        <v>372</v>
      </c>
      <c r="AA67" s="770" t="s">
        <v>372</v>
      </c>
      <c r="AB67" s="4" t="s">
        <v>289</v>
      </c>
      <c r="AC67" s="17" t="s">
        <v>290</v>
      </c>
      <c r="AD67" s="77" t="s">
        <v>305</v>
      </c>
      <c r="AE67" s="627"/>
      <c r="AF67" s="627"/>
      <c r="AG67" s="627"/>
      <c r="AH67" s="627"/>
      <c r="AI67" s="627"/>
      <c r="AJ67" s="627"/>
      <c r="AK67" s="627"/>
      <c r="AL67" s="664"/>
      <c r="AM67" s="90"/>
      <c r="AN67" s="195" t="s">
        <v>289</v>
      </c>
      <c r="AO67" s="17" t="s">
        <v>290</v>
      </c>
      <c r="AP67" s="77" t="s">
        <v>305</v>
      </c>
      <c r="AQ67" s="341">
        <v>22.3</v>
      </c>
      <c r="AR67" s="352">
        <v>27.54</v>
      </c>
      <c r="AS67" s="913"/>
      <c r="AT67" s="342"/>
      <c r="AV67" s="282" t="s">
        <v>289</v>
      </c>
      <c r="AW67" s="46" t="s">
        <v>290</v>
      </c>
      <c r="AX67" s="172" t="s">
        <v>141</v>
      </c>
      <c r="AY67" s="355">
        <v>1716.0618921308576</v>
      </c>
      <c r="AZ67" s="355" t="s">
        <v>149</v>
      </c>
      <c r="BA67" s="355">
        <v>3299.5937499999995</v>
      </c>
      <c r="BB67" s="356">
        <v>3250.182879377432</v>
      </c>
      <c r="BC67" s="958" t="str">
        <f t="shared" si="0"/>
        <v>CHECK</v>
      </c>
      <c r="BD67" s="958" t="str">
        <f t="shared" si="1"/>
        <v>ACCEPT</v>
      </c>
      <c r="BF67" s="282" t="s">
        <v>289</v>
      </c>
      <c r="BG67" s="46" t="s">
        <v>290</v>
      </c>
      <c r="BH67" s="172" t="s">
        <v>141</v>
      </c>
      <c r="BI67" s="355" t="str">
        <f>IF(ISTEXT(AY67),IF('EU1 ExtraEU Trade'!AW66=0,"INTRA-EU","CHECK")," ")</f>
        <v> </v>
      </c>
      <c r="BJ67" s="355" t="str">
        <f>IF(ISTEXT(AZ67),IF('EU1 ExtraEU Trade'!AX66=0,"INTRA-EU","CHECK")," ")</f>
        <v>CHECK</v>
      </c>
      <c r="BK67" s="355" t="str">
        <f>IF(ISTEXT(BA67),IF('EU1 ExtraEU Trade'!AY66=0,"INTRA-EU","CHECK")," ")</f>
        <v> </v>
      </c>
      <c r="BL67" s="356" t="str">
        <f>IF(ISTEXT(BB67),IF('EU1 ExtraEU Trade'!AZ66=0,"INTRA-EU","CHECK")," ")</f>
        <v> </v>
      </c>
    </row>
    <row r="68" spans="1:64" s="79" customFormat="1" ht="15" customHeight="1" thickBot="1">
      <c r="A68" s="815" t="s">
        <v>173</v>
      </c>
      <c r="B68" s="395" t="s">
        <v>18</v>
      </c>
      <c r="C68" s="816" t="s">
        <v>305</v>
      </c>
      <c r="D68" s="763">
        <v>9.44</v>
      </c>
      <c r="E68" s="763">
        <v>173658.26</v>
      </c>
      <c r="F68" s="876">
        <v>11.957</v>
      </c>
      <c r="G68" s="876">
        <v>200670.458</v>
      </c>
      <c r="H68" s="763">
        <v>0.49</v>
      </c>
      <c r="I68" s="763">
        <v>14593.73</v>
      </c>
      <c r="J68" s="817">
        <v>0.423</v>
      </c>
      <c r="K68" s="818">
        <v>13804.414</v>
      </c>
      <c r="L68" s="765"/>
      <c r="M68" s="766"/>
      <c r="N68" s="643"/>
      <c r="O68" s="644"/>
      <c r="P68" s="767"/>
      <c r="Q68" s="767"/>
      <c r="R68" s="767"/>
      <c r="S68" s="768"/>
      <c r="T68" s="769" t="s">
        <v>372</v>
      </c>
      <c r="U68" s="8" t="s">
        <v>372</v>
      </c>
      <c r="V68" s="8" t="s">
        <v>372</v>
      </c>
      <c r="W68" s="8" t="s">
        <v>372</v>
      </c>
      <c r="X68" s="769" t="s">
        <v>372</v>
      </c>
      <c r="Y68" s="8" t="s">
        <v>372</v>
      </c>
      <c r="Z68" s="8" t="s">
        <v>372</v>
      </c>
      <c r="AA68" s="770" t="s">
        <v>372</v>
      </c>
      <c r="AB68" s="13" t="s">
        <v>173</v>
      </c>
      <c r="AC68" s="23" t="s">
        <v>18</v>
      </c>
      <c r="AD68" s="78" t="s">
        <v>305</v>
      </c>
      <c r="AE68" s="702"/>
      <c r="AF68" s="702"/>
      <c r="AG68" s="702"/>
      <c r="AH68" s="702"/>
      <c r="AI68" s="702"/>
      <c r="AJ68" s="702"/>
      <c r="AK68" s="702"/>
      <c r="AL68" s="703"/>
      <c r="AM68" s="90"/>
      <c r="AN68" s="197" t="s">
        <v>173</v>
      </c>
      <c r="AO68" s="23" t="s">
        <v>18</v>
      </c>
      <c r="AP68" s="78" t="s">
        <v>305</v>
      </c>
      <c r="AQ68" s="362">
        <v>8.95</v>
      </c>
      <c r="AR68" s="352">
        <v>11.534</v>
      </c>
      <c r="AS68" s="914"/>
      <c r="AT68" s="915"/>
      <c r="AV68" s="285">
        <v>10.4</v>
      </c>
      <c r="AW68" s="23" t="s">
        <v>18</v>
      </c>
      <c r="AX68" s="287" t="s">
        <v>141</v>
      </c>
      <c r="AY68" s="343">
        <v>18396.002118644068</v>
      </c>
      <c r="AZ68" s="343" t="s">
        <v>149</v>
      </c>
      <c r="BA68" s="343">
        <v>29783.122448979593</v>
      </c>
      <c r="BB68" s="345">
        <v>32634.548463356976</v>
      </c>
      <c r="BC68" s="958" t="str">
        <f t="shared" si="0"/>
        <v>CHECK</v>
      </c>
      <c r="BD68" s="958" t="str">
        <f t="shared" si="1"/>
        <v>ACCEPT</v>
      </c>
      <c r="BF68" s="285">
        <v>10.4</v>
      </c>
      <c r="BG68" s="23" t="s">
        <v>18</v>
      </c>
      <c r="BH68" s="287" t="s">
        <v>141</v>
      </c>
      <c r="BI68" s="343" t="str">
        <f>IF(ISTEXT(AY68),IF('EU1 ExtraEU Trade'!AW67=0,"INTRA-EU","CHECK")," ")</f>
        <v> </v>
      </c>
      <c r="BJ68" s="343" t="str">
        <f>IF(ISTEXT(AZ68),IF('EU1 ExtraEU Trade'!AX67=0,"INTRA-EU","CHECK")," ")</f>
        <v>CHECK</v>
      </c>
      <c r="BK68" s="343" t="str">
        <f>IF(ISTEXT(BA68),IF('EU1 ExtraEU Trade'!AY67=0,"INTRA-EU","CHECK")," ")</f>
        <v> </v>
      </c>
      <c r="BL68" s="345" t="str">
        <f>IF(ISTEXT(BB68),IF('EU1 ExtraEU Trade'!AZ67=0,"INTRA-EU","CHECK")," ")</f>
        <v> </v>
      </c>
    </row>
    <row r="69" spans="1:20" ht="15" customHeight="1" thickBot="1">
      <c r="A69" s="34"/>
      <c r="B69" s="127"/>
      <c r="C69" s="128"/>
      <c r="D69" s="34"/>
      <c r="E69" s="34"/>
      <c r="F69" s="34"/>
      <c r="G69" s="34"/>
      <c r="H69" s="34"/>
      <c r="I69" s="34"/>
      <c r="J69" s="34"/>
      <c r="K69" s="34"/>
      <c r="M69" s="10"/>
      <c r="N69" s="10"/>
      <c r="O69" s="91"/>
      <c r="P69" s="10"/>
      <c r="Q69" s="10"/>
      <c r="R69" s="10"/>
      <c r="T69" s="309"/>
    </row>
    <row r="70" spans="1:28" ht="12.75" customHeight="1" thickBot="1">
      <c r="A70" s="126"/>
      <c r="B70" s="363"/>
      <c r="C70" s="364" t="s">
        <v>157</v>
      </c>
      <c r="D70" s="291">
        <f>COUNTBLANK(D11:D68)</f>
        <v>0</v>
      </c>
      <c r="E70" s="291">
        <f aca="true" t="shared" si="2" ref="E70:K70">COUNTBLANK(E11:E68)</f>
        <v>0</v>
      </c>
      <c r="F70" s="291">
        <f t="shared" si="2"/>
        <v>0</v>
      </c>
      <c r="G70" s="291">
        <f t="shared" si="2"/>
        <v>0</v>
      </c>
      <c r="H70" s="291">
        <f t="shared" si="2"/>
        <v>0</v>
      </c>
      <c r="I70" s="291">
        <f t="shared" si="2"/>
        <v>0</v>
      </c>
      <c r="J70" s="291">
        <f t="shared" si="2"/>
        <v>0</v>
      </c>
      <c r="K70" s="292">
        <f t="shared" si="2"/>
        <v>0</v>
      </c>
      <c r="M70" s="10"/>
      <c r="N70" s="10"/>
      <c r="O70" s="10"/>
      <c r="P70" s="10"/>
      <c r="Q70" s="10"/>
      <c r="R70" s="10"/>
      <c r="T70" s="309"/>
      <c r="AB70" s="79"/>
    </row>
    <row r="71" spans="1:28" ht="12.75" customHeight="1" thickBot="1">
      <c r="A71" s="126"/>
      <c r="B71" s="126"/>
      <c r="C71" s="364" t="s">
        <v>174</v>
      </c>
      <c r="D71" s="291">
        <f>54-(COUNT(D11:D68)+D70)</f>
        <v>-4</v>
      </c>
      <c r="E71" s="291">
        <f aca="true" t="shared" si="3" ref="E71:K71">54-(COUNT(E11:E68)+E70)</f>
        <v>-4</v>
      </c>
      <c r="F71" s="291">
        <f t="shared" si="3"/>
        <v>-4</v>
      </c>
      <c r="G71" s="291">
        <f t="shared" si="3"/>
        <v>-4</v>
      </c>
      <c r="H71" s="291">
        <f t="shared" si="3"/>
        <v>-4</v>
      </c>
      <c r="I71" s="291">
        <f t="shared" si="3"/>
        <v>-4</v>
      </c>
      <c r="J71" s="291">
        <f t="shared" si="3"/>
        <v>-4</v>
      </c>
      <c r="K71" s="291">
        <f t="shared" si="3"/>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tr">
        <f>B103</f>
        <v>Derived data</v>
      </c>
      <c r="AD103" s="56"/>
    </row>
    <row r="104" spans="2:30" ht="12.75" customHeight="1" hidden="1">
      <c r="B104" s="55" t="s">
        <v>37</v>
      </c>
      <c r="C104" s="105" t="s">
        <v>305</v>
      </c>
      <c r="D104" s="68">
        <f aca="true" t="shared" si="4" ref="D104:K104">D59+D60+D61</f>
        <v>223.464</v>
      </c>
      <c r="E104" s="68">
        <f t="shared" si="4"/>
        <v>745288.6630000001</v>
      </c>
      <c r="F104" s="68" t="e">
        <f>#REF!+#REF!+#REF!</f>
        <v>#REF!</v>
      </c>
      <c r="G104" s="68" t="e">
        <f>#REF!+#REF!+#REF!</f>
        <v>#REF!</v>
      </c>
      <c r="H104" s="68">
        <f t="shared" si="4"/>
        <v>2.4</v>
      </c>
      <c r="I104" s="68">
        <f t="shared" si="4"/>
        <v>9979.3</v>
      </c>
      <c r="J104" s="68">
        <f t="shared" si="4"/>
        <v>3.1029999999999998</v>
      </c>
      <c r="K104" s="84">
        <f t="shared" si="4"/>
        <v>10407.407</v>
      </c>
      <c r="AB104" s="103"/>
      <c r="AC104" s="107" t="str">
        <f>B104</f>
        <v>Printing + Writing Paper</v>
      </c>
      <c r="AD104" s="102"/>
    </row>
    <row r="105" spans="2:30" ht="12.75" customHeight="1" hidden="1">
      <c r="B105" s="99" t="s">
        <v>39</v>
      </c>
      <c r="C105" s="106" t="s">
        <v>305</v>
      </c>
      <c r="D105" s="100">
        <f aca="true" t="shared" si="5" ref="D105:K105">D62+(D64+D65+D66+D67)+D68</f>
        <v>282.58299999999997</v>
      </c>
      <c r="E105" s="100">
        <f t="shared" si="5"/>
        <v>870589.205</v>
      </c>
      <c r="F105" s="100" t="e">
        <f>#REF!+(#REF!+#REF!+#REF!+#REF!)+#REF!</f>
        <v>#REF!</v>
      </c>
      <c r="G105" s="100" t="e">
        <f>#REF!+(#REF!+#REF!+#REF!+#REF!)+#REF!</f>
        <v>#REF!</v>
      </c>
      <c r="H105" s="100">
        <f t="shared" si="5"/>
        <v>129.62</v>
      </c>
      <c r="I105" s="100">
        <f t="shared" si="5"/>
        <v>482359.22</v>
      </c>
      <c r="J105" s="100">
        <f t="shared" si="5"/>
        <v>134.43</v>
      </c>
      <c r="K105" s="101">
        <f t="shared" si="5"/>
        <v>365712.069</v>
      </c>
      <c r="AB105" s="80"/>
      <c r="AC105" s="108" t="str">
        <f>B105</f>
        <v>Other Paper + Paperboard</v>
      </c>
      <c r="AD105" s="102"/>
    </row>
    <row r="106" spans="2:30" ht="12.75" customHeight="1" hidden="1" thickBot="1">
      <c r="B106" s="99" t="s">
        <v>48</v>
      </c>
      <c r="C106" s="106" t="s">
        <v>305</v>
      </c>
      <c r="D106" s="365">
        <f>D64+D65+D66+D67</f>
        <v>256.061</v>
      </c>
      <c r="E106" s="365">
        <f aca="true" t="shared" si="6" ref="E106:K106">E64+E65+E66+E67</f>
        <v>641723.159</v>
      </c>
      <c r="F106" s="365" t="e">
        <f>#REF!+#REF!+#REF!+#REF!</f>
        <v>#REF!</v>
      </c>
      <c r="G106" s="365" t="e">
        <f>#REF!+#REF!+#REF!+#REF!</f>
        <v>#REF!</v>
      </c>
      <c r="H106" s="365">
        <f t="shared" si="6"/>
        <v>78.89999999999999</v>
      </c>
      <c r="I106" s="365">
        <f t="shared" si="6"/>
        <v>255415.49000000002</v>
      </c>
      <c r="J106" s="365">
        <f t="shared" si="6"/>
        <v>89.508</v>
      </c>
      <c r="K106" s="366">
        <f t="shared" si="6"/>
        <v>158663.504</v>
      </c>
      <c r="AB106" s="367"/>
      <c r="AC106" s="368" t="str">
        <f>B106</f>
        <v>Wrapping  + Packaging Paper and Paperboard</v>
      </c>
      <c r="AD106" s="102"/>
    </row>
    <row r="107" spans="1:56" s="79" customFormat="1" ht="15" customHeight="1" hidden="1" thickBot="1">
      <c r="A107" s="51"/>
      <c r="B107" s="111" t="s">
        <v>301</v>
      </c>
      <c r="C107" s="110" t="s">
        <v>49</v>
      </c>
      <c r="D107" s="369">
        <f>D15-D16</f>
        <v>90.53</v>
      </c>
      <c r="E107" s="369">
        <f>E15-E16</f>
        <v>41928.810000000005</v>
      </c>
      <c r="F107" s="369" t="e">
        <f>#REF!-#REF!</f>
        <v>#REF!</v>
      </c>
      <c r="G107" s="369" t="e">
        <f>#REF!-#REF!</f>
        <v>#REF!</v>
      </c>
      <c r="H107" s="369">
        <f>H15-H16</f>
        <v>112.33</v>
      </c>
      <c r="I107" s="369">
        <f>I15-I16</f>
        <v>69390.34</v>
      </c>
      <c r="J107" s="369">
        <f>J15-J16</f>
        <v>96.203</v>
      </c>
      <c r="K107" s="370">
        <f>K15-K16</f>
        <v>63208.988</v>
      </c>
      <c r="L107" s="35"/>
      <c r="M107" s="35"/>
      <c r="N107" s="35"/>
      <c r="O107" s="35"/>
      <c r="P107" s="35"/>
      <c r="Q107" s="35"/>
      <c r="R107" s="35"/>
      <c r="S107" s="35"/>
      <c r="T107" s="35"/>
      <c r="U107" s="35"/>
      <c r="V107" s="35"/>
      <c r="W107" s="35"/>
      <c r="X107" s="35"/>
      <c r="Y107" s="35"/>
      <c r="Z107" s="35"/>
      <c r="AA107" s="309"/>
      <c r="AB107" s="109"/>
      <c r="AC107" s="368" t="str">
        <f>B107</f>
        <v>of which:Other</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6" dxfId="22" operator="equal" stopIfTrue="1">
      <formula>$AY$3</formula>
    </cfRule>
    <cfRule type="cellIs" priority="7" dxfId="23" operator="equal" stopIfTrue="1">
      <formula>$AY$4</formula>
    </cfRule>
    <cfRule type="cellIs" priority="8" dxfId="24" operator="equal" stopIfTrue="1">
      <formula>$AY$2</formula>
    </cfRule>
  </conditionalFormatting>
  <conditionalFormatting sqref="AQ11:AT68">
    <cfRule type="cellIs" priority="9" dxfId="25" operator="lessThan" stopIfTrue="1">
      <formula>0</formula>
    </cfRule>
  </conditionalFormatting>
  <conditionalFormatting sqref="D71:K71">
    <cfRule type="cellIs" priority="10" dxfId="0" operator="greaterThan" stopIfTrue="1">
      <formula>0</formula>
    </cfRule>
  </conditionalFormatting>
  <conditionalFormatting sqref="BC11:BD68">
    <cfRule type="containsText" priority="2" dxfId="26" operator="containsText" stopIfTrue="1" text="CHECK">
      <formula>NOT(ISERROR(SEARCH("CHECK",BC11)))</formula>
    </cfRule>
  </conditionalFormatting>
  <conditionalFormatting sqref="N2">
    <cfRule type="cellIs" priority="1" dxfId="25" operator="lessThan" stopIfTrue="1">
      <formula>0</formula>
    </cfRule>
  </conditionalFormatting>
  <printOptions horizontalCentered="1"/>
  <pageMargins left="0.196850393700787" right="0.196850393700787" top="0.196850393700787" bottom="0.196850393700787" header="0" footer="0"/>
  <pageSetup horizontalDpi="600" verticalDpi="600" orientation="portrait" pageOrder="overThenDown" paperSize="9" scale="65"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5">
      <selection activeCell="E9" sqref="E9"/>
    </sheetView>
  </sheetViews>
  <sheetFormatPr defaultColWidth="9.625" defaultRowHeight="12.75" customHeight="1"/>
  <cols>
    <col min="1" max="1" width="11.25390625" style="81" customWidth="1"/>
    <col min="2" max="2" width="48.25390625" style="35" customWidth="1"/>
    <col min="3" max="3" width="21.25390625" style="35" customWidth="1"/>
    <col min="4"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02"/>
      <c r="B2" s="403"/>
      <c r="C2" s="404"/>
      <c r="D2" s="405" t="s">
        <v>251</v>
      </c>
      <c r="E2" s="819" t="s">
        <v>365</v>
      </c>
      <c r="F2" s="129" t="s">
        <v>209</v>
      </c>
      <c r="G2" s="590"/>
      <c r="H2" s="590"/>
      <c r="I2" s="590"/>
      <c r="J2" s="590"/>
      <c r="K2" s="590"/>
      <c r="L2" s="590"/>
      <c r="M2" s="7"/>
      <c r="N2" s="6"/>
      <c r="T2" s="198"/>
    </row>
    <row r="3" spans="1:14" ht="16.5" customHeight="1">
      <c r="A3" s="406"/>
      <c r="B3" s="7"/>
      <c r="C3" s="7"/>
      <c r="D3" s="142" t="s">
        <v>214</v>
      </c>
      <c r="E3" s="139"/>
      <c r="F3" s="141" t="s">
        <v>369</v>
      </c>
      <c r="G3" s="590"/>
      <c r="H3" s="590"/>
      <c r="I3" s="590"/>
      <c r="J3" s="590"/>
      <c r="K3" s="590"/>
      <c r="L3" s="590"/>
      <c r="M3" s="7"/>
      <c r="N3" s="6"/>
    </row>
    <row r="4" spans="1:14" ht="16.5" customHeight="1">
      <c r="A4" s="406"/>
      <c r="B4" s="7"/>
      <c r="C4" s="371"/>
      <c r="D4" s="142"/>
      <c r="E4" s="139"/>
      <c r="F4" s="141"/>
      <c r="G4" s="590"/>
      <c r="H4" s="590"/>
      <c r="I4" s="590"/>
      <c r="J4" s="590"/>
      <c r="K4" s="590"/>
      <c r="L4" s="590"/>
      <c r="M4" s="7"/>
      <c r="N4" s="6"/>
    </row>
    <row r="5" spans="1:14" ht="16.5" customHeight="1">
      <c r="A5" s="406"/>
      <c r="B5" s="7"/>
      <c r="C5" s="7"/>
      <c r="D5" s="142" t="s">
        <v>210</v>
      </c>
      <c r="E5" s="139"/>
      <c r="F5" s="141"/>
      <c r="G5" s="590"/>
      <c r="H5" s="590"/>
      <c r="I5" s="590"/>
      <c r="J5" s="590"/>
      <c r="K5" s="590"/>
      <c r="L5" s="590"/>
      <c r="M5" s="7"/>
      <c r="N5" s="6"/>
    </row>
    <row r="6" spans="1:14" ht="16.5" customHeight="1">
      <c r="A6" s="406"/>
      <c r="B6" s="1285" t="s">
        <v>95</v>
      </c>
      <c r="C6" s="1301"/>
      <c r="D6" s="1239" t="s">
        <v>370</v>
      </c>
      <c r="E6" s="1240"/>
      <c r="F6" s="1300"/>
      <c r="G6" s="590"/>
      <c r="H6" s="590"/>
      <c r="I6" s="590"/>
      <c r="J6" s="590"/>
      <c r="K6" s="590"/>
      <c r="L6" s="590"/>
      <c r="M6" s="7"/>
      <c r="N6" s="6"/>
    </row>
    <row r="7" spans="1:14" ht="16.5" customHeight="1">
      <c r="A7" s="406"/>
      <c r="B7" s="1285"/>
      <c r="C7" s="1301"/>
      <c r="D7" s="142"/>
      <c r="E7" s="139"/>
      <c r="F7" s="141"/>
      <c r="G7" s="590"/>
      <c r="H7" s="590"/>
      <c r="I7" s="590"/>
      <c r="J7" s="590"/>
      <c r="K7" s="590"/>
      <c r="L7" s="590"/>
      <c r="M7" s="7"/>
      <c r="N7" s="6"/>
    </row>
    <row r="8" spans="1:19" ht="16.5" customHeight="1">
      <c r="A8" s="406"/>
      <c r="B8" s="1302" t="s">
        <v>204</v>
      </c>
      <c r="C8" s="1303"/>
      <c r="D8" s="142" t="s">
        <v>175</v>
      </c>
      <c r="E8" s="139">
        <v>0</v>
      </c>
      <c r="F8" s="136">
        <v>0</v>
      </c>
      <c r="G8" s="590"/>
      <c r="H8" s="590"/>
      <c r="I8" s="590"/>
      <c r="J8" s="590"/>
      <c r="K8" s="590"/>
      <c r="L8" s="590"/>
      <c r="M8" s="7"/>
      <c r="N8" s="6"/>
      <c r="P8" s="1252" t="s">
        <v>180</v>
      </c>
      <c r="Q8" s="1252"/>
      <c r="R8" s="1252"/>
      <c r="S8" s="1252"/>
    </row>
    <row r="9" spans="1:19" ht="16.5" customHeight="1">
      <c r="A9" s="406"/>
      <c r="B9" s="1304" t="s">
        <v>22</v>
      </c>
      <c r="C9" s="1305"/>
      <c r="D9" s="408" t="s">
        <v>213</v>
      </c>
      <c r="E9" s="139"/>
      <c r="F9" s="141"/>
      <c r="G9" s="590"/>
      <c r="H9" s="590"/>
      <c r="I9" s="590"/>
      <c r="J9" s="590"/>
      <c r="K9" s="590"/>
      <c r="L9" s="590"/>
      <c r="M9" s="7"/>
      <c r="N9" s="6"/>
      <c r="P9" s="1252"/>
      <c r="Q9" s="1252"/>
      <c r="R9" s="1252"/>
      <c r="S9" s="1252"/>
    </row>
    <row r="10" spans="1:19" ht="16.5" customHeight="1">
      <c r="A10" s="406"/>
      <c r="B10" s="1302" t="s">
        <v>23</v>
      </c>
      <c r="C10" s="1302"/>
      <c r="D10" s="409" t="s">
        <v>197</v>
      </c>
      <c r="E10" s="410"/>
      <c r="F10" s="411"/>
      <c r="G10" s="590"/>
      <c r="H10" s="590"/>
      <c r="I10" s="590"/>
      <c r="J10" s="590"/>
      <c r="K10" s="590"/>
      <c r="L10" s="590"/>
      <c r="M10" s="7"/>
      <c r="N10" s="6"/>
      <c r="P10" s="1252"/>
      <c r="Q10" s="1252"/>
      <c r="R10" s="1252"/>
      <c r="S10" s="1252"/>
    </row>
    <row r="11" spans="1:19" ht="16.5" customHeight="1">
      <c r="A11" s="406"/>
      <c r="B11" s="407"/>
      <c r="C11" s="407"/>
      <c r="D11" s="409"/>
      <c r="E11" s="410"/>
      <c r="F11" s="411"/>
      <c r="G11" s="590"/>
      <c r="H11" s="590"/>
      <c r="I11" s="590"/>
      <c r="J11" s="590"/>
      <c r="K11" s="590"/>
      <c r="L11" s="590"/>
      <c r="M11" s="7"/>
      <c r="N11" s="6"/>
      <c r="P11" s="1252"/>
      <c r="Q11" s="1252"/>
      <c r="R11" s="1252"/>
      <c r="S11" s="1252"/>
    </row>
    <row r="12" spans="1:20" ht="18" customHeight="1">
      <c r="A12" s="406"/>
      <c r="B12" s="1286" t="s">
        <v>348</v>
      </c>
      <c r="C12" s="1306"/>
      <c r="D12" s="412"/>
      <c r="E12" s="378"/>
      <c r="F12" s="413"/>
      <c r="G12" s="820" t="s">
        <v>181</v>
      </c>
      <c r="H12" s="820" t="s">
        <v>181</v>
      </c>
      <c r="I12" s="820" t="s">
        <v>181</v>
      </c>
      <c r="J12" s="820" t="s">
        <v>181</v>
      </c>
      <c r="K12" s="820" t="s">
        <v>182</v>
      </c>
      <c r="L12" s="820" t="s">
        <v>182</v>
      </c>
      <c r="M12" s="820" t="s">
        <v>182</v>
      </c>
      <c r="N12" s="820" t="s">
        <v>182</v>
      </c>
      <c r="Q12" s="71" t="s">
        <v>35</v>
      </c>
      <c r="R12" s="1294" t="s">
        <v>32</v>
      </c>
      <c r="S12" s="1295"/>
      <c r="T12" s="10"/>
    </row>
    <row r="13" spans="1:14" ht="16.5" customHeight="1" thickBot="1">
      <c r="A13" s="406"/>
      <c r="B13" s="1292" t="s">
        <v>346</v>
      </c>
      <c r="C13" s="1293"/>
      <c r="D13" s="821" t="s">
        <v>135</v>
      </c>
      <c r="E13" s="724"/>
      <c r="F13" s="414"/>
      <c r="G13" s="716"/>
      <c r="H13" s="592"/>
      <c r="I13" s="592"/>
      <c r="J13" s="592"/>
      <c r="K13" s="590"/>
      <c r="L13" s="590"/>
      <c r="M13" s="7"/>
      <c r="N13" s="6"/>
    </row>
    <row r="14" spans="1:21" s="399" customFormat="1" ht="17.25" customHeight="1">
      <c r="A14" s="971" t="s">
        <v>215</v>
      </c>
      <c r="B14" s="971" t="s">
        <v>215</v>
      </c>
      <c r="C14" s="1299" t="s">
        <v>30</v>
      </c>
      <c r="D14" s="1274"/>
      <c r="E14" s="1299" t="s">
        <v>31</v>
      </c>
      <c r="F14" s="1275"/>
      <c r="G14" s="593" t="s">
        <v>136</v>
      </c>
      <c r="H14" s="593"/>
      <c r="I14" s="593" t="s">
        <v>137</v>
      </c>
      <c r="J14" s="593"/>
      <c r="K14" s="593" t="s">
        <v>136</v>
      </c>
      <c r="L14" s="593"/>
      <c r="M14" s="593" t="s">
        <v>137</v>
      </c>
      <c r="N14" s="593"/>
      <c r="P14" s="242" t="s">
        <v>215</v>
      </c>
      <c r="Q14" s="243" t="s">
        <v>215</v>
      </c>
      <c r="R14" s="1296" t="s">
        <v>30</v>
      </c>
      <c r="S14" s="1298"/>
      <c r="T14" s="1296" t="s">
        <v>31</v>
      </c>
      <c r="U14" s="1297"/>
    </row>
    <row r="15" spans="1:21" s="126" customFormat="1" ht="12.75" customHeight="1">
      <c r="A15" s="415" t="s">
        <v>240</v>
      </c>
      <c r="B15" s="415" t="s">
        <v>197</v>
      </c>
      <c r="C15" s="576">
        <v>2014</v>
      </c>
      <c r="D15" s="576">
        <v>2015</v>
      </c>
      <c r="E15" s="576">
        <v>2014</v>
      </c>
      <c r="F15" s="577">
        <v>2015</v>
      </c>
      <c r="G15" s="596">
        <v>2014</v>
      </c>
      <c r="H15" s="597">
        <v>2015</v>
      </c>
      <c r="I15" s="597">
        <v>2014</v>
      </c>
      <c r="J15" s="597">
        <v>2015</v>
      </c>
      <c r="K15" s="597">
        <v>2014</v>
      </c>
      <c r="L15" s="180">
        <v>2015</v>
      </c>
      <c r="M15" s="597">
        <v>2014</v>
      </c>
      <c r="N15" s="597">
        <v>2015</v>
      </c>
      <c r="O15" s="34"/>
      <c r="P15" s="5" t="s">
        <v>205</v>
      </c>
      <c r="Q15" s="400"/>
      <c r="R15" s="48">
        <v>2014</v>
      </c>
      <c r="S15" s="48">
        <v>2015</v>
      </c>
      <c r="T15" s="48">
        <v>2014</v>
      </c>
      <c r="U15" s="244">
        <v>2015</v>
      </c>
    </row>
    <row r="16" spans="1:21" s="126" customFormat="1" ht="15.75" customHeight="1">
      <c r="A16" s="416">
        <v>11</v>
      </c>
      <c r="B16" s="822" t="s">
        <v>50</v>
      </c>
      <c r="C16" s="823"/>
      <c r="D16" s="823"/>
      <c r="E16" s="823"/>
      <c r="F16" s="824"/>
      <c r="G16" s="598"/>
      <c r="H16" s="825"/>
      <c r="I16" s="825"/>
      <c r="J16" s="825"/>
      <c r="K16" s="825"/>
      <c r="L16" s="825"/>
      <c r="M16" s="825"/>
      <c r="N16" s="825"/>
      <c r="O16" s="401"/>
      <c r="P16" s="245">
        <v>11</v>
      </c>
      <c r="Q16" s="124" t="s">
        <v>50</v>
      </c>
      <c r="R16" s="119"/>
      <c r="S16" s="120"/>
      <c r="T16" s="120"/>
      <c r="U16" s="246"/>
    </row>
    <row r="17" spans="1:21" s="338" customFormat="1" ht="15" customHeight="1">
      <c r="A17" s="826" t="s">
        <v>307</v>
      </c>
      <c r="B17" s="827" t="s">
        <v>308</v>
      </c>
      <c r="C17" s="273">
        <v>52399.189</v>
      </c>
      <c r="D17" s="273">
        <v>56179.244000000006</v>
      </c>
      <c r="E17" s="273">
        <v>97011.87</v>
      </c>
      <c r="F17" s="753">
        <v>82819.801</v>
      </c>
      <c r="G17" s="605" t="s">
        <v>372</v>
      </c>
      <c r="H17" s="655" t="s">
        <v>372</v>
      </c>
      <c r="I17" s="655" t="s">
        <v>372</v>
      </c>
      <c r="J17" s="655" t="s">
        <v>372</v>
      </c>
      <c r="K17" s="655" t="s">
        <v>372</v>
      </c>
      <c r="L17" s="655" t="s">
        <v>372</v>
      </c>
      <c r="M17" s="655" t="s">
        <v>372</v>
      </c>
      <c r="N17" s="655" t="s">
        <v>372</v>
      </c>
      <c r="O17" s="828"/>
      <c r="P17" s="14" t="s">
        <v>307</v>
      </c>
      <c r="Q17" s="16" t="s">
        <v>308</v>
      </c>
      <c r="R17" s="616">
        <v>0</v>
      </c>
      <c r="S17" s="616">
        <v>0</v>
      </c>
      <c r="T17" s="616">
        <v>0</v>
      </c>
      <c r="U17" s="829">
        <v>0</v>
      </c>
    </row>
    <row r="18" spans="1:21" s="79" customFormat="1" ht="15" customHeight="1">
      <c r="A18" s="417" t="s">
        <v>309</v>
      </c>
      <c r="B18" s="418" t="s">
        <v>199</v>
      </c>
      <c r="C18" s="830">
        <v>21771.088</v>
      </c>
      <c r="D18" s="830">
        <v>25289.792</v>
      </c>
      <c r="E18" s="830">
        <v>21129.78</v>
      </c>
      <c r="F18" s="831">
        <v>15728.051</v>
      </c>
      <c r="G18" s="598"/>
      <c r="H18" s="825"/>
      <c r="I18" s="825"/>
      <c r="J18" s="825"/>
      <c r="K18" s="825" t="s">
        <v>372</v>
      </c>
      <c r="L18" s="825" t="s">
        <v>372</v>
      </c>
      <c r="M18" s="825" t="s">
        <v>372</v>
      </c>
      <c r="N18" s="825" t="s">
        <v>372</v>
      </c>
      <c r="O18" s="92"/>
      <c r="P18" s="14" t="s">
        <v>309</v>
      </c>
      <c r="Q18" s="832" t="s">
        <v>199</v>
      </c>
      <c r="R18" s="833" t="s">
        <v>197</v>
      </c>
      <c r="S18" s="628" t="s">
        <v>197</v>
      </c>
      <c r="T18" s="628" t="s">
        <v>197</v>
      </c>
      <c r="U18" s="664" t="s">
        <v>197</v>
      </c>
    </row>
    <row r="19" spans="1:21" s="79" customFormat="1" ht="15" customHeight="1">
      <c r="A19" s="417" t="s">
        <v>28</v>
      </c>
      <c r="B19" s="418" t="s">
        <v>310</v>
      </c>
      <c r="C19" s="830">
        <v>30628.101</v>
      </c>
      <c r="D19" s="834">
        <v>30889.452</v>
      </c>
      <c r="E19" s="830">
        <v>75882.09</v>
      </c>
      <c r="F19" s="835">
        <v>67091.75</v>
      </c>
      <c r="G19" s="598"/>
      <c r="H19" s="825"/>
      <c r="I19" s="825"/>
      <c r="J19" s="825"/>
      <c r="K19" s="825" t="s">
        <v>372</v>
      </c>
      <c r="L19" s="825" t="s">
        <v>372</v>
      </c>
      <c r="M19" s="825" t="s">
        <v>372</v>
      </c>
      <c r="N19" s="825" t="s">
        <v>372</v>
      </c>
      <c r="O19" s="92"/>
      <c r="P19" s="14" t="s">
        <v>28</v>
      </c>
      <c r="Q19" s="832" t="s">
        <v>310</v>
      </c>
      <c r="R19" s="833" t="s">
        <v>197</v>
      </c>
      <c r="S19" s="628" t="s">
        <v>197</v>
      </c>
      <c r="T19" s="628" t="s">
        <v>197</v>
      </c>
      <c r="U19" s="664" t="s">
        <v>197</v>
      </c>
    </row>
    <row r="20" spans="1:21" s="79" customFormat="1" ht="15" customHeight="1">
      <c r="A20" s="419" t="s">
        <v>29</v>
      </c>
      <c r="B20" s="420" t="s">
        <v>311</v>
      </c>
      <c r="C20" s="830">
        <v>2623.62</v>
      </c>
      <c r="D20" s="836">
        <v>2620.718</v>
      </c>
      <c r="E20" s="830">
        <v>2.68</v>
      </c>
      <c r="F20" s="835">
        <v>34.499</v>
      </c>
      <c r="G20" s="598"/>
      <c r="H20" s="825"/>
      <c r="I20" s="825"/>
      <c r="J20" s="825"/>
      <c r="K20" s="825" t="s">
        <v>372</v>
      </c>
      <c r="L20" s="825" t="s">
        <v>372</v>
      </c>
      <c r="M20" s="825" t="s">
        <v>372</v>
      </c>
      <c r="N20" s="825" t="s">
        <v>372</v>
      </c>
      <c r="O20" s="92"/>
      <c r="P20" s="14" t="s">
        <v>29</v>
      </c>
      <c r="Q20" s="20" t="s">
        <v>311</v>
      </c>
      <c r="R20" s="833" t="s">
        <v>372</v>
      </c>
      <c r="S20" s="628" t="s">
        <v>372</v>
      </c>
      <c r="T20" s="628" t="s">
        <v>372</v>
      </c>
      <c r="U20" s="664" t="s">
        <v>372</v>
      </c>
    </row>
    <row r="21" spans="1:21" s="79" customFormat="1" ht="15" customHeight="1">
      <c r="A21" s="417" t="s">
        <v>312</v>
      </c>
      <c r="B21" s="421" t="s">
        <v>313</v>
      </c>
      <c r="C21" s="830">
        <v>85437.467</v>
      </c>
      <c r="D21" s="836">
        <v>90263.244</v>
      </c>
      <c r="E21" s="830">
        <v>151321.93</v>
      </c>
      <c r="F21" s="835">
        <v>158871.49</v>
      </c>
      <c r="G21" s="598"/>
      <c r="H21" s="825"/>
      <c r="I21" s="825"/>
      <c r="J21" s="825"/>
      <c r="K21" s="825" t="s">
        <v>372</v>
      </c>
      <c r="L21" s="825" t="s">
        <v>372</v>
      </c>
      <c r="M21" s="825" t="s">
        <v>372</v>
      </c>
      <c r="N21" s="825" t="s">
        <v>372</v>
      </c>
      <c r="O21" s="92"/>
      <c r="P21" s="14" t="s">
        <v>312</v>
      </c>
      <c r="Q21" s="33" t="s">
        <v>313</v>
      </c>
      <c r="R21" s="627"/>
      <c r="S21" s="628"/>
      <c r="T21" s="628"/>
      <c r="U21" s="664"/>
    </row>
    <row r="22" spans="1:21" s="79" customFormat="1" ht="15" customHeight="1">
      <c r="A22" s="419" t="s">
        <v>314</v>
      </c>
      <c r="B22" s="422" t="s">
        <v>134</v>
      </c>
      <c r="C22" s="830">
        <v>23358.939</v>
      </c>
      <c r="D22" s="836">
        <v>27331.961</v>
      </c>
      <c r="E22" s="830">
        <v>126212.69</v>
      </c>
      <c r="F22" s="835">
        <v>109931.59</v>
      </c>
      <c r="G22" s="598"/>
      <c r="H22" s="825"/>
      <c r="I22" s="825"/>
      <c r="J22" s="825"/>
      <c r="K22" s="825" t="s">
        <v>372</v>
      </c>
      <c r="L22" s="825" t="s">
        <v>372</v>
      </c>
      <c r="M22" s="825" t="s">
        <v>372</v>
      </c>
      <c r="N22" s="825" t="s">
        <v>372</v>
      </c>
      <c r="O22" s="92"/>
      <c r="P22" s="14" t="s">
        <v>314</v>
      </c>
      <c r="Q22" s="33" t="s">
        <v>134</v>
      </c>
      <c r="R22" s="627"/>
      <c r="S22" s="628"/>
      <c r="T22" s="628"/>
      <c r="U22" s="664"/>
    </row>
    <row r="23" spans="1:21" s="79" customFormat="1" ht="15" customHeight="1">
      <c r="A23" s="419" t="s">
        <v>316</v>
      </c>
      <c r="B23" s="423" t="s">
        <v>94</v>
      </c>
      <c r="C23" s="830">
        <v>51271.348</v>
      </c>
      <c r="D23" s="836">
        <v>63999.467</v>
      </c>
      <c r="E23" s="830">
        <v>465369.73</v>
      </c>
      <c r="F23" s="835">
        <v>540520.65</v>
      </c>
      <c r="G23" s="598"/>
      <c r="H23" s="825"/>
      <c r="I23" s="825"/>
      <c r="J23" s="825"/>
      <c r="K23" s="825" t="s">
        <v>372</v>
      </c>
      <c r="L23" s="825" t="s">
        <v>372</v>
      </c>
      <c r="M23" s="825" t="s">
        <v>372</v>
      </c>
      <c r="N23" s="825" t="s">
        <v>372</v>
      </c>
      <c r="O23" s="92"/>
      <c r="P23" s="14" t="s">
        <v>316</v>
      </c>
      <c r="Q23" s="33" t="s">
        <v>94</v>
      </c>
      <c r="R23" s="627"/>
      <c r="S23" s="628"/>
      <c r="T23" s="628"/>
      <c r="U23" s="664"/>
    </row>
    <row r="24" spans="1:21" s="79" customFormat="1" ht="15" customHeight="1">
      <c r="A24" s="417" t="s">
        <v>318</v>
      </c>
      <c r="B24" s="424" t="s">
        <v>315</v>
      </c>
      <c r="C24" s="830">
        <v>264497.11</v>
      </c>
      <c r="D24" s="836">
        <v>331975.99</v>
      </c>
      <c r="E24" s="830">
        <v>478520.25</v>
      </c>
      <c r="F24" s="835">
        <v>584502.41</v>
      </c>
      <c r="G24" s="598"/>
      <c r="H24" s="825"/>
      <c r="I24" s="825"/>
      <c r="J24" s="825"/>
      <c r="K24" s="825" t="s">
        <v>372</v>
      </c>
      <c r="L24" s="825" t="s">
        <v>372</v>
      </c>
      <c r="M24" s="825" t="s">
        <v>372</v>
      </c>
      <c r="N24" s="825" t="s">
        <v>372</v>
      </c>
      <c r="O24" s="92"/>
      <c r="P24" s="14" t="s">
        <v>318</v>
      </c>
      <c r="Q24" s="33" t="s">
        <v>315</v>
      </c>
      <c r="R24" s="627"/>
      <c r="S24" s="628"/>
      <c r="T24" s="628"/>
      <c r="U24" s="664"/>
    </row>
    <row r="25" spans="1:21" s="79" customFormat="1" ht="15" customHeight="1">
      <c r="A25" s="417">
        <v>11.6</v>
      </c>
      <c r="B25" s="425" t="s">
        <v>317</v>
      </c>
      <c r="C25" s="830">
        <v>654731.386</v>
      </c>
      <c r="D25" s="836">
        <v>772496.74</v>
      </c>
      <c r="E25" s="830">
        <v>4154921.91</v>
      </c>
      <c r="F25" s="835">
        <v>4454331.016</v>
      </c>
      <c r="G25" s="598"/>
      <c r="H25" s="825"/>
      <c r="I25" s="825"/>
      <c r="J25" s="825"/>
      <c r="K25" s="825" t="s">
        <v>372</v>
      </c>
      <c r="L25" s="825" t="s">
        <v>372</v>
      </c>
      <c r="M25" s="825" t="s">
        <v>372</v>
      </c>
      <c r="N25" s="825" t="s">
        <v>372</v>
      </c>
      <c r="O25" s="92"/>
      <c r="P25" s="14">
        <v>11.6</v>
      </c>
      <c r="Q25" s="44" t="s">
        <v>317</v>
      </c>
      <c r="R25" s="627"/>
      <c r="S25" s="628"/>
      <c r="T25" s="628"/>
      <c r="U25" s="664"/>
    </row>
    <row r="26" spans="1:21" s="79" customFormat="1" ht="15" customHeight="1">
      <c r="A26" s="417">
        <v>11.7</v>
      </c>
      <c r="B26" s="421" t="s">
        <v>319</v>
      </c>
      <c r="C26" s="830">
        <v>140392.293</v>
      </c>
      <c r="D26" s="836">
        <v>112334.539</v>
      </c>
      <c r="E26" s="830">
        <v>258284.39</v>
      </c>
      <c r="F26" s="835">
        <v>229845.791</v>
      </c>
      <c r="G26" s="598"/>
      <c r="H26" s="825"/>
      <c r="I26" s="825"/>
      <c r="J26" s="825"/>
      <c r="K26" s="825" t="s">
        <v>372</v>
      </c>
      <c r="L26" s="825" t="s">
        <v>372</v>
      </c>
      <c r="M26" s="825" t="s">
        <v>372</v>
      </c>
      <c r="N26" s="825" t="s">
        <v>372</v>
      </c>
      <c r="O26" s="92"/>
      <c r="P26" s="14">
        <v>11.7</v>
      </c>
      <c r="Q26" s="33" t="s">
        <v>319</v>
      </c>
      <c r="R26" s="627"/>
      <c r="S26" s="628"/>
      <c r="T26" s="628"/>
      <c r="U26" s="664"/>
    </row>
    <row r="27" spans="1:21" s="79" customFormat="1" ht="15" customHeight="1">
      <c r="A27" s="426" t="s">
        <v>93</v>
      </c>
      <c r="B27" s="420" t="s">
        <v>24</v>
      </c>
      <c r="C27" s="830">
        <v>1357.202</v>
      </c>
      <c r="D27" s="836">
        <v>1460.152</v>
      </c>
      <c r="E27" s="830">
        <v>78380.3</v>
      </c>
      <c r="F27" s="835">
        <v>88178.213</v>
      </c>
      <c r="G27" s="598"/>
      <c r="H27" s="825"/>
      <c r="I27" s="825"/>
      <c r="J27" s="825"/>
      <c r="K27" s="825" t="s">
        <v>372</v>
      </c>
      <c r="L27" s="825" t="s">
        <v>372</v>
      </c>
      <c r="M27" s="825" t="s">
        <v>372</v>
      </c>
      <c r="N27" s="825" t="s">
        <v>372</v>
      </c>
      <c r="O27" s="92"/>
      <c r="P27" s="15" t="s">
        <v>93</v>
      </c>
      <c r="Q27" s="21" t="s">
        <v>24</v>
      </c>
      <c r="R27" s="627" t="s">
        <v>372</v>
      </c>
      <c r="S27" s="627" t="s">
        <v>372</v>
      </c>
      <c r="T27" s="627" t="s">
        <v>372</v>
      </c>
      <c r="U27" s="685" t="s">
        <v>372</v>
      </c>
    </row>
    <row r="28" spans="1:222" s="324" customFormat="1" ht="15" customHeight="1">
      <c r="A28" s="427">
        <v>12</v>
      </c>
      <c r="B28" s="822" t="s">
        <v>320</v>
      </c>
      <c r="C28" s="823"/>
      <c r="D28" s="823"/>
      <c r="E28" s="823"/>
      <c r="F28" s="824"/>
      <c r="G28" s="837"/>
      <c r="H28" s="837"/>
      <c r="I28" s="837"/>
      <c r="J28" s="837"/>
      <c r="K28" s="837"/>
      <c r="L28" s="837"/>
      <c r="M28" s="837"/>
      <c r="N28" s="838"/>
      <c r="O28" s="92"/>
      <c r="P28" s="247">
        <v>12</v>
      </c>
      <c r="Q28" s="124" t="s">
        <v>320</v>
      </c>
      <c r="R28" s="122" t="s">
        <v>197</v>
      </c>
      <c r="S28" s="123" t="s">
        <v>197</v>
      </c>
      <c r="T28" s="123" t="s">
        <v>197</v>
      </c>
      <c r="U28" s="248" t="s">
        <v>197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17">
        <v>12.1</v>
      </c>
      <c r="B29" s="428" t="s">
        <v>321</v>
      </c>
      <c r="C29" s="836">
        <v>26607.183</v>
      </c>
      <c r="D29" s="836">
        <v>20793.521</v>
      </c>
      <c r="E29" s="836">
        <v>19653.35</v>
      </c>
      <c r="F29" s="835">
        <v>17769.241</v>
      </c>
      <c r="G29" s="598"/>
      <c r="H29" s="825"/>
      <c r="I29" s="825"/>
      <c r="J29" s="825"/>
      <c r="K29" s="825" t="s">
        <v>372</v>
      </c>
      <c r="L29" s="825" t="s">
        <v>372</v>
      </c>
      <c r="M29" s="825" t="s">
        <v>372</v>
      </c>
      <c r="N29" s="825" t="s">
        <v>372</v>
      </c>
      <c r="O29" s="92"/>
      <c r="P29" s="14">
        <v>12.1</v>
      </c>
      <c r="Q29" s="16" t="s">
        <v>321</v>
      </c>
      <c r="R29" s="627"/>
      <c r="S29" s="628"/>
      <c r="T29" s="628"/>
      <c r="U29" s="664"/>
    </row>
    <row r="30" spans="1:21" s="79" customFormat="1" ht="15" customHeight="1">
      <c r="A30" s="417">
        <v>12.2</v>
      </c>
      <c r="B30" s="429" t="s">
        <v>322</v>
      </c>
      <c r="C30" s="836">
        <v>310445.324</v>
      </c>
      <c r="D30" s="836">
        <v>296861.534</v>
      </c>
      <c r="E30" s="836">
        <v>80508.88</v>
      </c>
      <c r="F30" s="835">
        <v>71720.593</v>
      </c>
      <c r="G30" s="598"/>
      <c r="H30" s="825"/>
      <c r="I30" s="825"/>
      <c r="J30" s="825"/>
      <c r="K30" s="825" t="s">
        <v>372</v>
      </c>
      <c r="L30" s="825" t="s">
        <v>372</v>
      </c>
      <c r="M30" s="825" t="s">
        <v>372</v>
      </c>
      <c r="N30" s="825" t="s">
        <v>372</v>
      </c>
      <c r="O30" s="92"/>
      <c r="P30" s="14">
        <v>12.2</v>
      </c>
      <c r="Q30" s="16" t="s">
        <v>322</v>
      </c>
      <c r="R30" s="627"/>
      <c r="S30" s="628"/>
      <c r="T30" s="628"/>
      <c r="U30" s="664"/>
    </row>
    <row r="31" spans="1:21" s="79" customFormat="1" ht="15" customHeight="1">
      <c r="A31" s="417">
        <v>12.3</v>
      </c>
      <c r="B31" s="429" t="s">
        <v>323</v>
      </c>
      <c r="C31" s="836">
        <v>9320.509</v>
      </c>
      <c r="D31" s="836">
        <v>4504.493</v>
      </c>
      <c r="E31" s="836">
        <v>78.22</v>
      </c>
      <c r="F31" s="835">
        <v>158.483</v>
      </c>
      <c r="G31" s="598"/>
      <c r="H31" s="825"/>
      <c r="I31" s="825"/>
      <c r="J31" s="825"/>
      <c r="K31" s="825" t="s">
        <v>372</v>
      </c>
      <c r="L31" s="825" t="s">
        <v>372</v>
      </c>
      <c r="M31" s="825" t="s">
        <v>372</v>
      </c>
      <c r="N31" s="825" t="s">
        <v>372</v>
      </c>
      <c r="O31" s="92"/>
      <c r="P31" s="14">
        <v>12.3</v>
      </c>
      <c r="Q31" s="16" t="s">
        <v>323</v>
      </c>
      <c r="R31" s="627"/>
      <c r="S31" s="628"/>
      <c r="T31" s="628"/>
      <c r="U31" s="664"/>
    </row>
    <row r="32" spans="1:21" s="79" customFormat="1" ht="15" customHeight="1">
      <c r="A32" s="417">
        <v>12.4</v>
      </c>
      <c r="B32" s="429" t="s">
        <v>324</v>
      </c>
      <c r="C32" s="836">
        <v>195609.625</v>
      </c>
      <c r="D32" s="836">
        <v>225873.281</v>
      </c>
      <c r="E32" s="836">
        <v>82944.4</v>
      </c>
      <c r="F32" s="835">
        <v>114943.381</v>
      </c>
      <c r="G32" s="598"/>
      <c r="H32" s="825"/>
      <c r="I32" s="825"/>
      <c r="J32" s="825"/>
      <c r="K32" s="825" t="s">
        <v>372</v>
      </c>
      <c r="L32" s="825" t="s">
        <v>372</v>
      </c>
      <c r="M32" s="825" t="s">
        <v>372</v>
      </c>
      <c r="N32" s="825" t="s">
        <v>372</v>
      </c>
      <c r="O32" s="92"/>
      <c r="P32" s="14">
        <v>12.4</v>
      </c>
      <c r="Q32" s="16" t="s">
        <v>324</v>
      </c>
      <c r="R32" s="627"/>
      <c r="S32" s="628"/>
      <c r="T32" s="628"/>
      <c r="U32" s="664"/>
    </row>
    <row r="33" spans="1:21" s="79" customFormat="1" ht="15" customHeight="1">
      <c r="A33" s="417">
        <v>12.5</v>
      </c>
      <c r="B33" s="428" t="s">
        <v>325</v>
      </c>
      <c r="C33" s="836">
        <v>710084.772</v>
      </c>
      <c r="D33" s="836">
        <v>739125.524</v>
      </c>
      <c r="E33" s="836">
        <v>267289.12</v>
      </c>
      <c r="F33" s="835">
        <v>303367.029</v>
      </c>
      <c r="G33" s="598"/>
      <c r="H33" s="825"/>
      <c r="I33" s="825"/>
      <c r="J33" s="825"/>
      <c r="K33" s="825" t="s">
        <v>372</v>
      </c>
      <c r="L33" s="825" t="s">
        <v>372</v>
      </c>
      <c r="M33" s="825" t="s">
        <v>372</v>
      </c>
      <c r="N33" s="825" t="s">
        <v>372</v>
      </c>
      <c r="O33" s="92"/>
      <c r="P33" s="14">
        <v>12.5</v>
      </c>
      <c r="Q33" s="22" t="s">
        <v>325</v>
      </c>
      <c r="R33" s="627"/>
      <c r="S33" s="628"/>
      <c r="T33" s="628"/>
      <c r="U33" s="664"/>
    </row>
    <row r="34" spans="1:21" s="79" customFormat="1" ht="15" customHeight="1">
      <c r="A34" s="430">
        <v>12.6</v>
      </c>
      <c r="B34" s="431" t="s">
        <v>326</v>
      </c>
      <c r="C34" s="836">
        <v>497471.207</v>
      </c>
      <c r="D34" s="836">
        <v>457792.859</v>
      </c>
      <c r="E34" s="836">
        <v>169251.82</v>
      </c>
      <c r="F34" s="835">
        <v>160908.538</v>
      </c>
      <c r="G34" s="598"/>
      <c r="H34" s="825"/>
      <c r="I34" s="825"/>
      <c r="J34" s="825"/>
      <c r="K34" s="825" t="s">
        <v>372</v>
      </c>
      <c r="L34" s="825" t="s">
        <v>372</v>
      </c>
      <c r="M34" s="825" t="s">
        <v>372</v>
      </c>
      <c r="N34" s="825" t="s">
        <v>372</v>
      </c>
      <c r="O34" s="92"/>
      <c r="P34" s="14">
        <v>12.6</v>
      </c>
      <c r="Q34" s="121" t="s">
        <v>326</v>
      </c>
      <c r="R34" s="627" t="s">
        <v>372</v>
      </c>
      <c r="S34" s="628" t="s">
        <v>372</v>
      </c>
      <c r="T34" s="628" t="s">
        <v>372</v>
      </c>
      <c r="U34" s="664" t="s">
        <v>372</v>
      </c>
    </row>
    <row r="35" spans="1:21" s="79" customFormat="1" ht="15" customHeight="1">
      <c r="A35" s="417" t="s">
        <v>51</v>
      </c>
      <c r="B35" s="432" t="s">
        <v>25</v>
      </c>
      <c r="C35" s="836">
        <v>12923.173</v>
      </c>
      <c r="D35" s="836">
        <v>16952.091</v>
      </c>
      <c r="E35" s="836">
        <v>39.61</v>
      </c>
      <c r="F35" s="835">
        <v>24.945</v>
      </c>
      <c r="G35" s="598"/>
      <c r="H35" s="825"/>
      <c r="I35" s="825"/>
      <c r="J35" s="825"/>
      <c r="K35" s="825" t="s">
        <v>372</v>
      </c>
      <c r="L35" s="825" t="s">
        <v>372</v>
      </c>
      <c r="M35" s="825" t="s">
        <v>372</v>
      </c>
      <c r="N35" s="825" t="s">
        <v>372</v>
      </c>
      <c r="O35" s="92"/>
      <c r="P35" s="14" t="s">
        <v>51</v>
      </c>
      <c r="Q35" s="19" t="s">
        <v>25</v>
      </c>
      <c r="R35" s="627" t="s">
        <v>372</v>
      </c>
      <c r="S35" s="628" t="s">
        <v>372</v>
      </c>
      <c r="T35" s="628" t="s">
        <v>372</v>
      </c>
      <c r="U35" s="664" t="s">
        <v>372</v>
      </c>
    </row>
    <row r="36" spans="1:21" s="79" customFormat="1" ht="15" customHeight="1">
      <c r="A36" s="417" t="s">
        <v>52</v>
      </c>
      <c r="B36" s="432" t="s">
        <v>26</v>
      </c>
      <c r="C36" s="836">
        <v>10978.336</v>
      </c>
      <c r="D36" s="836">
        <v>14045.088</v>
      </c>
      <c r="E36" s="836">
        <v>12275.02</v>
      </c>
      <c r="F36" s="835">
        <v>8715.323</v>
      </c>
      <c r="G36" s="598"/>
      <c r="H36" s="825"/>
      <c r="I36" s="825"/>
      <c r="J36" s="825"/>
      <c r="K36" s="825" t="s">
        <v>372</v>
      </c>
      <c r="L36" s="825" t="s">
        <v>372</v>
      </c>
      <c r="M36" s="825" t="s">
        <v>372</v>
      </c>
      <c r="N36" s="825" t="s">
        <v>372</v>
      </c>
      <c r="O36" s="92"/>
      <c r="P36" s="14" t="s">
        <v>52</v>
      </c>
      <c r="Q36" s="19" t="s">
        <v>26</v>
      </c>
      <c r="R36" s="627" t="s">
        <v>372</v>
      </c>
      <c r="S36" s="628" t="s">
        <v>372</v>
      </c>
      <c r="T36" s="628" t="s">
        <v>372</v>
      </c>
      <c r="U36" s="664" t="s">
        <v>372</v>
      </c>
    </row>
    <row r="37" spans="1:21" s="79" customFormat="1" ht="15" customHeight="1" thickBot="1">
      <c r="A37" s="433" t="s">
        <v>53</v>
      </c>
      <c r="B37" s="972" t="s">
        <v>27</v>
      </c>
      <c r="C37" s="836">
        <v>10672.968</v>
      </c>
      <c r="D37" s="839">
        <v>14909.107</v>
      </c>
      <c r="E37" s="836">
        <v>129.81</v>
      </c>
      <c r="F37" s="840">
        <v>231.657</v>
      </c>
      <c r="G37" s="598"/>
      <c r="H37" s="825"/>
      <c r="I37" s="825"/>
      <c r="J37" s="825"/>
      <c r="K37" s="825" t="s">
        <v>372</v>
      </c>
      <c r="L37" s="825" t="s">
        <v>372</v>
      </c>
      <c r="M37" s="825" t="s">
        <v>372</v>
      </c>
      <c r="N37" s="825" t="s">
        <v>372</v>
      </c>
      <c r="O37" s="92"/>
      <c r="P37" s="699" t="s">
        <v>53</v>
      </c>
      <c r="Q37" s="23" t="s">
        <v>27</v>
      </c>
      <c r="R37" s="702" t="s">
        <v>372</v>
      </c>
      <c r="S37" s="841" t="s">
        <v>372</v>
      </c>
      <c r="T37" s="841" t="s">
        <v>372</v>
      </c>
      <c r="U37" s="703" t="s">
        <v>372</v>
      </c>
    </row>
    <row r="38" spans="1:16" ht="15" customHeight="1" thickBot="1">
      <c r="A38" s="34"/>
      <c r="B38" s="127"/>
      <c r="C38" s="127"/>
      <c r="D38" s="34"/>
      <c r="E38" s="34"/>
      <c r="F38" s="34"/>
      <c r="L38" s="10"/>
      <c r="M38" s="10"/>
      <c r="P38" s="61" t="s">
        <v>197</v>
      </c>
    </row>
    <row r="39" spans="1:13" ht="12.75" customHeight="1" thickBot="1">
      <c r="A39" s="34"/>
      <c r="B39" s="364" t="s">
        <v>157</v>
      </c>
      <c r="C39" s="291">
        <v>0</v>
      </c>
      <c r="D39" s="291">
        <v>0</v>
      </c>
      <c r="E39" s="291">
        <v>0</v>
      </c>
      <c r="F39" s="291">
        <v>0</v>
      </c>
      <c r="M39" s="10"/>
    </row>
    <row r="40" spans="1:13" ht="12.75" customHeight="1" thickBot="1">
      <c r="A40" s="34"/>
      <c r="B40" s="364" t="s">
        <v>174</v>
      </c>
      <c r="C40" s="291">
        <v>4</v>
      </c>
      <c r="D40" s="291">
        <v>4</v>
      </c>
      <c r="E40" s="291">
        <v>4</v>
      </c>
      <c r="F40" s="291">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197</v>
      </c>
      <c r="U68" s="93" t="s">
        <v>197</v>
      </c>
      <c r="V68" s="93" t="s">
        <v>197</v>
      </c>
      <c r="W68" s="93" t="s">
        <v>197</v>
      </c>
    </row>
  </sheetData>
  <sheetProtection selectLockedCells="1"/>
  <mergeCells count="13">
    <mergeCell ref="D6:F6"/>
    <mergeCell ref="B6:C7"/>
    <mergeCell ref="B8:C8"/>
    <mergeCell ref="B9:C9"/>
    <mergeCell ref="B10:C10"/>
    <mergeCell ref="B12:C12"/>
    <mergeCell ref="B13:C13"/>
    <mergeCell ref="P8:S11"/>
    <mergeCell ref="R12:S12"/>
    <mergeCell ref="T14:U14"/>
    <mergeCell ref="R14:S14"/>
    <mergeCell ref="C14:D14"/>
    <mergeCell ref="E14:F14"/>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F37" sqref="F37"/>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3" ht="12">
      <c r="A5" s="974" t="s">
        <v>364</v>
      </c>
      <c r="C5" s="975" t="s">
        <v>305</v>
      </c>
    </row>
    <row r="8" spans="1:2" ht="12.75" thickBot="1">
      <c r="A8" t="s">
        <v>193</v>
      </c>
      <c r="B8" t="s">
        <v>365</v>
      </c>
    </row>
    <row r="9" spans="1:18" ht="12">
      <c r="A9" s="1322" t="s">
        <v>195</v>
      </c>
      <c r="B9" s="1307" t="s">
        <v>215</v>
      </c>
      <c r="C9" s="1316" t="s">
        <v>194</v>
      </c>
      <c r="D9" s="1317"/>
      <c r="E9" s="1317"/>
      <c r="F9" s="1317"/>
      <c r="G9" s="1317"/>
      <c r="H9" s="1317"/>
      <c r="I9" s="1317"/>
      <c r="J9" s="1317"/>
      <c r="K9" s="1318"/>
      <c r="M9" s="1311" t="s">
        <v>195</v>
      </c>
      <c r="N9" s="1320" t="s">
        <v>357</v>
      </c>
      <c r="O9" s="1309" t="s">
        <v>358</v>
      </c>
      <c r="P9" s="1309"/>
      <c r="Q9" s="1309"/>
      <c r="R9" s="1310"/>
    </row>
    <row r="10" spans="1:18" ht="12">
      <c r="A10" s="1323"/>
      <c r="B10" s="1319"/>
      <c r="C10" s="982" t="s">
        <v>183</v>
      </c>
      <c r="D10" s="1314" t="s">
        <v>355</v>
      </c>
      <c r="E10" s="1314"/>
      <c r="F10" s="1314" t="s">
        <v>356</v>
      </c>
      <c r="G10" s="1314"/>
      <c r="H10" s="1314" t="s">
        <v>353</v>
      </c>
      <c r="I10" s="1314"/>
      <c r="J10" s="1314" t="s">
        <v>354</v>
      </c>
      <c r="K10" s="1315"/>
      <c r="M10" s="1312"/>
      <c r="N10" s="1321"/>
      <c r="O10" s="985" t="s">
        <v>359</v>
      </c>
      <c r="P10" s="985" t="s">
        <v>360</v>
      </c>
      <c r="Q10" s="985" t="s">
        <v>361</v>
      </c>
      <c r="R10" s="986" t="s">
        <v>362</v>
      </c>
    </row>
    <row r="11" spans="1:18" ht="12.75" thickBot="1">
      <c r="A11" s="1324"/>
      <c r="B11" s="1308"/>
      <c r="C11" s="983" t="s">
        <v>305</v>
      </c>
      <c r="D11" s="976" t="s">
        <v>305</v>
      </c>
      <c r="E11" s="976" t="s">
        <v>184</v>
      </c>
      <c r="F11" s="976" t="s">
        <v>305</v>
      </c>
      <c r="G11" s="976" t="s">
        <v>184</v>
      </c>
      <c r="H11" s="976" t="s">
        <v>305</v>
      </c>
      <c r="I11" s="976" t="s">
        <v>184</v>
      </c>
      <c r="J11" s="976" t="s">
        <v>305</v>
      </c>
      <c r="K11" s="977" t="s">
        <v>184</v>
      </c>
      <c r="M11" s="1313"/>
      <c r="N11" s="983" t="s">
        <v>305</v>
      </c>
      <c r="O11" s="976"/>
      <c r="P11" s="976"/>
      <c r="Q11" s="976"/>
      <c r="R11" s="977"/>
    </row>
    <row r="12" spans="1:18" ht="12">
      <c r="A12" s="978">
        <v>2014</v>
      </c>
      <c r="B12" s="1325" t="s">
        <v>363</v>
      </c>
      <c r="C12" s="984" t="s">
        <v>368</v>
      </c>
      <c r="D12" s="984" t="s">
        <v>368</v>
      </c>
      <c r="E12" s="984" t="s">
        <v>368</v>
      </c>
      <c r="F12" s="984" t="s">
        <v>368</v>
      </c>
      <c r="G12" s="984" t="s">
        <v>368</v>
      </c>
      <c r="H12" s="984" t="s">
        <v>368</v>
      </c>
      <c r="I12" s="984" t="s">
        <v>368</v>
      </c>
      <c r="J12" s="984" t="s">
        <v>368</v>
      </c>
      <c r="K12" s="984" t="s">
        <v>368</v>
      </c>
      <c r="M12" s="987">
        <v>2014</v>
      </c>
      <c r="N12" s="984" t="e">
        <v>#VALUE!</v>
      </c>
      <c r="O12" s="979"/>
      <c r="P12" s="979"/>
      <c r="Q12" s="979"/>
      <c r="R12" s="980"/>
    </row>
    <row r="13" spans="1:18" ht="12.75" thickBot="1">
      <c r="A13" s="981">
        <v>2015</v>
      </c>
      <c r="B13" s="1308"/>
      <c r="C13" s="983" t="s">
        <v>368</v>
      </c>
      <c r="D13" s="983" t="s">
        <v>368</v>
      </c>
      <c r="E13" s="983" t="s">
        <v>368</v>
      </c>
      <c r="F13" s="983" t="s">
        <v>368</v>
      </c>
      <c r="G13" s="983" t="s">
        <v>368</v>
      </c>
      <c r="H13" s="983" t="s">
        <v>368</v>
      </c>
      <c r="I13" s="983" t="s">
        <v>368</v>
      </c>
      <c r="J13" s="983" t="s">
        <v>368</v>
      </c>
      <c r="K13" s="983" t="s">
        <v>368</v>
      </c>
      <c r="M13" s="988">
        <v>2015</v>
      </c>
      <c r="N13" s="983" t="e">
        <v>#VALUE!</v>
      </c>
      <c r="O13" s="976"/>
      <c r="P13" s="976"/>
      <c r="Q13" s="976"/>
      <c r="R13" s="977"/>
    </row>
    <row r="14" spans="1:18" ht="12">
      <c r="A14" s="978">
        <v>2014</v>
      </c>
      <c r="B14" s="1307" t="s">
        <v>352</v>
      </c>
      <c r="C14" s="984">
        <v>0</v>
      </c>
      <c r="D14" s="984">
        <v>0</v>
      </c>
      <c r="E14" s="984">
        <v>0</v>
      </c>
      <c r="F14" s="984">
        <v>0</v>
      </c>
      <c r="G14" s="984">
        <v>0</v>
      </c>
      <c r="H14" s="984">
        <v>0</v>
      </c>
      <c r="I14" s="984">
        <v>0</v>
      </c>
      <c r="J14" s="984">
        <v>0</v>
      </c>
      <c r="K14" s="984">
        <v>0</v>
      </c>
      <c r="M14" s="987">
        <v>2014</v>
      </c>
      <c r="N14" s="984">
        <v>0</v>
      </c>
      <c r="O14" s="979"/>
      <c r="P14" s="979"/>
      <c r="Q14" s="979"/>
      <c r="R14" s="980"/>
    </row>
    <row r="15" spans="1:18" ht="12.75" thickBot="1">
      <c r="A15" s="981">
        <v>2015</v>
      </c>
      <c r="B15" s="1308"/>
      <c r="C15" s="983">
        <v>0</v>
      </c>
      <c r="D15" s="983">
        <v>0</v>
      </c>
      <c r="E15" s="983">
        <v>0</v>
      </c>
      <c r="F15" s="983">
        <v>0</v>
      </c>
      <c r="G15" s="983">
        <v>0</v>
      </c>
      <c r="H15" s="983">
        <v>0</v>
      </c>
      <c r="I15" s="983">
        <v>0</v>
      </c>
      <c r="J15" s="983">
        <v>0</v>
      </c>
      <c r="K15" s="983">
        <v>0</v>
      </c>
      <c r="M15" s="988">
        <v>2015</v>
      </c>
      <c r="N15" s="983">
        <v>0</v>
      </c>
      <c r="O15" s="976"/>
      <c r="P15" s="976"/>
      <c r="Q15" s="976"/>
      <c r="R15" s="977"/>
    </row>
  </sheetData>
  <sheetProtection/>
  <mergeCells count="12">
    <mergeCell ref="A9:A11"/>
    <mergeCell ref="B12:B13"/>
    <mergeCell ref="B14:B15"/>
    <mergeCell ref="O9:R9"/>
    <mergeCell ref="M9:M11"/>
    <mergeCell ref="D10:E10"/>
    <mergeCell ref="F10:G10"/>
    <mergeCell ref="H10:I10"/>
    <mergeCell ref="J10:K10"/>
    <mergeCell ref="C9:K9"/>
    <mergeCell ref="B9:B11"/>
    <mergeCell ref="N9:N10"/>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SheetLayoutView="100" zoomScalePageLayoutView="0" workbookViewId="0" topLeftCell="I1">
      <selection activeCell="I8" sqref="I8"/>
    </sheetView>
  </sheetViews>
  <sheetFormatPr defaultColWidth="9.00390625" defaultRowHeight="12.75"/>
  <cols>
    <col min="1" max="1" width="10.625" style="309" customWidth="1"/>
    <col min="2" max="2" width="7.25390625" style="309" customWidth="1"/>
    <col min="3" max="3" width="11.375" style="309" customWidth="1"/>
    <col min="4" max="4" width="66.625" style="309" customWidth="1"/>
    <col min="5" max="5" width="11.625" style="309" customWidth="1"/>
    <col min="6" max="13" width="15.125" style="309" customWidth="1"/>
    <col min="14" max="28" width="7.00390625" style="35" customWidth="1"/>
    <col min="29" max="29" width="7.00390625" style="309" customWidth="1"/>
    <col min="30" max="32" width="13.375" style="309" customWidth="1"/>
    <col min="33" max="33" width="55.75390625" style="309" customWidth="1"/>
    <col min="34" max="34" width="10.875" style="309" customWidth="1"/>
    <col min="35" max="41" width="13.375" style="309" customWidth="1"/>
    <col min="42" max="42" width="15.375" style="309" bestFit="1" customWidth="1"/>
    <col min="43" max="44" width="9.00390625" style="309" customWidth="1"/>
    <col min="45" max="46" width="14.625" style="309" bestFit="1" customWidth="1"/>
    <col min="47" max="47" width="68.875" style="309" bestFit="1" customWidth="1"/>
    <col min="48" max="48" width="9.25390625" style="309" bestFit="1" customWidth="1"/>
    <col min="49" max="52" width="9.75390625" style="309" bestFit="1" customWidth="1"/>
    <col min="53" max="16384" width="9.00390625" style="309" customWidth="1"/>
  </cols>
  <sheetData>
    <row r="1" ht="13.5" thickBot="1"/>
    <row r="2" spans="1:42" ht="16.5" customHeight="1">
      <c r="A2" s="460" t="s">
        <v>197</v>
      </c>
      <c r="B2" s="461"/>
      <c r="C2" s="461"/>
      <c r="D2" s="462"/>
      <c r="E2" s="462"/>
      <c r="F2" s="462"/>
      <c r="G2" s="462"/>
      <c r="H2" s="463" t="s">
        <v>306</v>
      </c>
      <c r="I2" s="1330" t="s">
        <v>365</v>
      </c>
      <c r="J2" s="1330"/>
      <c r="K2" s="464" t="s">
        <v>209</v>
      </c>
      <c r="L2" s="1331"/>
      <c r="M2" s="1332"/>
      <c r="N2" s="30"/>
      <c r="O2" s="30"/>
      <c r="P2" s="30"/>
      <c r="Q2" s="30"/>
      <c r="R2" s="30"/>
      <c r="S2" s="30"/>
      <c r="T2" s="30"/>
      <c r="U2" s="30"/>
      <c r="V2" s="30"/>
      <c r="W2" s="30"/>
      <c r="X2" s="30"/>
      <c r="Y2" s="30"/>
      <c r="Z2" s="30"/>
      <c r="AA2" s="30"/>
      <c r="AB2" s="30"/>
      <c r="AC2" s="716"/>
      <c r="AD2" s="1252"/>
      <c r="AE2" s="1252"/>
      <c r="AF2" s="1252"/>
      <c r="AG2" s="1252"/>
      <c r="AH2" s="434"/>
      <c r="AJ2" s="434"/>
      <c r="AK2" s="434"/>
      <c r="AL2" s="434"/>
      <c r="AM2" s="434"/>
      <c r="AN2" s="434"/>
      <c r="AO2" s="434"/>
      <c r="AP2" s="434"/>
    </row>
    <row r="3" spans="1:42" ht="16.5" customHeight="1">
      <c r="A3" s="465"/>
      <c r="B3" s="466" t="s">
        <v>197</v>
      </c>
      <c r="C3" s="466"/>
      <c r="D3" s="143"/>
      <c r="E3" s="143"/>
      <c r="F3" s="143"/>
      <c r="G3" s="143"/>
      <c r="H3" s="1333" t="s">
        <v>214</v>
      </c>
      <c r="I3" s="1250"/>
      <c r="J3" s="1250"/>
      <c r="K3" s="145"/>
      <c r="L3" s="146"/>
      <c r="M3" s="147"/>
      <c r="N3" s="30"/>
      <c r="O3" s="30"/>
      <c r="P3" s="30"/>
      <c r="Q3" s="30"/>
      <c r="R3" s="30"/>
      <c r="S3" s="30"/>
      <c r="T3" s="30"/>
      <c r="U3" s="30"/>
      <c r="V3" s="30"/>
      <c r="W3" s="30"/>
      <c r="X3" s="30"/>
      <c r="Y3" s="30"/>
      <c r="Z3" s="30"/>
      <c r="AA3" s="30"/>
      <c r="AB3" s="30"/>
      <c r="AC3" s="716"/>
      <c r="AD3" s="1252"/>
      <c r="AE3" s="1252"/>
      <c r="AF3" s="1252"/>
      <c r="AG3" s="1252"/>
      <c r="AH3" s="434"/>
      <c r="AJ3" s="434"/>
      <c r="AK3" s="434"/>
      <c r="AL3" s="434"/>
      <c r="AM3" s="434"/>
      <c r="AN3" s="434"/>
      <c r="AO3" s="434"/>
      <c r="AP3" s="434"/>
    </row>
    <row r="4" spans="1:42" ht="16.5" customHeight="1">
      <c r="A4" s="465"/>
      <c r="B4" s="466" t="s">
        <v>197</v>
      </c>
      <c r="C4" s="466"/>
      <c r="D4" s="143"/>
      <c r="E4" s="143"/>
      <c r="F4" s="143"/>
      <c r="G4" s="143"/>
      <c r="H4" s="1334" t="s">
        <v>197</v>
      </c>
      <c r="I4" s="1335"/>
      <c r="J4" s="1335"/>
      <c r="K4" s="1335"/>
      <c r="L4" s="1335"/>
      <c r="M4" s="1336"/>
      <c r="N4" s="30"/>
      <c r="O4" s="30"/>
      <c r="P4" s="30"/>
      <c r="Q4" s="30"/>
      <c r="R4" s="30"/>
      <c r="S4" s="30"/>
      <c r="T4" s="30"/>
      <c r="U4" s="30"/>
      <c r="V4" s="30"/>
      <c r="W4" s="30"/>
      <c r="X4" s="30"/>
      <c r="Y4" s="30"/>
      <c r="Z4" s="30"/>
      <c r="AA4" s="30"/>
      <c r="AB4" s="30"/>
      <c r="AC4" s="716"/>
      <c r="AD4" s="1252"/>
      <c r="AE4" s="1252"/>
      <c r="AF4" s="1252"/>
      <c r="AG4" s="1252"/>
      <c r="AH4" s="434"/>
      <c r="AJ4" s="434"/>
      <c r="AK4" s="434"/>
      <c r="AL4" s="434"/>
      <c r="AM4" s="434"/>
      <c r="AN4" s="434"/>
      <c r="AO4" s="434"/>
      <c r="AP4" s="434"/>
    </row>
    <row r="5" spans="1:48" ht="16.5" customHeight="1">
      <c r="A5" s="465"/>
      <c r="B5" s="466"/>
      <c r="C5" s="466"/>
      <c r="D5" s="1339" t="s">
        <v>97</v>
      </c>
      <c r="E5" s="1339"/>
      <c r="F5" s="1339"/>
      <c r="G5" s="1340"/>
      <c r="H5" s="1333" t="s">
        <v>210</v>
      </c>
      <c r="I5" s="1250"/>
      <c r="J5" s="146"/>
      <c r="K5" s="146"/>
      <c r="L5" s="146"/>
      <c r="M5" s="147"/>
      <c r="N5" s="30"/>
      <c r="O5" s="30"/>
      <c r="P5" s="30"/>
      <c r="Q5" s="30"/>
      <c r="R5" s="30"/>
      <c r="S5" s="30"/>
      <c r="T5" s="30"/>
      <c r="U5" s="30"/>
      <c r="V5" s="30"/>
      <c r="W5" s="30"/>
      <c r="X5" s="30"/>
      <c r="Y5" s="30"/>
      <c r="Z5" s="30"/>
      <c r="AA5" s="30"/>
      <c r="AB5" s="30"/>
      <c r="AC5" s="716"/>
      <c r="AD5" s="436"/>
      <c r="AE5" s="436"/>
      <c r="AF5" s="436"/>
      <c r="AG5" s="435" t="s">
        <v>100</v>
      </c>
      <c r="AH5" s="436"/>
      <c r="AI5" s="434" t="s">
        <v>96</v>
      </c>
      <c r="AJ5" s="436"/>
      <c r="AK5" s="436"/>
      <c r="AL5" s="436"/>
      <c r="AM5" s="436"/>
      <c r="AN5" s="436"/>
      <c r="AO5" s="436"/>
      <c r="AP5" s="436"/>
      <c r="AS5" s="1252" t="s">
        <v>180</v>
      </c>
      <c r="AT5" s="1252"/>
      <c r="AU5" s="1252"/>
      <c r="AV5" s="589"/>
    </row>
    <row r="6" spans="1:50" ht="16.5" customHeight="1">
      <c r="A6" s="465"/>
      <c r="B6" s="468" t="s">
        <v>197</v>
      </c>
      <c r="C6" s="468"/>
      <c r="D6" s="1339"/>
      <c r="E6" s="1339"/>
      <c r="F6" s="1339"/>
      <c r="G6" s="1340"/>
      <c r="H6" s="1334" t="s">
        <v>370</v>
      </c>
      <c r="I6" s="1335"/>
      <c r="J6" s="1335"/>
      <c r="K6" s="1335"/>
      <c r="L6" s="1335"/>
      <c r="M6" s="1336"/>
      <c r="N6" s="6"/>
      <c r="O6" s="7"/>
      <c r="P6" s="7"/>
      <c r="Q6" s="715"/>
      <c r="R6" s="7"/>
      <c r="S6" s="7"/>
      <c r="T6" s="7"/>
      <c r="U6" s="6"/>
      <c r="V6" s="6"/>
      <c r="W6" s="6"/>
      <c r="X6" s="6"/>
      <c r="Y6" s="6"/>
      <c r="Z6" s="6"/>
      <c r="AA6" s="6"/>
      <c r="AB6" s="6"/>
      <c r="AC6" s="716"/>
      <c r="AD6" s="434"/>
      <c r="AE6" s="434"/>
      <c r="AF6" s="434"/>
      <c r="AG6" s="434"/>
      <c r="AH6" s="434"/>
      <c r="AI6" s="437" t="s">
        <v>98</v>
      </c>
      <c r="AJ6" s="434"/>
      <c r="AK6" s="434"/>
      <c r="AL6" s="434"/>
      <c r="AM6" s="434"/>
      <c r="AN6" s="434"/>
      <c r="AO6" s="434"/>
      <c r="AP6" s="434"/>
      <c r="AS6" s="1252"/>
      <c r="AT6" s="1252"/>
      <c r="AU6" s="1252"/>
      <c r="AV6" s="589"/>
      <c r="AW6" s="326" t="s">
        <v>142</v>
      </c>
      <c r="AX6" s="325" t="s">
        <v>143</v>
      </c>
    </row>
    <row r="7" spans="1:50" ht="16.5" customHeight="1">
      <c r="A7" s="465"/>
      <c r="B7" s="466"/>
      <c r="C7" s="466"/>
      <c r="D7" s="1341" t="s">
        <v>204</v>
      </c>
      <c r="E7" s="1341"/>
      <c r="F7" s="1341"/>
      <c r="G7" s="1342"/>
      <c r="H7" s="148" t="s">
        <v>211</v>
      </c>
      <c r="I7" s="1347">
        <v>0</v>
      </c>
      <c r="J7" s="1347"/>
      <c r="K7" s="191" t="s">
        <v>212</v>
      </c>
      <c r="L7" s="1347">
        <v>0</v>
      </c>
      <c r="M7" s="1348"/>
      <c r="N7" s="6"/>
      <c r="O7" s="7"/>
      <c r="P7" s="7"/>
      <c r="Q7" s="718"/>
      <c r="R7" s="7"/>
      <c r="S7" s="7"/>
      <c r="T7" s="7"/>
      <c r="U7" s="6"/>
      <c r="V7" s="6"/>
      <c r="W7" s="6"/>
      <c r="X7" s="6"/>
      <c r="Y7" s="6"/>
      <c r="Z7" s="6"/>
      <c r="AA7" s="6"/>
      <c r="AB7" s="6"/>
      <c r="AC7" s="716"/>
      <c r="AD7" s="434"/>
      <c r="AE7" s="434"/>
      <c r="AF7" s="434"/>
      <c r="AG7" s="434"/>
      <c r="AH7" s="434"/>
      <c r="AI7" s="437" t="s">
        <v>99</v>
      </c>
      <c r="AJ7" s="434"/>
      <c r="AK7" s="434"/>
      <c r="AL7" s="434"/>
      <c r="AM7" s="434"/>
      <c r="AN7" s="434"/>
      <c r="AO7" s="434"/>
      <c r="AP7" s="434"/>
      <c r="AS7" s="1252"/>
      <c r="AT7" s="1252"/>
      <c r="AU7" s="1252"/>
      <c r="AV7" s="589"/>
      <c r="AW7" s="327" t="s">
        <v>144</v>
      </c>
      <c r="AX7" s="325" t="s">
        <v>150</v>
      </c>
    </row>
    <row r="8" spans="1:50" ht="16.5" customHeight="1">
      <c r="A8" s="465"/>
      <c r="B8" s="466"/>
      <c r="C8" s="466"/>
      <c r="D8" s="1341" t="s">
        <v>102</v>
      </c>
      <c r="E8" s="1341"/>
      <c r="F8" s="1341"/>
      <c r="G8" s="1341"/>
      <c r="H8" s="467" t="s">
        <v>213</v>
      </c>
      <c r="I8" s="146"/>
      <c r="J8" s="146"/>
      <c r="K8" s="145"/>
      <c r="L8" s="146"/>
      <c r="M8" s="147"/>
      <c r="N8" s="6"/>
      <c r="O8" s="7"/>
      <c r="P8" s="7"/>
      <c r="Q8" s="719"/>
      <c r="R8" s="7"/>
      <c r="S8" s="7"/>
      <c r="T8" s="7"/>
      <c r="U8" s="6"/>
      <c r="V8" s="6"/>
      <c r="W8" s="6"/>
      <c r="X8" s="6"/>
      <c r="Y8" s="6"/>
      <c r="Z8" s="6"/>
      <c r="AA8" s="6"/>
      <c r="AB8" s="6"/>
      <c r="AC8" s="716"/>
      <c r="AD8" s="434"/>
      <c r="AE8" s="434"/>
      <c r="AF8" s="434"/>
      <c r="AG8" s="434"/>
      <c r="AH8" s="434"/>
      <c r="AI8" s="437" t="s">
        <v>101</v>
      </c>
      <c r="AJ8" s="434"/>
      <c r="AK8" s="434"/>
      <c r="AL8" s="434"/>
      <c r="AM8" s="434"/>
      <c r="AN8" s="434"/>
      <c r="AO8" s="434"/>
      <c r="AP8" s="434"/>
      <c r="AS8" s="1252"/>
      <c r="AT8" s="1252"/>
      <c r="AU8" s="1252"/>
      <c r="AV8" s="589"/>
      <c r="AW8" s="327" t="s">
        <v>145</v>
      </c>
      <c r="AX8" s="325" t="s">
        <v>146</v>
      </c>
    </row>
    <row r="9" spans="1:50" ht="18">
      <c r="A9" s="465"/>
      <c r="B9" s="466"/>
      <c r="C9" s="466"/>
      <c r="D9" s="1341" t="s">
        <v>197</v>
      </c>
      <c r="E9" s="1341"/>
      <c r="F9" s="1341"/>
      <c r="G9" s="1341"/>
      <c r="H9" s="1351" t="s">
        <v>197</v>
      </c>
      <c r="I9" s="1352"/>
      <c r="J9" s="1352"/>
      <c r="K9" s="1352"/>
      <c r="L9" s="1352"/>
      <c r="M9" s="1353"/>
      <c r="N9" s="6"/>
      <c r="O9" s="7"/>
      <c r="P9" s="7"/>
      <c r="Q9" s="719"/>
      <c r="R9" s="7"/>
      <c r="S9" s="7"/>
      <c r="T9" s="7"/>
      <c r="U9" s="6"/>
      <c r="V9" s="720"/>
      <c r="W9" s="6"/>
      <c r="X9" s="6"/>
      <c r="Y9" s="6"/>
      <c r="Z9" s="6"/>
      <c r="AA9" s="6"/>
      <c r="AB9" s="6"/>
      <c r="AC9" s="716"/>
      <c r="AD9" s="434"/>
      <c r="AE9" s="434"/>
      <c r="AF9" s="434"/>
      <c r="AG9" s="435" t="s">
        <v>197</v>
      </c>
      <c r="AH9" s="434"/>
      <c r="AI9" s="437" t="s">
        <v>103</v>
      </c>
      <c r="AJ9" s="434"/>
      <c r="AK9" s="434"/>
      <c r="AL9" s="434"/>
      <c r="AM9" s="434"/>
      <c r="AN9" s="434"/>
      <c r="AO9" s="434"/>
      <c r="AP9" s="434"/>
      <c r="AU9" s="329" t="s">
        <v>188</v>
      </c>
      <c r="AW9" s="327" t="s">
        <v>147</v>
      </c>
      <c r="AX9" s="325" t="s">
        <v>151</v>
      </c>
    </row>
    <row r="10" spans="1:54" ht="18">
      <c r="A10" s="465"/>
      <c r="B10" s="466"/>
      <c r="C10" s="466"/>
      <c r="D10" s="1286" t="s">
        <v>349</v>
      </c>
      <c r="E10" s="1306"/>
      <c r="F10" s="412"/>
      <c r="G10" s="149"/>
      <c r="H10" s="150" t="s">
        <v>197</v>
      </c>
      <c r="I10" s="151"/>
      <c r="J10" s="469"/>
      <c r="K10" s="151"/>
      <c r="L10" s="470"/>
      <c r="M10" s="471"/>
      <c r="N10" s="288" t="s">
        <v>181</v>
      </c>
      <c r="O10" s="288" t="s">
        <v>181</v>
      </c>
      <c r="P10" s="288" t="s">
        <v>181</v>
      </c>
      <c r="Q10" s="288" t="s">
        <v>181</v>
      </c>
      <c r="R10" s="288" t="s">
        <v>181</v>
      </c>
      <c r="S10" s="288" t="s">
        <v>181</v>
      </c>
      <c r="T10" s="288" t="s">
        <v>181</v>
      </c>
      <c r="U10" s="288" t="s">
        <v>181</v>
      </c>
      <c r="V10" s="721" t="s">
        <v>182</v>
      </c>
      <c r="W10" s="721" t="s">
        <v>182</v>
      </c>
      <c r="X10" s="721" t="s">
        <v>182</v>
      </c>
      <c r="Y10" s="721" t="s">
        <v>182</v>
      </c>
      <c r="Z10" s="721" t="s">
        <v>182</v>
      </c>
      <c r="AA10" s="721" t="s">
        <v>182</v>
      </c>
      <c r="AB10" s="721" t="s">
        <v>182</v>
      </c>
      <c r="AC10" s="721" t="s">
        <v>182</v>
      </c>
      <c r="AD10" s="434"/>
      <c r="AE10" s="434"/>
      <c r="AF10" s="434"/>
      <c r="AG10" s="434"/>
      <c r="AH10" s="434"/>
      <c r="AI10" s="434"/>
      <c r="AJ10" s="434"/>
      <c r="AK10" s="434"/>
      <c r="AL10" s="434"/>
      <c r="AM10" s="434"/>
      <c r="AN10" s="434"/>
      <c r="AO10" s="434"/>
      <c r="AP10" s="434"/>
      <c r="AW10" s="327" t="s">
        <v>148</v>
      </c>
      <c r="AX10" s="325" t="s">
        <v>152</v>
      </c>
      <c r="BA10" s="35" t="s">
        <v>338</v>
      </c>
      <c r="BB10" s="957">
        <v>2</v>
      </c>
    </row>
    <row r="11" spans="1:54" ht="18.75" thickBot="1">
      <c r="A11" s="472"/>
      <c r="B11" s="473"/>
      <c r="C11" s="473"/>
      <c r="D11" s="1337" t="s">
        <v>350</v>
      </c>
      <c r="E11" s="1338"/>
      <c r="F11" s="821" t="s">
        <v>135</v>
      </c>
      <c r="G11" s="474"/>
      <c r="H11" s="1235"/>
      <c r="I11" s="1235"/>
      <c r="J11" s="475" t="s">
        <v>197</v>
      </c>
      <c r="K11" s="476"/>
      <c r="L11" s="1238"/>
      <c r="M11" s="1238"/>
      <c r="N11" s="6"/>
      <c r="O11" s="7"/>
      <c r="P11" s="6"/>
      <c r="Q11" s="6"/>
      <c r="R11" s="6"/>
      <c r="S11" s="7"/>
      <c r="T11" s="7"/>
      <c r="U11" s="6"/>
      <c r="V11" s="720"/>
      <c r="W11" s="7"/>
      <c r="X11" s="6"/>
      <c r="Y11" s="6"/>
      <c r="Z11" s="6"/>
      <c r="AA11" s="7"/>
      <c r="AB11" s="7"/>
      <c r="AC11" s="6"/>
      <c r="AD11" s="434"/>
      <c r="AE11" s="434"/>
      <c r="AF11" s="434"/>
      <c r="AG11" s="434"/>
      <c r="AH11" s="434"/>
      <c r="AI11" s="434"/>
      <c r="AJ11" s="434"/>
      <c r="AK11" s="434"/>
      <c r="AL11" s="434"/>
      <c r="AM11" s="434"/>
      <c r="AN11" s="434"/>
      <c r="AO11" s="434"/>
      <c r="AP11" s="434"/>
      <c r="AW11" s="327" t="s">
        <v>149</v>
      </c>
      <c r="AX11" s="325" t="s">
        <v>187</v>
      </c>
      <c r="BA11" s="35"/>
      <c r="BB11" s="35"/>
    </row>
    <row r="12" spans="1:54" ht="15.75">
      <c r="A12" s="477" t="s">
        <v>197</v>
      </c>
      <c r="B12" s="478" t="s">
        <v>197</v>
      </c>
      <c r="C12" s="478"/>
      <c r="D12" s="479"/>
      <c r="E12" s="478"/>
      <c r="F12" s="1354" t="s">
        <v>200</v>
      </c>
      <c r="G12" s="1355"/>
      <c r="H12" s="1355"/>
      <c r="I12" s="1356"/>
      <c r="J12" s="1355" t="s">
        <v>203</v>
      </c>
      <c r="K12" s="1355"/>
      <c r="L12" s="1355"/>
      <c r="M12" s="1357"/>
      <c r="N12" s="732" t="s">
        <v>136</v>
      </c>
      <c r="O12" s="733"/>
      <c r="P12" s="733"/>
      <c r="Q12" s="734"/>
      <c r="R12" s="733" t="s">
        <v>137</v>
      </c>
      <c r="S12" s="735"/>
      <c r="T12" s="735"/>
      <c r="U12" s="736"/>
      <c r="V12" s="737" t="s">
        <v>136</v>
      </c>
      <c r="W12" s="733"/>
      <c r="X12" s="733"/>
      <c r="Y12" s="734"/>
      <c r="Z12" s="733" t="s">
        <v>137</v>
      </c>
      <c r="AA12" s="735"/>
      <c r="AB12" s="735"/>
      <c r="AC12" s="736"/>
      <c r="AD12" s="200" t="s">
        <v>197</v>
      </c>
      <c r="AE12" s="153" t="s">
        <v>197</v>
      </c>
      <c r="AF12" s="153"/>
      <c r="AG12" s="154"/>
      <c r="AH12" s="153"/>
      <c r="AI12" s="1359" t="s">
        <v>200</v>
      </c>
      <c r="AJ12" s="1360"/>
      <c r="AK12" s="1360"/>
      <c r="AL12" s="1361"/>
      <c r="AM12" s="1360" t="s">
        <v>203</v>
      </c>
      <c r="AN12" s="1360"/>
      <c r="AO12" s="1360"/>
      <c r="AP12" s="1362"/>
      <c r="AS12" s="842" t="s">
        <v>197</v>
      </c>
      <c r="AT12" s="843"/>
      <c r="AU12" s="844"/>
      <c r="AV12" s="286" t="s">
        <v>138</v>
      </c>
      <c r="AW12" s="1328" t="s">
        <v>200</v>
      </c>
      <c r="AX12" s="1329"/>
      <c r="AY12" s="1329" t="s">
        <v>203</v>
      </c>
      <c r="AZ12" s="1329"/>
      <c r="BA12" s="1326" t="s">
        <v>343</v>
      </c>
      <c r="BB12" s="1327"/>
    </row>
    <row r="13" spans="1:54" ht="15.75">
      <c r="A13" s="480" t="s">
        <v>215</v>
      </c>
      <c r="B13" s="481" t="s">
        <v>75</v>
      </c>
      <c r="C13" s="201" t="s">
        <v>75</v>
      </c>
      <c r="D13" s="482"/>
      <c r="E13" s="483" t="s">
        <v>270</v>
      </c>
      <c r="F13" s="1363">
        <v>2014</v>
      </c>
      <c r="G13" s="1364"/>
      <c r="H13" s="1363">
        <v>2015</v>
      </c>
      <c r="I13" s="1364"/>
      <c r="J13" s="1363">
        <v>2014</v>
      </c>
      <c r="K13" s="1364"/>
      <c r="L13" s="1343">
        <v>2015</v>
      </c>
      <c r="M13" s="1344"/>
      <c r="N13" s="740">
        <v>2014</v>
      </c>
      <c r="O13" s="741"/>
      <c r="P13" s="741">
        <v>2015</v>
      </c>
      <c r="Q13" s="579"/>
      <c r="R13" s="742">
        <v>2014</v>
      </c>
      <c r="S13" s="742"/>
      <c r="T13" s="742">
        <v>2015</v>
      </c>
      <c r="U13" s="6"/>
      <c r="V13" s="743">
        <v>2014</v>
      </c>
      <c r="W13" s="741"/>
      <c r="X13" s="741">
        <v>2015</v>
      </c>
      <c r="Y13" s="579"/>
      <c r="Z13" s="742">
        <v>2014</v>
      </c>
      <c r="AA13" s="742"/>
      <c r="AB13" s="742">
        <v>2015</v>
      </c>
      <c r="AC13" s="6"/>
      <c r="AD13" s="152" t="s">
        <v>215</v>
      </c>
      <c r="AE13" s="155" t="s">
        <v>75</v>
      </c>
      <c r="AF13" s="438" t="s">
        <v>75</v>
      </c>
      <c r="AG13" s="156"/>
      <c r="AH13" s="202" t="s">
        <v>270</v>
      </c>
      <c r="AI13" s="1345">
        <v>2014</v>
      </c>
      <c r="AJ13" s="1346"/>
      <c r="AK13" s="1345">
        <v>2015</v>
      </c>
      <c r="AL13" s="1346"/>
      <c r="AM13" s="1345">
        <v>2014</v>
      </c>
      <c r="AN13" s="1346"/>
      <c r="AO13" s="1349">
        <v>2015</v>
      </c>
      <c r="AP13" s="1350"/>
      <c r="AS13" s="845" t="s">
        <v>75</v>
      </c>
      <c r="AT13" s="438" t="s">
        <v>75</v>
      </c>
      <c r="AU13" s="156"/>
      <c r="AV13" s="169" t="s">
        <v>139</v>
      </c>
      <c r="AW13" s="199">
        <v>2014</v>
      </c>
      <c r="AX13" s="199">
        <v>2015</v>
      </c>
      <c r="AY13" s="199">
        <v>2014</v>
      </c>
      <c r="AZ13" s="931">
        <v>2015</v>
      </c>
      <c r="BA13" s="963" t="s">
        <v>341</v>
      </c>
      <c r="BB13" s="964" t="s">
        <v>342</v>
      </c>
    </row>
    <row r="14" spans="1:54" ht="15.75">
      <c r="A14" s="484" t="s">
        <v>205</v>
      </c>
      <c r="B14" s="485" t="s">
        <v>89</v>
      </c>
      <c r="C14" s="485" t="s">
        <v>104</v>
      </c>
      <c r="D14" s="486" t="s">
        <v>215</v>
      </c>
      <c r="E14" s="205" t="s">
        <v>206</v>
      </c>
      <c r="F14" s="487" t="s">
        <v>198</v>
      </c>
      <c r="G14" s="487" t="s">
        <v>20</v>
      </c>
      <c r="H14" s="487" t="s">
        <v>198</v>
      </c>
      <c r="I14" s="487" t="s">
        <v>20</v>
      </c>
      <c r="J14" s="487" t="s">
        <v>198</v>
      </c>
      <c r="K14" s="487" t="s">
        <v>20</v>
      </c>
      <c r="L14" s="487" t="s">
        <v>198</v>
      </c>
      <c r="M14" s="488" t="s">
        <v>20</v>
      </c>
      <c r="N14" s="750" t="s">
        <v>198</v>
      </c>
      <c r="O14" s="748" t="s">
        <v>20</v>
      </c>
      <c r="P14" s="748" t="s">
        <v>198</v>
      </c>
      <c r="Q14" s="749" t="s">
        <v>20</v>
      </c>
      <c r="R14" s="748" t="s">
        <v>198</v>
      </c>
      <c r="S14" s="748" t="s">
        <v>20</v>
      </c>
      <c r="T14" s="748" t="s">
        <v>198</v>
      </c>
      <c r="U14" s="748" t="s">
        <v>20</v>
      </c>
      <c r="V14" s="750" t="s">
        <v>198</v>
      </c>
      <c r="W14" s="748" t="s">
        <v>20</v>
      </c>
      <c r="X14" s="748" t="s">
        <v>198</v>
      </c>
      <c r="Y14" s="748" t="s">
        <v>20</v>
      </c>
      <c r="Z14" s="750" t="s">
        <v>198</v>
      </c>
      <c r="AA14" s="748" t="s">
        <v>20</v>
      </c>
      <c r="AB14" s="748" t="s">
        <v>198</v>
      </c>
      <c r="AC14" s="846" t="s">
        <v>20</v>
      </c>
      <c r="AD14" s="203" t="s">
        <v>205</v>
      </c>
      <c r="AE14" s="199" t="s">
        <v>89</v>
      </c>
      <c r="AF14" s="199" t="s">
        <v>104</v>
      </c>
      <c r="AG14" s="204" t="s">
        <v>215</v>
      </c>
      <c r="AH14" s="439" t="s">
        <v>206</v>
      </c>
      <c r="AI14" s="157" t="s">
        <v>198</v>
      </c>
      <c r="AJ14" s="157" t="s">
        <v>20</v>
      </c>
      <c r="AK14" s="157" t="s">
        <v>198</v>
      </c>
      <c r="AL14" s="157" t="s">
        <v>20</v>
      </c>
      <c r="AM14" s="157" t="s">
        <v>198</v>
      </c>
      <c r="AN14" s="157" t="s">
        <v>20</v>
      </c>
      <c r="AO14" s="157" t="s">
        <v>198</v>
      </c>
      <c r="AP14" s="158" t="s">
        <v>20</v>
      </c>
      <c r="AS14" s="253" t="s">
        <v>89</v>
      </c>
      <c r="AT14" s="199" t="s">
        <v>104</v>
      </c>
      <c r="AU14" s="204" t="s">
        <v>215</v>
      </c>
      <c r="AV14" s="847"/>
      <c r="AW14" s="157"/>
      <c r="AX14" s="157"/>
      <c r="AY14" s="157"/>
      <c r="AZ14" s="959"/>
      <c r="BA14" s="965"/>
      <c r="BB14" s="966"/>
    </row>
    <row r="15" spans="1:54" ht="18">
      <c r="A15" s="489" t="s">
        <v>222</v>
      </c>
      <c r="B15" s="490" t="s">
        <v>303</v>
      </c>
      <c r="C15" s="491"/>
      <c r="D15" s="492" t="s">
        <v>69</v>
      </c>
      <c r="E15" s="493" t="s">
        <v>133</v>
      </c>
      <c r="F15" s="254">
        <v>917.005</v>
      </c>
      <c r="G15" s="254">
        <v>244700.97</v>
      </c>
      <c r="H15" s="254">
        <v>1644.022</v>
      </c>
      <c r="I15" s="255">
        <v>409852.351</v>
      </c>
      <c r="J15" s="254">
        <v>214.48</v>
      </c>
      <c r="K15" s="254">
        <v>93511.24</v>
      </c>
      <c r="L15" s="254">
        <v>73.209</v>
      </c>
      <c r="M15" s="256">
        <v>33031.506</v>
      </c>
      <c r="N15" s="754"/>
      <c r="O15" s="754"/>
      <c r="P15" s="848"/>
      <c r="Q15" s="848"/>
      <c r="R15" s="849"/>
      <c r="S15" s="754"/>
      <c r="T15" s="848"/>
      <c r="U15" s="848"/>
      <c r="V15" s="756" t="s">
        <v>372</v>
      </c>
      <c r="W15" s="620" t="s">
        <v>372</v>
      </c>
      <c r="X15" s="838" t="s">
        <v>372</v>
      </c>
      <c r="Y15" s="838" t="s">
        <v>372</v>
      </c>
      <c r="Z15" s="756" t="s">
        <v>372</v>
      </c>
      <c r="AA15" s="620" t="s">
        <v>372</v>
      </c>
      <c r="AB15" s="838" t="s">
        <v>372</v>
      </c>
      <c r="AC15" s="850" t="s">
        <v>372</v>
      </c>
      <c r="AD15" s="206" t="s">
        <v>222</v>
      </c>
      <c r="AE15" s="207" t="s">
        <v>303</v>
      </c>
      <c r="AF15" s="208"/>
      <c r="AG15" s="207" t="s">
        <v>69</v>
      </c>
      <c r="AH15" s="209" t="s">
        <v>133</v>
      </c>
      <c r="AI15" s="440" t="s">
        <v>372</v>
      </c>
      <c r="AJ15" s="441" t="s">
        <v>372</v>
      </c>
      <c r="AK15" s="440" t="s">
        <v>372</v>
      </c>
      <c r="AL15" s="442" t="s">
        <v>372</v>
      </c>
      <c r="AM15" s="440" t="s">
        <v>372</v>
      </c>
      <c r="AN15" s="442" t="s">
        <v>372</v>
      </c>
      <c r="AO15" s="440" t="s">
        <v>372</v>
      </c>
      <c r="AP15" s="443" t="s">
        <v>372</v>
      </c>
      <c r="AS15" s="851" t="s">
        <v>303</v>
      </c>
      <c r="AT15" s="161"/>
      <c r="AU15" s="852" t="s">
        <v>69</v>
      </c>
      <c r="AV15" s="173" t="s">
        <v>140</v>
      </c>
      <c r="AW15" s="346">
        <v>266.8480215484103</v>
      </c>
      <c r="AX15" s="448">
        <v>249.29858055427485</v>
      </c>
      <c r="AY15" s="448">
        <v>435.99048862364793</v>
      </c>
      <c r="AZ15" s="960">
        <v>451.19460722042373</v>
      </c>
      <c r="BA15" s="967" t="s">
        <v>380</v>
      </c>
      <c r="BB15" s="968" t="s">
        <v>380</v>
      </c>
    </row>
    <row r="16" spans="1:54" ht="18">
      <c r="A16" s="494"/>
      <c r="B16" s="495" t="s">
        <v>327</v>
      </c>
      <c r="C16" s="496"/>
      <c r="D16" s="497" t="s">
        <v>105</v>
      </c>
      <c r="E16" s="498" t="s">
        <v>133</v>
      </c>
      <c r="F16" s="257">
        <v>570.764</v>
      </c>
      <c r="G16" s="257">
        <v>150345.562</v>
      </c>
      <c r="H16" s="257">
        <v>568.116</v>
      </c>
      <c r="I16" s="257">
        <v>153106.583</v>
      </c>
      <c r="J16" s="257">
        <v>167.23</v>
      </c>
      <c r="K16" s="257">
        <v>71887.43</v>
      </c>
      <c r="L16" s="257">
        <v>45.934</v>
      </c>
      <c r="M16" s="257">
        <v>20654.898999999998</v>
      </c>
      <c r="N16" s="765"/>
      <c r="O16" s="766"/>
      <c r="P16" s="853"/>
      <c r="Q16" s="854"/>
      <c r="R16" s="767"/>
      <c r="S16" s="767"/>
      <c r="T16" s="855"/>
      <c r="U16" s="856"/>
      <c r="V16" s="769" t="s">
        <v>372</v>
      </c>
      <c r="W16" s="8" t="s">
        <v>372</v>
      </c>
      <c r="X16" s="838" t="s">
        <v>372</v>
      </c>
      <c r="Y16" s="838" t="s">
        <v>372</v>
      </c>
      <c r="Z16" s="769" t="s">
        <v>372</v>
      </c>
      <c r="AA16" s="8" t="s">
        <v>372</v>
      </c>
      <c r="AB16" s="838" t="s">
        <v>372</v>
      </c>
      <c r="AC16" s="850" t="s">
        <v>372</v>
      </c>
      <c r="AD16" s="160"/>
      <c r="AE16" s="159" t="s">
        <v>327</v>
      </c>
      <c r="AF16" s="161"/>
      <c r="AG16" s="212" t="s">
        <v>105</v>
      </c>
      <c r="AH16" s="211" t="s">
        <v>133</v>
      </c>
      <c r="AI16" s="444" t="s">
        <v>372</v>
      </c>
      <c r="AJ16" s="445" t="s">
        <v>372</v>
      </c>
      <c r="AK16" s="444" t="s">
        <v>372</v>
      </c>
      <c r="AL16" s="446" t="s">
        <v>372</v>
      </c>
      <c r="AM16" s="444" t="s">
        <v>372</v>
      </c>
      <c r="AN16" s="446" t="s">
        <v>372</v>
      </c>
      <c r="AO16" s="444" t="s">
        <v>372</v>
      </c>
      <c r="AP16" s="447" t="s">
        <v>372</v>
      </c>
      <c r="AS16" s="851" t="s">
        <v>327</v>
      </c>
      <c r="AT16" s="161"/>
      <c r="AU16" s="210" t="s">
        <v>105</v>
      </c>
      <c r="AV16" s="173" t="s">
        <v>140</v>
      </c>
      <c r="AW16" s="448">
        <v>263.41108058672233</v>
      </c>
      <c r="AX16" s="448">
        <v>269.49880482155055</v>
      </c>
      <c r="AY16" s="448">
        <v>429.87161394486634</v>
      </c>
      <c r="AZ16" s="960">
        <v>449.6647145904994</v>
      </c>
      <c r="BA16" s="967" t="s">
        <v>380</v>
      </c>
      <c r="BB16" s="968" t="s">
        <v>380</v>
      </c>
    </row>
    <row r="17" spans="1:54" ht="18">
      <c r="A17" s="494"/>
      <c r="B17" s="499"/>
      <c r="C17" s="496" t="s">
        <v>76</v>
      </c>
      <c r="D17" s="500" t="s">
        <v>106</v>
      </c>
      <c r="E17" s="498" t="s">
        <v>133</v>
      </c>
      <c r="F17" s="260">
        <v>453.42</v>
      </c>
      <c r="G17" s="260">
        <v>135788.26</v>
      </c>
      <c r="H17" s="260">
        <v>425.512</v>
      </c>
      <c r="I17" s="261">
        <v>125682.104</v>
      </c>
      <c r="J17" s="260">
        <v>107.3</v>
      </c>
      <c r="K17" s="260">
        <v>50381.07</v>
      </c>
      <c r="L17" s="260">
        <v>18.005</v>
      </c>
      <c r="M17" s="262">
        <v>9849.588</v>
      </c>
      <c r="N17" s="765"/>
      <c r="O17" s="766"/>
      <c r="P17" s="853"/>
      <c r="Q17" s="854"/>
      <c r="R17" s="767"/>
      <c r="S17" s="767"/>
      <c r="T17" s="855"/>
      <c r="U17" s="856"/>
      <c r="V17" s="769" t="s">
        <v>372</v>
      </c>
      <c r="W17" s="8" t="s">
        <v>372</v>
      </c>
      <c r="X17" s="838" t="s">
        <v>372</v>
      </c>
      <c r="Y17" s="838" t="s">
        <v>372</v>
      </c>
      <c r="Z17" s="769" t="s">
        <v>372</v>
      </c>
      <c r="AA17" s="8" t="s">
        <v>372</v>
      </c>
      <c r="AB17" s="838" t="s">
        <v>372</v>
      </c>
      <c r="AC17" s="850" t="s">
        <v>372</v>
      </c>
      <c r="AD17" s="160"/>
      <c r="AE17" s="213"/>
      <c r="AF17" s="161" t="s">
        <v>76</v>
      </c>
      <c r="AG17" s="215" t="s">
        <v>106</v>
      </c>
      <c r="AH17" s="211" t="s">
        <v>133</v>
      </c>
      <c r="AI17" s="449"/>
      <c r="AJ17" s="450"/>
      <c r="AK17" s="449"/>
      <c r="AL17" s="451"/>
      <c r="AM17" s="449"/>
      <c r="AN17" s="451"/>
      <c r="AO17" s="449"/>
      <c r="AP17" s="452"/>
      <c r="AS17" s="857"/>
      <c r="AT17" s="161" t="s">
        <v>76</v>
      </c>
      <c r="AU17" s="214" t="s">
        <v>106</v>
      </c>
      <c r="AV17" s="173" t="s">
        <v>140</v>
      </c>
      <c r="AW17" s="454">
        <v>299.4756737682502</v>
      </c>
      <c r="AX17" s="454">
        <v>295.36676756472207</v>
      </c>
      <c r="AY17" s="454">
        <v>469.5346691519105</v>
      </c>
      <c r="AZ17" s="961">
        <v>547.0473757289642</v>
      </c>
      <c r="BA17" s="967" t="s">
        <v>380</v>
      </c>
      <c r="BB17" s="968" t="s">
        <v>380</v>
      </c>
    </row>
    <row r="18" spans="1:54" ht="18">
      <c r="A18" s="494"/>
      <c r="B18" s="501"/>
      <c r="C18" s="496" t="s">
        <v>79</v>
      </c>
      <c r="D18" s="502" t="s">
        <v>107</v>
      </c>
      <c r="E18" s="503" t="s">
        <v>133</v>
      </c>
      <c r="F18" s="260">
        <v>117.344</v>
      </c>
      <c r="G18" s="260">
        <v>14557.302</v>
      </c>
      <c r="H18" s="260">
        <v>142.604</v>
      </c>
      <c r="I18" s="261">
        <v>27424.479</v>
      </c>
      <c r="J18" s="260">
        <v>59.93</v>
      </c>
      <c r="K18" s="260">
        <v>21506.36</v>
      </c>
      <c r="L18" s="260">
        <v>27.929</v>
      </c>
      <c r="M18" s="262">
        <v>10805.311</v>
      </c>
      <c r="N18" s="765"/>
      <c r="O18" s="766"/>
      <c r="P18" s="853"/>
      <c r="Q18" s="854"/>
      <c r="R18" s="767"/>
      <c r="S18" s="767"/>
      <c r="T18" s="855"/>
      <c r="U18" s="856"/>
      <c r="V18" s="769" t="s">
        <v>372</v>
      </c>
      <c r="W18" s="8" t="s">
        <v>372</v>
      </c>
      <c r="X18" s="838" t="s">
        <v>372</v>
      </c>
      <c r="Y18" s="838" t="s">
        <v>372</v>
      </c>
      <c r="Z18" s="769" t="s">
        <v>372</v>
      </c>
      <c r="AA18" s="8" t="s">
        <v>372</v>
      </c>
      <c r="AB18" s="838" t="s">
        <v>372</v>
      </c>
      <c r="AC18" s="850" t="s">
        <v>372</v>
      </c>
      <c r="AD18" s="160"/>
      <c r="AE18" s="216"/>
      <c r="AF18" s="161" t="s">
        <v>79</v>
      </c>
      <c r="AG18" s="217" t="s">
        <v>107</v>
      </c>
      <c r="AH18" s="218" t="s">
        <v>133</v>
      </c>
      <c r="AI18" s="449"/>
      <c r="AJ18" s="450"/>
      <c r="AK18" s="449"/>
      <c r="AL18" s="451"/>
      <c r="AM18" s="449"/>
      <c r="AN18" s="451"/>
      <c r="AO18" s="449"/>
      <c r="AP18" s="452"/>
      <c r="AS18" s="858"/>
      <c r="AT18" s="161" t="s">
        <v>79</v>
      </c>
      <c r="AU18" s="217" t="s">
        <v>107</v>
      </c>
      <c r="AV18" s="173" t="s">
        <v>140</v>
      </c>
      <c r="AW18" s="454">
        <v>124.05663689664576</v>
      </c>
      <c r="AX18" s="454">
        <v>192.31213009452748</v>
      </c>
      <c r="AY18" s="454">
        <v>358.858001001168</v>
      </c>
      <c r="AZ18" s="961">
        <v>386.8849940921623</v>
      </c>
      <c r="BA18" s="967" t="s">
        <v>380</v>
      </c>
      <c r="BB18" s="968" t="s">
        <v>380</v>
      </c>
    </row>
    <row r="19" spans="1:54" ht="18">
      <c r="A19" s="494"/>
      <c r="B19" s="495" t="s">
        <v>327</v>
      </c>
      <c r="C19" s="496"/>
      <c r="D19" s="504" t="s">
        <v>108</v>
      </c>
      <c r="E19" s="505" t="s">
        <v>133</v>
      </c>
      <c r="F19" s="263">
        <v>344.93600000000004</v>
      </c>
      <c r="G19" s="263">
        <v>92846.911</v>
      </c>
      <c r="H19" s="263">
        <v>1073.551</v>
      </c>
      <c r="I19" s="263">
        <v>255060.076</v>
      </c>
      <c r="J19" s="263">
        <v>1.17</v>
      </c>
      <c r="K19" s="263">
        <v>372.63</v>
      </c>
      <c r="L19" s="263">
        <v>0.005</v>
      </c>
      <c r="M19" s="263">
        <v>3.962</v>
      </c>
      <c r="N19" s="765"/>
      <c r="O19" s="766"/>
      <c r="P19" s="853"/>
      <c r="Q19" s="854"/>
      <c r="R19" s="767"/>
      <c r="S19" s="767"/>
      <c r="T19" s="855"/>
      <c r="U19" s="856"/>
      <c r="V19" s="769" t="s">
        <v>372</v>
      </c>
      <c r="W19" s="8" t="s">
        <v>372</v>
      </c>
      <c r="X19" s="838" t="s">
        <v>372</v>
      </c>
      <c r="Y19" s="838" t="s">
        <v>372</v>
      </c>
      <c r="Z19" s="769" t="s">
        <v>372</v>
      </c>
      <c r="AA19" s="8" t="s">
        <v>372</v>
      </c>
      <c r="AB19" s="838" t="s">
        <v>372</v>
      </c>
      <c r="AC19" s="850" t="s">
        <v>372</v>
      </c>
      <c r="AD19" s="160"/>
      <c r="AE19" s="159" t="s">
        <v>327</v>
      </c>
      <c r="AF19" s="161"/>
      <c r="AG19" s="221" t="s">
        <v>108</v>
      </c>
      <c r="AH19" s="220" t="s">
        <v>133</v>
      </c>
      <c r="AI19" s="444" t="s">
        <v>372</v>
      </c>
      <c r="AJ19" s="450" t="s">
        <v>372</v>
      </c>
      <c r="AK19" s="449" t="s">
        <v>372</v>
      </c>
      <c r="AL19" s="451" t="s">
        <v>372</v>
      </c>
      <c r="AM19" s="449" t="s">
        <v>372</v>
      </c>
      <c r="AN19" s="451" t="s">
        <v>372</v>
      </c>
      <c r="AO19" s="449" t="s">
        <v>372</v>
      </c>
      <c r="AP19" s="452" t="s">
        <v>372</v>
      </c>
      <c r="AS19" s="851" t="s">
        <v>327</v>
      </c>
      <c r="AT19" s="161"/>
      <c r="AU19" s="219" t="s">
        <v>108</v>
      </c>
      <c r="AV19" s="173" t="s">
        <v>140</v>
      </c>
      <c r="AW19" s="453">
        <v>269.1714144073103</v>
      </c>
      <c r="AX19" s="454">
        <v>237.58543003546177</v>
      </c>
      <c r="AY19" s="454">
        <v>318.4871794871795</v>
      </c>
      <c r="AZ19" s="961">
        <v>792.4</v>
      </c>
      <c r="BA19" s="967" t="s">
        <v>380</v>
      </c>
      <c r="BB19" s="968" t="s">
        <v>155</v>
      </c>
    </row>
    <row r="20" spans="1:54" ht="18">
      <c r="A20" s="494"/>
      <c r="B20" s="499"/>
      <c r="C20" s="496" t="s">
        <v>77</v>
      </c>
      <c r="D20" s="500" t="s">
        <v>109</v>
      </c>
      <c r="E20" s="498" t="s">
        <v>133</v>
      </c>
      <c r="F20" s="260">
        <v>309.305</v>
      </c>
      <c r="G20" s="260">
        <v>86751.68</v>
      </c>
      <c r="H20" s="260">
        <v>646.171</v>
      </c>
      <c r="I20" s="261">
        <v>183345.683</v>
      </c>
      <c r="J20" s="260">
        <v>0.22</v>
      </c>
      <c r="K20" s="260">
        <v>83.23</v>
      </c>
      <c r="L20" s="260">
        <v>0</v>
      </c>
      <c r="M20" s="262">
        <v>0</v>
      </c>
      <c r="N20" s="765"/>
      <c r="O20" s="766"/>
      <c r="P20" s="853"/>
      <c r="Q20" s="854"/>
      <c r="R20" s="767"/>
      <c r="S20" s="767"/>
      <c r="T20" s="855"/>
      <c r="U20" s="856"/>
      <c r="V20" s="769" t="s">
        <v>372</v>
      </c>
      <c r="W20" s="8" t="s">
        <v>372</v>
      </c>
      <c r="X20" s="838" t="s">
        <v>372</v>
      </c>
      <c r="Y20" s="838" t="s">
        <v>372</v>
      </c>
      <c r="Z20" s="769" t="s">
        <v>372</v>
      </c>
      <c r="AA20" s="8" t="s">
        <v>372</v>
      </c>
      <c r="AB20" s="838" t="s">
        <v>372</v>
      </c>
      <c r="AC20" s="850" t="s">
        <v>372</v>
      </c>
      <c r="AD20" s="160"/>
      <c r="AE20" s="213"/>
      <c r="AF20" s="161" t="s">
        <v>77</v>
      </c>
      <c r="AG20" s="215" t="s">
        <v>109</v>
      </c>
      <c r="AH20" s="211" t="s">
        <v>133</v>
      </c>
      <c r="AI20" s="449"/>
      <c r="AJ20" s="450"/>
      <c r="AK20" s="449"/>
      <c r="AL20" s="451"/>
      <c r="AM20" s="449"/>
      <c r="AN20" s="451"/>
      <c r="AO20" s="449"/>
      <c r="AP20" s="452"/>
      <c r="AS20" s="857"/>
      <c r="AT20" s="161" t="s">
        <v>77</v>
      </c>
      <c r="AU20" s="214" t="s">
        <v>109</v>
      </c>
      <c r="AV20" s="173" t="s">
        <v>140</v>
      </c>
      <c r="AW20" s="454">
        <v>280.47293124909066</v>
      </c>
      <c r="AX20" s="454">
        <v>283.7417386419384</v>
      </c>
      <c r="AY20" s="454">
        <v>378.3181818181818</v>
      </c>
      <c r="AZ20" s="961" t="s">
        <v>142</v>
      </c>
      <c r="BA20" s="967" t="s">
        <v>380</v>
      </c>
      <c r="BB20" s="968" t="s">
        <v>155</v>
      </c>
    </row>
    <row r="21" spans="1:54" ht="18">
      <c r="A21" s="494"/>
      <c r="B21" s="501"/>
      <c r="C21" s="496" t="s">
        <v>80</v>
      </c>
      <c r="D21" s="502" t="s">
        <v>110</v>
      </c>
      <c r="E21" s="503" t="s">
        <v>133</v>
      </c>
      <c r="F21" s="260">
        <v>35.631</v>
      </c>
      <c r="G21" s="260">
        <v>6095.231</v>
      </c>
      <c r="H21" s="260">
        <v>427.38</v>
      </c>
      <c r="I21" s="261">
        <v>71714.393</v>
      </c>
      <c r="J21" s="260">
        <v>0.95</v>
      </c>
      <c r="K21" s="260">
        <v>289.4</v>
      </c>
      <c r="L21" s="260">
        <v>0.005</v>
      </c>
      <c r="M21" s="262">
        <v>3.962</v>
      </c>
      <c r="N21" s="765"/>
      <c r="O21" s="766"/>
      <c r="P21" s="853"/>
      <c r="Q21" s="854"/>
      <c r="R21" s="767"/>
      <c r="S21" s="767"/>
      <c r="T21" s="855"/>
      <c r="U21" s="856"/>
      <c r="V21" s="769" t="s">
        <v>372</v>
      </c>
      <c r="W21" s="8" t="s">
        <v>372</v>
      </c>
      <c r="X21" s="838" t="s">
        <v>372</v>
      </c>
      <c r="Y21" s="838" t="s">
        <v>372</v>
      </c>
      <c r="Z21" s="769" t="s">
        <v>372</v>
      </c>
      <c r="AA21" s="8" t="s">
        <v>372</v>
      </c>
      <c r="AB21" s="838" t="s">
        <v>372</v>
      </c>
      <c r="AC21" s="850" t="s">
        <v>372</v>
      </c>
      <c r="AD21" s="160"/>
      <c r="AE21" s="216"/>
      <c r="AF21" s="161" t="s">
        <v>80</v>
      </c>
      <c r="AG21" s="217" t="s">
        <v>110</v>
      </c>
      <c r="AH21" s="218" t="s">
        <v>133</v>
      </c>
      <c r="AI21" s="449"/>
      <c r="AJ21" s="450"/>
      <c r="AK21" s="449"/>
      <c r="AL21" s="451"/>
      <c r="AM21" s="449"/>
      <c r="AN21" s="451"/>
      <c r="AO21" s="449"/>
      <c r="AP21" s="452"/>
      <c r="AS21" s="858"/>
      <c r="AT21" s="161" t="s">
        <v>80</v>
      </c>
      <c r="AU21" s="217" t="s">
        <v>110</v>
      </c>
      <c r="AV21" s="173" t="s">
        <v>140</v>
      </c>
      <c r="AW21" s="454">
        <v>171.06539249529902</v>
      </c>
      <c r="AX21" s="454">
        <v>167.8000678553044</v>
      </c>
      <c r="AY21" s="454">
        <v>304.63157894736844</v>
      </c>
      <c r="AZ21" s="961">
        <v>792.4</v>
      </c>
      <c r="BA21" s="967" t="s">
        <v>380</v>
      </c>
      <c r="BB21" s="968" t="s">
        <v>155</v>
      </c>
    </row>
    <row r="22" spans="1:54" ht="18">
      <c r="A22" s="494"/>
      <c r="B22" s="495" t="s">
        <v>327</v>
      </c>
      <c r="C22" s="496"/>
      <c r="D22" s="504" t="s">
        <v>111</v>
      </c>
      <c r="E22" s="505" t="s">
        <v>133</v>
      </c>
      <c r="F22" s="257">
        <v>1.3050000000000002</v>
      </c>
      <c r="G22" s="257">
        <v>1508.497</v>
      </c>
      <c r="H22" s="257">
        <v>2.355</v>
      </c>
      <c r="I22" s="257">
        <v>1685.692</v>
      </c>
      <c r="J22" s="257">
        <v>46.08</v>
      </c>
      <c r="K22" s="257">
        <v>21251.18</v>
      </c>
      <c r="L22" s="257">
        <v>27.27</v>
      </c>
      <c r="M22" s="257">
        <v>12372.644999999999</v>
      </c>
      <c r="N22" s="765"/>
      <c r="O22" s="766"/>
      <c r="P22" s="853"/>
      <c r="Q22" s="854"/>
      <c r="R22" s="767"/>
      <c r="S22" s="767"/>
      <c r="T22" s="855"/>
      <c r="U22" s="856"/>
      <c r="V22" s="769" t="s">
        <v>372</v>
      </c>
      <c r="W22" s="8" t="s">
        <v>372</v>
      </c>
      <c r="X22" s="838" t="s">
        <v>372</v>
      </c>
      <c r="Y22" s="838" t="s">
        <v>372</v>
      </c>
      <c r="Z22" s="769" t="s">
        <v>372</v>
      </c>
      <c r="AA22" s="8" t="s">
        <v>372</v>
      </c>
      <c r="AB22" s="838" t="s">
        <v>372</v>
      </c>
      <c r="AC22" s="850" t="s">
        <v>372</v>
      </c>
      <c r="AD22" s="160"/>
      <c r="AE22" s="159" t="s">
        <v>327</v>
      </c>
      <c r="AF22" s="161"/>
      <c r="AG22" s="221" t="s">
        <v>111</v>
      </c>
      <c r="AH22" s="220" t="s">
        <v>133</v>
      </c>
      <c r="AI22" s="444" t="s">
        <v>372</v>
      </c>
      <c r="AJ22" s="445" t="s">
        <v>372</v>
      </c>
      <c r="AK22" s="444" t="s">
        <v>372</v>
      </c>
      <c r="AL22" s="446" t="s">
        <v>372</v>
      </c>
      <c r="AM22" s="444" t="s">
        <v>372</v>
      </c>
      <c r="AN22" s="446" t="s">
        <v>372</v>
      </c>
      <c r="AO22" s="444" t="s">
        <v>372</v>
      </c>
      <c r="AP22" s="447" t="s">
        <v>372</v>
      </c>
      <c r="AS22" s="851" t="s">
        <v>327</v>
      </c>
      <c r="AT22" s="161"/>
      <c r="AU22" s="219" t="s">
        <v>111</v>
      </c>
      <c r="AV22" s="173" t="s">
        <v>140</v>
      </c>
      <c r="AW22" s="454">
        <v>1155.9363984674328</v>
      </c>
      <c r="AX22" s="448">
        <v>715.7927813163482</v>
      </c>
      <c r="AY22" s="448">
        <v>461.1801215277778</v>
      </c>
      <c r="AZ22" s="960">
        <v>453.7090209020902</v>
      </c>
      <c r="BA22" s="967" t="s">
        <v>380</v>
      </c>
      <c r="BB22" s="968" t="s">
        <v>380</v>
      </c>
    </row>
    <row r="23" spans="1:54" ht="18">
      <c r="A23" s="494"/>
      <c r="B23" s="499"/>
      <c r="C23" s="496" t="s">
        <v>78</v>
      </c>
      <c r="D23" s="500" t="s">
        <v>112</v>
      </c>
      <c r="E23" s="498" t="s">
        <v>133</v>
      </c>
      <c r="F23" s="260">
        <v>0.659</v>
      </c>
      <c r="G23" s="260">
        <v>984.778</v>
      </c>
      <c r="H23" s="260">
        <v>1.974</v>
      </c>
      <c r="I23" s="261">
        <v>1136.646</v>
      </c>
      <c r="J23" s="260">
        <v>1.21</v>
      </c>
      <c r="K23" s="260">
        <v>609.98</v>
      </c>
      <c r="L23" s="260">
        <v>0.669</v>
      </c>
      <c r="M23" s="262">
        <v>295.194</v>
      </c>
      <c r="N23" s="765"/>
      <c r="O23" s="766"/>
      <c r="P23" s="853"/>
      <c r="Q23" s="854"/>
      <c r="R23" s="767"/>
      <c r="S23" s="767"/>
      <c r="T23" s="855"/>
      <c r="U23" s="856"/>
      <c r="V23" s="769" t="s">
        <v>372</v>
      </c>
      <c r="W23" s="8" t="s">
        <v>372</v>
      </c>
      <c r="X23" s="838" t="s">
        <v>372</v>
      </c>
      <c r="Y23" s="838" t="s">
        <v>372</v>
      </c>
      <c r="Z23" s="769" t="s">
        <v>372</v>
      </c>
      <c r="AA23" s="8" t="s">
        <v>372</v>
      </c>
      <c r="AB23" s="838" t="s">
        <v>372</v>
      </c>
      <c r="AC23" s="850" t="s">
        <v>372</v>
      </c>
      <c r="AD23" s="160"/>
      <c r="AE23" s="213"/>
      <c r="AF23" s="161" t="s">
        <v>78</v>
      </c>
      <c r="AG23" s="215" t="s">
        <v>112</v>
      </c>
      <c r="AH23" s="211" t="s">
        <v>133</v>
      </c>
      <c r="AI23" s="449"/>
      <c r="AJ23" s="450"/>
      <c r="AK23" s="449"/>
      <c r="AL23" s="451"/>
      <c r="AM23" s="449"/>
      <c r="AN23" s="451"/>
      <c r="AO23" s="449"/>
      <c r="AP23" s="452"/>
      <c r="AS23" s="857"/>
      <c r="AT23" s="161" t="s">
        <v>78</v>
      </c>
      <c r="AU23" s="214" t="s">
        <v>112</v>
      </c>
      <c r="AV23" s="173" t="s">
        <v>140</v>
      </c>
      <c r="AW23" s="454">
        <v>1494.3520485584218</v>
      </c>
      <c r="AX23" s="454">
        <v>575.8085106382979</v>
      </c>
      <c r="AY23" s="454">
        <v>504.1157024793389</v>
      </c>
      <c r="AZ23" s="961">
        <v>441.2466367713005</v>
      </c>
      <c r="BA23" s="967" t="s">
        <v>155</v>
      </c>
      <c r="BB23" s="968" t="s">
        <v>380</v>
      </c>
    </row>
    <row r="24" spans="1:54" ht="18">
      <c r="A24" s="494"/>
      <c r="B24" s="501"/>
      <c r="C24" s="496" t="s">
        <v>81</v>
      </c>
      <c r="D24" s="502" t="s">
        <v>113</v>
      </c>
      <c r="E24" s="503" t="s">
        <v>133</v>
      </c>
      <c r="F24" s="260">
        <v>0.646</v>
      </c>
      <c r="G24" s="260">
        <v>523.719</v>
      </c>
      <c r="H24" s="260">
        <v>0.381</v>
      </c>
      <c r="I24" s="261">
        <v>549.046</v>
      </c>
      <c r="J24" s="260">
        <v>44.87</v>
      </c>
      <c r="K24" s="260">
        <v>20641.2</v>
      </c>
      <c r="L24" s="260">
        <v>26.601</v>
      </c>
      <c r="M24" s="262">
        <v>12077.451</v>
      </c>
      <c r="N24" s="765"/>
      <c r="O24" s="766"/>
      <c r="P24" s="853"/>
      <c r="Q24" s="854"/>
      <c r="R24" s="767"/>
      <c r="S24" s="767"/>
      <c r="T24" s="855"/>
      <c r="U24" s="856"/>
      <c r="V24" s="769" t="s">
        <v>372</v>
      </c>
      <c r="W24" s="8" t="s">
        <v>372</v>
      </c>
      <c r="X24" s="838" t="s">
        <v>372</v>
      </c>
      <c r="Y24" s="838" t="s">
        <v>372</v>
      </c>
      <c r="Z24" s="769" t="s">
        <v>372</v>
      </c>
      <c r="AA24" s="8" t="s">
        <v>372</v>
      </c>
      <c r="AB24" s="838" t="s">
        <v>372</v>
      </c>
      <c r="AC24" s="850" t="s">
        <v>372</v>
      </c>
      <c r="AD24" s="160"/>
      <c r="AE24" s="216"/>
      <c r="AF24" s="161" t="s">
        <v>81</v>
      </c>
      <c r="AG24" s="217" t="s">
        <v>113</v>
      </c>
      <c r="AH24" s="218" t="s">
        <v>133</v>
      </c>
      <c r="AI24" s="449"/>
      <c r="AJ24" s="450"/>
      <c r="AK24" s="449"/>
      <c r="AL24" s="451"/>
      <c r="AM24" s="449"/>
      <c r="AN24" s="451"/>
      <c r="AO24" s="449"/>
      <c r="AP24" s="452"/>
      <c r="AS24" s="858"/>
      <c r="AT24" s="161" t="s">
        <v>81</v>
      </c>
      <c r="AU24" s="217" t="s">
        <v>113</v>
      </c>
      <c r="AV24" s="173" t="s">
        <v>140</v>
      </c>
      <c r="AW24" s="454">
        <v>810.7105263157895</v>
      </c>
      <c r="AX24" s="454">
        <v>1441.0656167979005</v>
      </c>
      <c r="AY24" s="454">
        <v>460.02228660574997</v>
      </c>
      <c r="AZ24" s="961">
        <v>454.02244276530956</v>
      </c>
      <c r="BA24" s="967" t="s">
        <v>380</v>
      </c>
      <c r="BB24" s="968" t="s">
        <v>380</v>
      </c>
    </row>
    <row r="25" spans="1:54" ht="18">
      <c r="A25" s="489" t="s">
        <v>294</v>
      </c>
      <c r="B25" s="491" t="s">
        <v>114</v>
      </c>
      <c r="C25" s="491"/>
      <c r="D25" s="492" t="s">
        <v>68</v>
      </c>
      <c r="E25" s="506" t="s">
        <v>133</v>
      </c>
      <c r="F25" s="254">
        <v>90.645</v>
      </c>
      <c r="G25" s="254">
        <v>42358.41</v>
      </c>
      <c r="H25" s="254">
        <v>148.416</v>
      </c>
      <c r="I25" s="255">
        <v>48288.098</v>
      </c>
      <c r="J25" s="254">
        <v>112.33</v>
      </c>
      <c r="K25" s="254">
        <v>69390.34</v>
      </c>
      <c r="L25" s="254">
        <v>96.203</v>
      </c>
      <c r="M25" s="256">
        <v>63208.988</v>
      </c>
      <c r="N25" s="765"/>
      <c r="O25" s="766"/>
      <c r="P25" s="853"/>
      <c r="Q25" s="854"/>
      <c r="R25" s="767"/>
      <c r="S25" s="767"/>
      <c r="T25" s="855"/>
      <c r="U25" s="856"/>
      <c r="V25" s="769" t="s">
        <v>372</v>
      </c>
      <c r="W25" s="8" t="s">
        <v>372</v>
      </c>
      <c r="X25" s="838" t="s">
        <v>372</v>
      </c>
      <c r="Y25" s="838" t="s">
        <v>372</v>
      </c>
      <c r="Z25" s="769" t="s">
        <v>372</v>
      </c>
      <c r="AA25" s="8" t="s">
        <v>372</v>
      </c>
      <c r="AB25" s="838" t="s">
        <v>372</v>
      </c>
      <c r="AC25" s="850" t="s">
        <v>372</v>
      </c>
      <c r="AD25" s="206" t="s">
        <v>294</v>
      </c>
      <c r="AE25" s="208" t="s">
        <v>114</v>
      </c>
      <c r="AF25" s="208"/>
      <c r="AG25" s="207" t="s">
        <v>68</v>
      </c>
      <c r="AH25" s="222" t="s">
        <v>133</v>
      </c>
      <c r="AI25" s="440" t="s">
        <v>372</v>
      </c>
      <c r="AJ25" s="441" t="s">
        <v>372</v>
      </c>
      <c r="AK25" s="440" t="s">
        <v>372</v>
      </c>
      <c r="AL25" s="442" t="s">
        <v>372</v>
      </c>
      <c r="AM25" s="440" t="s">
        <v>372</v>
      </c>
      <c r="AN25" s="442" t="s">
        <v>372</v>
      </c>
      <c r="AO25" s="440" t="s">
        <v>372</v>
      </c>
      <c r="AP25" s="443" t="s">
        <v>372</v>
      </c>
      <c r="AS25" s="859" t="s">
        <v>114</v>
      </c>
      <c r="AT25" s="161"/>
      <c r="AU25" s="852" t="s">
        <v>68</v>
      </c>
      <c r="AV25" s="173" t="s">
        <v>140</v>
      </c>
      <c r="AW25" s="454">
        <v>467.3000165480722</v>
      </c>
      <c r="AX25" s="448">
        <v>325.356417097887</v>
      </c>
      <c r="AY25" s="448">
        <v>617.7364906970533</v>
      </c>
      <c r="AZ25" s="960">
        <v>657.037597580117</v>
      </c>
      <c r="BA25" s="967" t="s">
        <v>380</v>
      </c>
      <c r="BB25" s="968" t="s">
        <v>380</v>
      </c>
    </row>
    <row r="26" spans="1:54" ht="18">
      <c r="A26" s="494"/>
      <c r="B26" s="495" t="s">
        <v>328</v>
      </c>
      <c r="C26" s="496"/>
      <c r="D26" s="500" t="s">
        <v>115</v>
      </c>
      <c r="E26" s="498" t="s">
        <v>133</v>
      </c>
      <c r="F26" s="263">
        <v>7.9350000000000005</v>
      </c>
      <c r="G26" s="263">
        <v>23124.99</v>
      </c>
      <c r="H26" s="263">
        <v>8.774</v>
      </c>
      <c r="I26" s="263">
        <v>18501.755</v>
      </c>
      <c r="J26" s="263">
        <v>24.689999999999998</v>
      </c>
      <c r="K26" s="263">
        <v>30987.1</v>
      </c>
      <c r="L26" s="263">
        <v>20.565</v>
      </c>
      <c r="M26" s="263">
        <v>22672.096</v>
      </c>
      <c r="N26" s="765"/>
      <c r="O26" s="766"/>
      <c r="P26" s="853"/>
      <c r="Q26" s="854"/>
      <c r="R26" s="767"/>
      <c r="S26" s="767"/>
      <c r="T26" s="855"/>
      <c r="U26" s="856"/>
      <c r="V26" s="769" t="s">
        <v>372</v>
      </c>
      <c r="W26" s="8" t="s">
        <v>372</v>
      </c>
      <c r="X26" s="838" t="s">
        <v>372</v>
      </c>
      <c r="Y26" s="838" t="s">
        <v>372</v>
      </c>
      <c r="Z26" s="769" t="s">
        <v>372</v>
      </c>
      <c r="AA26" s="8" t="s">
        <v>372</v>
      </c>
      <c r="AB26" s="838" t="s">
        <v>372</v>
      </c>
      <c r="AC26" s="850" t="s">
        <v>372</v>
      </c>
      <c r="AD26" s="160"/>
      <c r="AE26" s="159" t="s">
        <v>328</v>
      </c>
      <c r="AF26" s="161"/>
      <c r="AG26" s="215" t="s">
        <v>115</v>
      </c>
      <c r="AH26" s="211" t="s">
        <v>133</v>
      </c>
      <c r="AI26" s="444" t="s">
        <v>372</v>
      </c>
      <c r="AJ26" s="450" t="s">
        <v>372</v>
      </c>
      <c r="AK26" s="449" t="s">
        <v>372</v>
      </c>
      <c r="AL26" s="451" t="s">
        <v>372</v>
      </c>
      <c r="AM26" s="449" t="s">
        <v>372</v>
      </c>
      <c r="AN26" s="451" t="s">
        <v>372</v>
      </c>
      <c r="AO26" s="449" t="s">
        <v>372</v>
      </c>
      <c r="AP26" s="452" t="s">
        <v>372</v>
      </c>
      <c r="AS26" s="851" t="s">
        <v>328</v>
      </c>
      <c r="AT26" s="161"/>
      <c r="AU26" s="214" t="s">
        <v>115</v>
      </c>
      <c r="AV26" s="173" t="s">
        <v>140</v>
      </c>
      <c r="AW26" s="454">
        <v>2914.302457466919</v>
      </c>
      <c r="AX26" s="454">
        <v>2108.7024162297703</v>
      </c>
      <c r="AY26" s="454">
        <v>1255.0465775617658</v>
      </c>
      <c r="AZ26" s="961">
        <v>1102.4602966204716</v>
      </c>
      <c r="BA26" s="967" t="s">
        <v>380</v>
      </c>
      <c r="BB26" s="968" t="s">
        <v>380</v>
      </c>
    </row>
    <row r="27" spans="1:54" ht="18">
      <c r="A27" s="494"/>
      <c r="B27" s="499"/>
      <c r="C27" s="496" t="s">
        <v>82</v>
      </c>
      <c r="D27" s="507" t="s">
        <v>112</v>
      </c>
      <c r="E27" s="498" t="s">
        <v>133</v>
      </c>
      <c r="F27" s="260">
        <v>4.86</v>
      </c>
      <c r="G27" s="260">
        <v>11724.79</v>
      </c>
      <c r="H27" s="260">
        <v>5.946</v>
      </c>
      <c r="I27" s="261">
        <v>10808.927</v>
      </c>
      <c r="J27" s="260">
        <v>9.93</v>
      </c>
      <c r="K27" s="260">
        <v>11795.12</v>
      </c>
      <c r="L27" s="260">
        <v>12.242</v>
      </c>
      <c r="M27" s="262">
        <v>14013.183</v>
      </c>
      <c r="N27" s="765"/>
      <c r="O27" s="766"/>
      <c r="P27" s="853"/>
      <c r="Q27" s="854"/>
      <c r="R27" s="767"/>
      <c r="S27" s="767"/>
      <c r="T27" s="855"/>
      <c r="U27" s="856"/>
      <c r="V27" s="769" t="s">
        <v>372</v>
      </c>
      <c r="W27" s="8" t="s">
        <v>372</v>
      </c>
      <c r="X27" s="838" t="s">
        <v>372</v>
      </c>
      <c r="Y27" s="838" t="s">
        <v>372</v>
      </c>
      <c r="Z27" s="769" t="s">
        <v>372</v>
      </c>
      <c r="AA27" s="8" t="s">
        <v>372</v>
      </c>
      <c r="AB27" s="838" t="s">
        <v>372</v>
      </c>
      <c r="AC27" s="850" t="s">
        <v>372</v>
      </c>
      <c r="AD27" s="160"/>
      <c r="AE27" s="213"/>
      <c r="AF27" s="161" t="s">
        <v>82</v>
      </c>
      <c r="AG27" s="224" t="s">
        <v>112</v>
      </c>
      <c r="AH27" s="211" t="s">
        <v>133</v>
      </c>
      <c r="AI27" s="449"/>
      <c r="AJ27" s="450"/>
      <c r="AK27" s="449"/>
      <c r="AL27" s="451"/>
      <c r="AM27" s="449"/>
      <c r="AN27" s="451"/>
      <c r="AO27" s="449"/>
      <c r="AP27" s="452"/>
      <c r="AS27" s="857"/>
      <c r="AT27" s="161" t="s">
        <v>82</v>
      </c>
      <c r="AU27" s="223" t="s">
        <v>112</v>
      </c>
      <c r="AV27" s="173" t="s">
        <v>140</v>
      </c>
      <c r="AW27" s="454">
        <v>2412.508230452675</v>
      </c>
      <c r="AX27" s="454">
        <v>1817.8484695593677</v>
      </c>
      <c r="AY27" s="454">
        <v>1187.8267875125882</v>
      </c>
      <c r="AZ27" s="961">
        <v>1144.6808528018298</v>
      </c>
      <c r="BA27" s="967" t="s">
        <v>380</v>
      </c>
      <c r="BB27" s="968" t="s">
        <v>380</v>
      </c>
    </row>
    <row r="28" spans="1:54" ht="18">
      <c r="A28" s="494"/>
      <c r="B28" s="501"/>
      <c r="C28" s="496" t="s">
        <v>85</v>
      </c>
      <c r="D28" s="508" t="s">
        <v>113</v>
      </c>
      <c r="E28" s="503" t="s">
        <v>133</v>
      </c>
      <c r="F28" s="260">
        <v>3.075</v>
      </c>
      <c r="G28" s="260">
        <v>11400.2</v>
      </c>
      <c r="H28" s="260">
        <v>2.828</v>
      </c>
      <c r="I28" s="261">
        <v>7692.828</v>
      </c>
      <c r="J28" s="260">
        <v>14.76</v>
      </c>
      <c r="K28" s="260">
        <v>19191.98</v>
      </c>
      <c r="L28" s="260">
        <v>8.323</v>
      </c>
      <c r="M28" s="262">
        <v>8658.913</v>
      </c>
      <c r="N28" s="765"/>
      <c r="O28" s="766"/>
      <c r="P28" s="853"/>
      <c r="Q28" s="854"/>
      <c r="R28" s="767"/>
      <c r="S28" s="767"/>
      <c r="T28" s="855"/>
      <c r="U28" s="856"/>
      <c r="V28" s="769" t="s">
        <v>372</v>
      </c>
      <c r="W28" s="8" t="s">
        <v>372</v>
      </c>
      <c r="X28" s="838" t="s">
        <v>372</v>
      </c>
      <c r="Y28" s="838" t="s">
        <v>372</v>
      </c>
      <c r="Z28" s="769" t="s">
        <v>372</v>
      </c>
      <c r="AA28" s="8" t="s">
        <v>372</v>
      </c>
      <c r="AB28" s="838" t="s">
        <v>372</v>
      </c>
      <c r="AC28" s="850" t="s">
        <v>372</v>
      </c>
      <c r="AD28" s="160"/>
      <c r="AE28" s="216"/>
      <c r="AF28" s="161" t="s">
        <v>85</v>
      </c>
      <c r="AG28" s="225" t="s">
        <v>113</v>
      </c>
      <c r="AH28" s="218" t="s">
        <v>133</v>
      </c>
      <c r="AI28" s="449"/>
      <c r="AJ28" s="450"/>
      <c r="AK28" s="449"/>
      <c r="AL28" s="451"/>
      <c r="AM28" s="449"/>
      <c r="AN28" s="451"/>
      <c r="AO28" s="449"/>
      <c r="AP28" s="452"/>
      <c r="AS28" s="858"/>
      <c r="AT28" s="161" t="s">
        <v>85</v>
      </c>
      <c r="AU28" s="225" t="s">
        <v>113</v>
      </c>
      <c r="AV28" s="173" t="s">
        <v>140</v>
      </c>
      <c r="AW28" s="454">
        <v>3707.3821138211383</v>
      </c>
      <c r="AX28" s="454">
        <v>2720.2362093352194</v>
      </c>
      <c r="AY28" s="454">
        <v>1300.269647696477</v>
      </c>
      <c r="AZ28" s="961">
        <v>1040.3596059113302</v>
      </c>
      <c r="BA28" s="967" t="s">
        <v>380</v>
      </c>
      <c r="BB28" s="968" t="s">
        <v>380</v>
      </c>
    </row>
    <row r="29" spans="1:54" ht="18">
      <c r="A29" s="494"/>
      <c r="B29" s="495" t="s">
        <v>0</v>
      </c>
      <c r="C29" s="496"/>
      <c r="D29" s="500" t="s">
        <v>116</v>
      </c>
      <c r="E29" s="498" t="s">
        <v>133</v>
      </c>
      <c r="F29" s="257">
        <v>39.436</v>
      </c>
      <c r="G29" s="257">
        <v>6503.33</v>
      </c>
      <c r="H29" s="257">
        <v>45.741</v>
      </c>
      <c r="I29" s="257">
        <v>10655.744</v>
      </c>
      <c r="J29" s="257">
        <v>34.61</v>
      </c>
      <c r="K29" s="257">
        <v>19957.74</v>
      </c>
      <c r="L29" s="257">
        <v>25.959</v>
      </c>
      <c r="M29" s="257">
        <v>18481.646</v>
      </c>
      <c r="N29" s="765"/>
      <c r="O29" s="766"/>
      <c r="P29" s="853"/>
      <c r="Q29" s="854"/>
      <c r="R29" s="767"/>
      <c r="S29" s="767"/>
      <c r="T29" s="855"/>
      <c r="U29" s="856"/>
      <c r="V29" s="769" t="s">
        <v>372</v>
      </c>
      <c r="W29" s="8" t="s">
        <v>372</v>
      </c>
      <c r="X29" s="838" t="s">
        <v>372</v>
      </c>
      <c r="Y29" s="838" t="s">
        <v>372</v>
      </c>
      <c r="Z29" s="769" t="s">
        <v>372</v>
      </c>
      <c r="AA29" s="8" t="s">
        <v>372</v>
      </c>
      <c r="AB29" s="838" t="s">
        <v>372</v>
      </c>
      <c r="AC29" s="850" t="s">
        <v>372</v>
      </c>
      <c r="AD29" s="160"/>
      <c r="AE29" s="159" t="s">
        <v>0</v>
      </c>
      <c r="AF29" s="161"/>
      <c r="AG29" s="215" t="s">
        <v>116</v>
      </c>
      <c r="AH29" s="211" t="s">
        <v>133</v>
      </c>
      <c r="AI29" s="444" t="s">
        <v>372</v>
      </c>
      <c r="AJ29" s="445" t="s">
        <v>372</v>
      </c>
      <c r="AK29" s="444" t="s">
        <v>372</v>
      </c>
      <c r="AL29" s="446" t="s">
        <v>372</v>
      </c>
      <c r="AM29" s="444" t="s">
        <v>372</v>
      </c>
      <c r="AN29" s="446" t="s">
        <v>372</v>
      </c>
      <c r="AO29" s="444" t="s">
        <v>372</v>
      </c>
      <c r="AP29" s="447" t="s">
        <v>372</v>
      </c>
      <c r="AS29" s="851" t="s">
        <v>0</v>
      </c>
      <c r="AT29" s="161"/>
      <c r="AU29" s="214" t="s">
        <v>116</v>
      </c>
      <c r="AV29" s="173" t="s">
        <v>140</v>
      </c>
      <c r="AW29" s="448">
        <v>164.90845927578863</v>
      </c>
      <c r="AX29" s="448">
        <v>232.95826501388254</v>
      </c>
      <c r="AY29" s="448">
        <v>576.6466339208322</v>
      </c>
      <c r="AZ29" s="960">
        <v>711.9552371046651</v>
      </c>
      <c r="BA29" s="967" t="s">
        <v>380</v>
      </c>
      <c r="BB29" s="968" t="s">
        <v>380</v>
      </c>
    </row>
    <row r="30" spans="1:54" ht="18">
      <c r="A30" s="494"/>
      <c r="B30" s="499"/>
      <c r="C30" s="496" t="s">
        <v>83</v>
      </c>
      <c r="D30" s="507" t="s">
        <v>112</v>
      </c>
      <c r="E30" s="498" t="s">
        <v>133</v>
      </c>
      <c r="F30" s="260">
        <v>9.826</v>
      </c>
      <c r="G30" s="260">
        <v>2671.25</v>
      </c>
      <c r="H30" s="260">
        <v>17.018</v>
      </c>
      <c r="I30" s="261">
        <v>6278.541</v>
      </c>
      <c r="J30" s="260">
        <v>10.8</v>
      </c>
      <c r="K30" s="260">
        <v>5982.17</v>
      </c>
      <c r="L30" s="260">
        <v>13.427</v>
      </c>
      <c r="M30" s="262">
        <v>8863.418</v>
      </c>
      <c r="N30" s="765"/>
      <c r="O30" s="766"/>
      <c r="P30" s="853"/>
      <c r="Q30" s="854"/>
      <c r="R30" s="767"/>
      <c r="S30" s="767"/>
      <c r="T30" s="855"/>
      <c r="U30" s="856"/>
      <c r="V30" s="769" t="s">
        <v>372</v>
      </c>
      <c r="W30" s="8" t="s">
        <v>372</v>
      </c>
      <c r="X30" s="838" t="s">
        <v>372</v>
      </c>
      <c r="Y30" s="838" t="s">
        <v>372</v>
      </c>
      <c r="Z30" s="769" t="s">
        <v>372</v>
      </c>
      <c r="AA30" s="8" t="s">
        <v>372</v>
      </c>
      <c r="AB30" s="838" t="s">
        <v>372</v>
      </c>
      <c r="AC30" s="850" t="s">
        <v>372</v>
      </c>
      <c r="AD30" s="160"/>
      <c r="AE30" s="213"/>
      <c r="AF30" s="161" t="s">
        <v>83</v>
      </c>
      <c r="AG30" s="224" t="s">
        <v>112</v>
      </c>
      <c r="AH30" s="211" t="s">
        <v>133</v>
      </c>
      <c r="AI30" s="449"/>
      <c r="AJ30" s="450"/>
      <c r="AK30" s="449"/>
      <c r="AL30" s="451"/>
      <c r="AM30" s="449"/>
      <c r="AN30" s="451"/>
      <c r="AO30" s="449"/>
      <c r="AP30" s="452"/>
      <c r="AS30" s="857"/>
      <c r="AT30" s="161" t="s">
        <v>83</v>
      </c>
      <c r="AU30" s="223" t="s">
        <v>112</v>
      </c>
      <c r="AV30" s="173" t="s">
        <v>140</v>
      </c>
      <c r="AW30" s="454">
        <v>271.8552819051496</v>
      </c>
      <c r="AX30" s="454">
        <v>368.9353037959807</v>
      </c>
      <c r="AY30" s="454">
        <v>553.9046296296297</v>
      </c>
      <c r="AZ30" s="961">
        <v>660.1190139271616</v>
      </c>
      <c r="BA30" s="967" t="s">
        <v>380</v>
      </c>
      <c r="BB30" s="968" t="s">
        <v>380</v>
      </c>
    </row>
    <row r="31" spans="1:54" ht="18">
      <c r="A31" s="494"/>
      <c r="B31" s="501"/>
      <c r="C31" s="496" t="s">
        <v>86</v>
      </c>
      <c r="D31" s="508" t="s">
        <v>113</v>
      </c>
      <c r="E31" s="503" t="s">
        <v>133</v>
      </c>
      <c r="F31" s="260">
        <v>29.61</v>
      </c>
      <c r="G31" s="260">
        <v>3832.08</v>
      </c>
      <c r="H31" s="260">
        <v>28.723</v>
      </c>
      <c r="I31" s="261">
        <v>4377.203</v>
      </c>
      <c r="J31" s="260">
        <v>23.81</v>
      </c>
      <c r="K31" s="260">
        <v>13975.56</v>
      </c>
      <c r="L31" s="260">
        <v>12.532</v>
      </c>
      <c r="M31" s="262">
        <v>9618.228</v>
      </c>
      <c r="N31" s="765"/>
      <c r="O31" s="766"/>
      <c r="P31" s="853"/>
      <c r="Q31" s="854"/>
      <c r="R31" s="767"/>
      <c r="S31" s="767"/>
      <c r="T31" s="855"/>
      <c r="U31" s="856"/>
      <c r="V31" s="769" t="s">
        <v>372</v>
      </c>
      <c r="W31" s="8" t="s">
        <v>372</v>
      </c>
      <c r="X31" s="838" t="s">
        <v>372</v>
      </c>
      <c r="Y31" s="838" t="s">
        <v>372</v>
      </c>
      <c r="Z31" s="769" t="s">
        <v>372</v>
      </c>
      <c r="AA31" s="8" t="s">
        <v>372</v>
      </c>
      <c r="AB31" s="838" t="s">
        <v>372</v>
      </c>
      <c r="AC31" s="850" t="s">
        <v>372</v>
      </c>
      <c r="AD31" s="160"/>
      <c r="AE31" s="216"/>
      <c r="AF31" s="161" t="s">
        <v>86</v>
      </c>
      <c r="AG31" s="225" t="s">
        <v>113</v>
      </c>
      <c r="AH31" s="218" t="s">
        <v>133</v>
      </c>
      <c r="AI31" s="449"/>
      <c r="AJ31" s="450"/>
      <c r="AK31" s="449"/>
      <c r="AL31" s="451"/>
      <c r="AM31" s="449"/>
      <c r="AN31" s="451"/>
      <c r="AO31" s="449"/>
      <c r="AP31" s="452"/>
      <c r="AS31" s="858"/>
      <c r="AT31" s="161" t="s">
        <v>86</v>
      </c>
      <c r="AU31" s="225" t="s">
        <v>113</v>
      </c>
      <c r="AV31" s="173" t="s">
        <v>140</v>
      </c>
      <c r="AW31" s="454">
        <v>129.41843971631207</v>
      </c>
      <c r="AX31" s="454">
        <v>152.393656651464</v>
      </c>
      <c r="AY31" s="454">
        <v>586.9617807643847</v>
      </c>
      <c r="AZ31" s="961">
        <v>767.4934567507181</v>
      </c>
      <c r="BA31" s="967" t="s">
        <v>380</v>
      </c>
      <c r="BB31" s="968" t="s">
        <v>380</v>
      </c>
    </row>
    <row r="32" spans="1:54" ht="18">
      <c r="A32" s="494"/>
      <c r="B32" s="495" t="s">
        <v>1</v>
      </c>
      <c r="C32" s="496"/>
      <c r="D32" s="500" t="s">
        <v>117</v>
      </c>
      <c r="E32" s="498" t="s">
        <v>133</v>
      </c>
      <c r="F32" s="263">
        <v>8.078000000000001</v>
      </c>
      <c r="G32" s="263">
        <v>1463.4899999999998</v>
      </c>
      <c r="H32" s="263">
        <v>20.616</v>
      </c>
      <c r="I32" s="263">
        <v>3622.139</v>
      </c>
      <c r="J32" s="263">
        <v>0.42</v>
      </c>
      <c r="K32" s="263">
        <v>221.16</v>
      </c>
      <c r="L32" s="263">
        <v>0.132</v>
      </c>
      <c r="M32" s="263">
        <v>85.946</v>
      </c>
      <c r="N32" s="765"/>
      <c r="O32" s="766"/>
      <c r="P32" s="853"/>
      <c r="Q32" s="854"/>
      <c r="R32" s="767"/>
      <c r="S32" s="767"/>
      <c r="T32" s="855"/>
      <c r="U32" s="856"/>
      <c r="V32" s="769" t="s">
        <v>372</v>
      </c>
      <c r="W32" s="8" t="s">
        <v>372</v>
      </c>
      <c r="X32" s="838" t="s">
        <v>372</v>
      </c>
      <c r="Y32" s="838" t="s">
        <v>372</v>
      </c>
      <c r="Z32" s="769" t="s">
        <v>372</v>
      </c>
      <c r="AA32" s="8" t="s">
        <v>372</v>
      </c>
      <c r="AB32" s="838" t="s">
        <v>372</v>
      </c>
      <c r="AC32" s="850" t="s">
        <v>372</v>
      </c>
      <c r="AD32" s="160"/>
      <c r="AE32" s="159" t="s">
        <v>1</v>
      </c>
      <c r="AF32" s="161"/>
      <c r="AG32" s="215" t="s">
        <v>117</v>
      </c>
      <c r="AH32" s="211" t="s">
        <v>133</v>
      </c>
      <c r="AI32" s="444" t="s">
        <v>372</v>
      </c>
      <c r="AJ32" s="450" t="s">
        <v>372</v>
      </c>
      <c r="AK32" s="449" t="s">
        <v>372</v>
      </c>
      <c r="AL32" s="451" t="s">
        <v>372</v>
      </c>
      <c r="AM32" s="449" t="s">
        <v>372</v>
      </c>
      <c r="AN32" s="451" t="s">
        <v>372</v>
      </c>
      <c r="AO32" s="449" t="s">
        <v>372</v>
      </c>
      <c r="AP32" s="452" t="s">
        <v>372</v>
      </c>
      <c r="AS32" s="851" t="s">
        <v>1</v>
      </c>
      <c r="AT32" s="161"/>
      <c r="AU32" s="214" t="s">
        <v>117</v>
      </c>
      <c r="AV32" s="173" t="s">
        <v>140</v>
      </c>
      <c r="AW32" s="454">
        <v>181.16984402079717</v>
      </c>
      <c r="AX32" s="454">
        <v>175.69552774544044</v>
      </c>
      <c r="AY32" s="454">
        <v>526.5714285714286</v>
      </c>
      <c r="AZ32" s="961">
        <v>651.1060606060605</v>
      </c>
      <c r="BA32" s="967" t="s">
        <v>380</v>
      </c>
      <c r="BB32" s="968" t="s">
        <v>380</v>
      </c>
    </row>
    <row r="33" spans="1:54" ht="18">
      <c r="A33" s="494"/>
      <c r="B33" s="499"/>
      <c r="C33" s="496" t="s">
        <v>84</v>
      </c>
      <c r="D33" s="507" t="s">
        <v>112</v>
      </c>
      <c r="E33" s="498" t="s">
        <v>133</v>
      </c>
      <c r="F33" s="260">
        <v>0.09</v>
      </c>
      <c r="G33" s="260">
        <v>206.12</v>
      </c>
      <c r="H33" s="260">
        <v>0</v>
      </c>
      <c r="I33" s="261">
        <v>0</v>
      </c>
      <c r="J33" s="260">
        <v>0.13</v>
      </c>
      <c r="K33" s="260">
        <v>37.42</v>
      </c>
      <c r="L33" s="260">
        <v>0.021</v>
      </c>
      <c r="M33" s="262">
        <v>6.679</v>
      </c>
      <c r="N33" s="765"/>
      <c r="O33" s="766"/>
      <c r="P33" s="853"/>
      <c r="Q33" s="854"/>
      <c r="R33" s="767"/>
      <c r="S33" s="767"/>
      <c r="T33" s="855"/>
      <c r="U33" s="856"/>
      <c r="V33" s="769" t="s">
        <v>372</v>
      </c>
      <c r="W33" s="8" t="s">
        <v>372</v>
      </c>
      <c r="X33" s="838" t="s">
        <v>372</v>
      </c>
      <c r="Y33" s="838" t="s">
        <v>372</v>
      </c>
      <c r="Z33" s="769" t="s">
        <v>372</v>
      </c>
      <c r="AA33" s="8" t="s">
        <v>372</v>
      </c>
      <c r="AB33" s="838" t="s">
        <v>372</v>
      </c>
      <c r="AC33" s="850" t="s">
        <v>372</v>
      </c>
      <c r="AD33" s="160"/>
      <c r="AE33" s="213"/>
      <c r="AF33" s="161" t="s">
        <v>84</v>
      </c>
      <c r="AG33" s="224" t="s">
        <v>112</v>
      </c>
      <c r="AH33" s="211" t="s">
        <v>133</v>
      </c>
      <c r="AI33" s="449"/>
      <c r="AJ33" s="450"/>
      <c r="AK33" s="449"/>
      <c r="AL33" s="451"/>
      <c r="AM33" s="449"/>
      <c r="AN33" s="451"/>
      <c r="AO33" s="449"/>
      <c r="AP33" s="452"/>
      <c r="AS33" s="857"/>
      <c r="AT33" s="161" t="s">
        <v>84</v>
      </c>
      <c r="AU33" s="223" t="s">
        <v>112</v>
      </c>
      <c r="AV33" s="173" t="s">
        <v>140</v>
      </c>
      <c r="AW33" s="454">
        <v>2290.222222222222</v>
      </c>
      <c r="AX33" s="454" t="s">
        <v>142</v>
      </c>
      <c r="AY33" s="454">
        <v>287.84615384615387</v>
      </c>
      <c r="AZ33" s="961">
        <v>318.04761904761904</v>
      </c>
      <c r="BA33" s="967" t="s">
        <v>155</v>
      </c>
      <c r="BB33" s="968" t="s">
        <v>380</v>
      </c>
    </row>
    <row r="34" spans="1:54" ht="18">
      <c r="A34" s="494"/>
      <c r="B34" s="499"/>
      <c r="C34" s="496" t="s">
        <v>87</v>
      </c>
      <c r="D34" s="508" t="s">
        <v>113</v>
      </c>
      <c r="E34" s="503" t="s">
        <v>133</v>
      </c>
      <c r="F34" s="260">
        <v>7.988</v>
      </c>
      <c r="G34" s="260">
        <v>1257.37</v>
      </c>
      <c r="H34" s="260">
        <v>20.616</v>
      </c>
      <c r="I34" s="261">
        <v>3622.139</v>
      </c>
      <c r="J34" s="260">
        <v>0.29</v>
      </c>
      <c r="K34" s="260">
        <v>183.74</v>
      </c>
      <c r="L34" s="260">
        <v>0.111</v>
      </c>
      <c r="M34" s="262">
        <v>79.267</v>
      </c>
      <c r="N34" s="765"/>
      <c r="O34" s="766"/>
      <c r="P34" s="853"/>
      <c r="Q34" s="854"/>
      <c r="R34" s="767"/>
      <c r="S34" s="767"/>
      <c r="T34" s="855"/>
      <c r="U34" s="856"/>
      <c r="V34" s="769" t="s">
        <v>372</v>
      </c>
      <c r="W34" s="8" t="s">
        <v>372</v>
      </c>
      <c r="X34" s="838" t="s">
        <v>372</v>
      </c>
      <c r="Y34" s="838" t="s">
        <v>372</v>
      </c>
      <c r="Z34" s="769" t="s">
        <v>372</v>
      </c>
      <c r="AA34" s="8" t="s">
        <v>372</v>
      </c>
      <c r="AB34" s="838" t="s">
        <v>372</v>
      </c>
      <c r="AC34" s="850" t="s">
        <v>372</v>
      </c>
      <c r="AD34" s="160"/>
      <c r="AE34" s="213"/>
      <c r="AF34" s="161" t="s">
        <v>87</v>
      </c>
      <c r="AG34" s="225" t="s">
        <v>113</v>
      </c>
      <c r="AH34" s="218" t="s">
        <v>133</v>
      </c>
      <c r="AI34" s="449"/>
      <c r="AJ34" s="450"/>
      <c r="AK34" s="449"/>
      <c r="AL34" s="451"/>
      <c r="AM34" s="449"/>
      <c r="AN34" s="451"/>
      <c r="AO34" s="449"/>
      <c r="AP34" s="452"/>
      <c r="AS34" s="857"/>
      <c r="AT34" s="161" t="s">
        <v>87</v>
      </c>
      <c r="AU34" s="225" t="s">
        <v>113</v>
      </c>
      <c r="AV34" s="173" t="s">
        <v>140</v>
      </c>
      <c r="AW34" s="454">
        <v>157.40736104156232</v>
      </c>
      <c r="AX34" s="454">
        <v>175.69552774544044</v>
      </c>
      <c r="AY34" s="454">
        <v>633.5862068965517</v>
      </c>
      <c r="AZ34" s="961">
        <v>714.1171171171171</v>
      </c>
      <c r="BA34" s="967" t="s">
        <v>380</v>
      </c>
      <c r="BB34" s="968" t="s">
        <v>380</v>
      </c>
    </row>
    <row r="35" spans="1:54" ht="18">
      <c r="A35" s="494"/>
      <c r="B35" s="499"/>
      <c r="C35" s="496" t="s">
        <v>118</v>
      </c>
      <c r="D35" s="509" t="s">
        <v>119</v>
      </c>
      <c r="E35" s="510" t="s">
        <v>133</v>
      </c>
      <c r="F35" s="263">
        <v>16.47</v>
      </c>
      <c r="G35" s="263">
        <v>2520.75</v>
      </c>
      <c r="H35" s="263">
        <v>46.256</v>
      </c>
      <c r="I35" s="263">
        <v>8242.619</v>
      </c>
      <c r="J35" s="263">
        <v>31.04</v>
      </c>
      <c r="K35" s="263">
        <v>4640.27</v>
      </c>
      <c r="L35" s="263">
        <v>23.181</v>
      </c>
      <c r="M35" s="265">
        <v>4572.527</v>
      </c>
      <c r="N35" s="765"/>
      <c r="O35" s="766"/>
      <c r="P35" s="853"/>
      <c r="Q35" s="854"/>
      <c r="R35" s="767"/>
      <c r="S35" s="767"/>
      <c r="T35" s="855"/>
      <c r="U35" s="856"/>
      <c r="V35" s="769" t="s">
        <v>372</v>
      </c>
      <c r="W35" s="8" t="s">
        <v>372</v>
      </c>
      <c r="X35" s="838" t="s">
        <v>372</v>
      </c>
      <c r="Y35" s="838" t="s">
        <v>372</v>
      </c>
      <c r="Z35" s="769" t="s">
        <v>372</v>
      </c>
      <c r="AA35" s="8" t="s">
        <v>372</v>
      </c>
      <c r="AB35" s="838" t="s">
        <v>372</v>
      </c>
      <c r="AC35" s="850" t="s">
        <v>372</v>
      </c>
      <c r="AD35" s="160"/>
      <c r="AE35" s="213"/>
      <c r="AF35" s="161" t="s">
        <v>118</v>
      </c>
      <c r="AG35" s="226" t="s">
        <v>64</v>
      </c>
      <c r="AH35" s="227" t="s">
        <v>133</v>
      </c>
      <c r="AI35" s="449"/>
      <c r="AJ35" s="450"/>
      <c r="AK35" s="449"/>
      <c r="AL35" s="451"/>
      <c r="AM35" s="449"/>
      <c r="AN35" s="451"/>
      <c r="AO35" s="449"/>
      <c r="AP35" s="452"/>
      <c r="AS35" s="857"/>
      <c r="AT35" s="161" t="s">
        <v>118</v>
      </c>
      <c r="AU35" s="226" t="s">
        <v>119</v>
      </c>
      <c r="AV35" s="173" t="s">
        <v>140</v>
      </c>
      <c r="AW35" s="454">
        <v>153.05100182149363</v>
      </c>
      <c r="AX35" s="454">
        <v>178.19567191283295</v>
      </c>
      <c r="AY35" s="454">
        <v>149.4932345360825</v>
      </c>
      <c r="AZ35" s="961">
        <v>197.25322462361416</v>
      </c>
      <c r="BA35" s="967" t="s">
        <v>380</v>
      </c>
      <c r="BB35" s="968" t="s">
        <v>380</v>
      </c>
    </row>
    <row r="36" spans="1:54" ht="18">
      <c r="A36" s="511"/>
      <c r="B36" s="501"/>
      <c r="C36" s="496" t="s">
        <v>88</v>
      </c>
      <c r="D36" s="509" t="s">
        <v>120</v>
      </c>
      <c r="E36" s="510" t="s">
        <v>133</v>
      </c>
      <c r="F36" s="260">
        <v>0</v>
      </c>
      <c r="G36" s="260">
        <v>0</v>
      </c>
      <c r="H36" s="260">
        <v>0</v>
      </c>
      <c r="I36" s="261">
        <v>0</v>
      </c>
      <c r="J36" s="260">
        <v>0</v>
      </c>
      <c r="K36" s="260">
        <v>0</v>
      </c>
      <c r="L36" s="260">
        <v>0</v>
      </c>
      <c r="M36" s="262">
        <v>0</v>
      </c>
      <c r="N36" s="765"/>
      <c r="O36" s="766"/>
      <c r="P36" s="853"/>
      <c r="Q36" s="854"/>
      <c r="R36" s="767"/>
      <c r="S36" s="767"/>
      <c r="T36" s="855"/>
      <c r="U36" s="856"/>
      <c r="V36" s="769" t="s">
        <v>372</v>
      </c>
      <c r="W36" s="8" t="s">
        <v>372</v>
      </c>
      <c r="X36" s="838" t="s">
        <v>372</v>
      </c>
      <c r="Y36" s="838" t="s">
        <v>372</v>
      </c>
      <c r="Z36" s="769" t="s">
        <v>372</v>
      </c>
      <c r="AA36" s="8" t="s">
        <v>372</v>
      </c>
      <c r="AB36" s="838" t="s">
        <v>372</v>
      </c>
      <c r="AC36" s="850" t="s">
        <v>372</v>
      </c>
      <c r="AD36" s="228"/>
      <c r="AE36" s="216"/>
      <c r="AF36" s="161" t="s">
        <v>88</v>
      </c>
      <c r="AG36" s="226" t="s">
        <v>120</v>
      </c>
      <c r="AH36" s="227" t="s">
        <v>133</v>
      </c>
      <c r="AI36" s="449"/>
      <c r="AJ36" s="450"/>
      <c r="AK36" s="449"/>
      <c r="AL36" s="451"/>
      <c r="AM36" s="449"/>
      <c r="AN36" s="451"/>
      <c r="AO36" s="449"/>
      <c r="AP36" s="452"/>
      <c r="AS36" s="858"/>
      <c r="AT36" s="161" t="s">
        <v>88</v>
      </c>
      <c r="AU36" s="226" t="s">
        <v>120</v>
      </c>
      <c r="AV36" s="173" t="s">
        <v>140</v>
      </c>
      <c r="AW36" s="454" t="s">
        <v>142</v>
      </c>
      <c r="AX36" s="454" t="s">
        <v>142</v>
      </c>
      <c r="AY36" s="454" t="s">
        <v>142</v>
      </c>
      <c r="AZ36" s="961" t="s">
        <v>142</v>
      </c>
      <c r="BA36" s="967" t="s">
        <v>155</v>
      </c>
      <c r="BB36" s="968" t="s">
        <v>155</v>
      </c>
    </row>
    <row r="37" spans="1:54" ht="18">
      <c r="A37" s="512" t="s">
        <v>227</v>
      </c>
      <c r="B37" s="513" t="s">
        <v>2</v>
      </c>
      <c r="C37" s="514"/>
      <c r="D37" s="515" t="s">
        <v>70</v>
      </c>
      <c r="E37" s="493" t="s">
        <v>133</v>
      </c>
      <c r="F37" s="254">
        <v>25.189</v>
      </c>
      <c r="G37" s="254">
        <v>20740.75</v>
      </c>
      <c r="H37" s="254">
        <v>88.667</v>
      </c>
      <c r="I37" s="255">
        <v>58909.692</v>
      </c>
      <c r="J37" s="254">
        <v>2950.52</v>
      </c>
      <c r="K37" s="254">
        <v>2118678.09</v>
      </c>
      <c r="L37" s="254">
        <v>1935.727</v>
      </c>
      <c r="M37" s="256">
        <v>1673141.527</v>
      </c>
      <c r="N37" s="765"/>
      <c r="O37" s="766"/>
      <c r="P37" s="853"/>
      <c r="Q37" s="860"/>
      <c r="R37" s="767"/>
      <c r="S37" s="767"/>
      <c r="T37" s="855"/>
      <c r="U37" s="856"/>
      <c r="V37" s="769" t="s">
        <v>372</v>
      </c>
      <c r="W37" s="8" t="s">
        <v>372</v>
      </c>
      <c r="X37" s="838" t="s">
        <v>372</v>
      </c>
      <c r="Y37" s="838" t="s">
        <v>372</v>
      </c>
      <c r="Z37" s="769" t="s">
        <v>372</v>
      </c>
      <c r="AA37" s="8" t="s">
        <v>372</v>
      </c>
      <c r="AB37" s="838" t="s">
        <v>372</v>
      </c>
      <c r="AC37" s="850" t="s">
        <v>372</v>
      </c>
      <c r="AD37" s="229" t="s">
        <v>227</v>
      </c>
      <c r="AE37" s="230" t="s">
        <v>2</v>
      </c>
      <c r="AF37" s="231"/>
      <c r="AG37" s="232" t="s">
        <v>70</v>
      </c>
      <c r="AH37" s="209" t="s">
        <v>133</v>
      </c>
      <c r="AI37" s="440" t="s">
        <v>372</v>
      </c>
      <c r="AJ37" s="442" t="s">
        <v>372</v>
      </c>
      <c r="AK37" s="440" t="s">
        <v>372</v>
      </c>
      <c r="AL37" s="442" t="s">
        <v>372</v>
      </c>
      <c r="AM37" s="440" t="s">
        <v>372</v>
      </c>
      <c r="AN37" s="442" t="s">
        <v>372</v>
      </c>
      <c r="AO37" s="440" t="s">
        <v>372</v>
      </c>
      <c r="AP37" s="443" t="s">
        <v>372</v>
      </c>
      <c r="AS37" s="861" t="s">
        <v>2</v>
      </c>
      <c r="AT37" s="862"/>
      <c r="AU37" s="863" t="s">
        <v>70</v>
      </c>
      <c r="AV37" s="173" t="s">
        <v>140</v>
      </c>
      <c r="AW37" s="448">
        <v>823.4050577633094</v>
      </c>
      <c r="AX37" s="448">
        <v>664.3925248401322</v>
      </c>
      <c r="AY37" s="448">
        <v>718.0693877689356</v>
      </c>
      <c r="AZ37" s="960">
        <v>864.3478791172515</v>
      </c>
      <c r="BA37" s="967" t="s">
        <v>380</v>
      </c>
      <c r="BB37" s="968" t="s">
        <v>380</v>
      </c>
    </row>
    <row r="38" spans="1:54" ht="18">
      <c r="A38" s="494"/>
      <c r="B38" s="516" t="s">
        <v>3</v>
      </c>
      <c r="C38" s="517"/>
      <c r="D38" s="500" t="s">
        <v>121</v>
      </c>
      <c r="E38" s="498" t="s">
        <v>133</v>
      </c>
      <c r="F38" s="263">
        <v>15.148</v>
      </c>
      <c r="G38" s="263">
        <v>10982.79</v>
      </c>
      <c r="H38" s="263">
        <v>72.946</v>
      </c>
      <c r="I38" s="264">
        <v>45716.787</v>
      </c>
      <c r="J38" s="263">
        <v>2025.2</v>
      </c>
      <c r="K38" s="263">
        <v>1717261.68</v>
      </c>
      <c r="L38" s="263">
        <v>1440.423</v>
      </c>
      <c r="M38" s="265">
        <v>1262222.502</v>
      </c>
      <c r="N38" s="765"/>
      <c r="O38" s="766"/>
      <c r="P38" s="853"/>
      <c r="Q38" s="864"/>
      <c r="R38" s="767"/>
      <c r="S38" s="767"/>
      <c r="T38" s="855"/>
      <c r="U38" s="856"/>
      <c r="V38" s="769" t="s">
        <v>372</v>
      </c>
      <c r="W38" s="8" t="s">
        <v>372</v>
      </c>
      <c r="X38" s="838" t="s">
        <v>372</v>
      </c>
      <c r="Y38" s="838" t="s">
        <v>372</v>
      </c>
      <c r="Z38" s="769" t="s">
        <v>372</v>
      </c>
      <c r="AA38" s="8" t="s">
        <v>372</v>
      </c>
      <c r="AB38" s="838" t="s">
        <v>372</v>
      </c>
      <c r="AC38" s="850" t="s">
        <v>372</v>
      </c>
      <c r="AD38" s="160"/>
      <c r="AE38" s="162" t="s">
        <v>3</v>
      </c>
      <c r="AF38" s="163"/>
      <c r="AG38" s="215" t="s">
        <v>121</v>
      </c>
      <c r="AH38" s="211" t="s">
        <v>133</v>
      </c>
      <c r="AI38" s="449"/>
      <c r="AJ38" s="451"/>
      <c r="AK38" s="449"/>
      <c r="AL38" s="451"/>
      <c r="AM38" s="449"/>
      <c r="AN38" s="451"/>
      <c r="AO38" s="449"/>
      <c r="AP38" s="452"/>
      <c r="AS38" s="865" t="s">
        <v>3</v>
      </c>
      <c r="AT38" s="163"/>
      <c r="AU38" s="214" t="s">
        <v>121</v>
      </c>
      <c r="AV38" s="173" t="s">
        <v>140</v>
      </c>
      <c r="AW38" s="454">
        <v>725.0323475046212</v>
      </c>
      <c r="AX38" s="454">
        <v>626.7209579689085</v>
      </c>
      <c r="AY38" s="454">
        <v>847.9467114359076</v>
      </c>
      <c r="AZ38" s="961">
        <v>876.2859951555898</v>
      </c>
      <c r="BA38" s="967" t="s">
        <v>380</v>
      </c>
      <c r="BB38" s="968" t="s">
        <v>380</v>
      </c>
    </row>
    <row r="39" spans="1:54" ht="18">
      <c r="A39" s="494"/>
      <c r="B39" s="516" t="s">
        <v>3</v>
      </c>
      <c r="C39" s="518"/>
      <c r="D39" s="519" t="s">
        <v>122</v>
      </c>
      <c r="E39" s="520" t="s">
        <v>133</v>
      </c>
      <c r="F39" s="257">
        <v>5.376</v>
      </c>
      <c r="G39" s="257">
        <v>4238.1</v>
      </c>
      <c r="H39" s="257">
        <v>7.288</v>
      </c>
      <c r="I39" s="258">
        <v>4304.475</v>
      </c>
      <c r="J39" s="257">
        <v>45.11</v>
      </c>
      <c r="K39" s="257">
        <v>45434</v>
      </c>
      <c r="L39" s="257">
        <v>115.513</v>
      </c>
      <c r="M39" s="259">
        <v>105725.086</v>
      </c>
      <c r="N39" s="765"/>
      <c r="O39" s="766"/>
      <c r="P39" s="853"/>
      <c r="Q39" s="864"/>
      <c r="R39" s="767"/>
      <c r="S39" s="767"/>
      <c r="T39" s="855"/>
      <c r="U39" s="856"/>
      <c r="V39" s="769" t="s">
        <v>372</v>
      </c>
      <c r="W39" s="8" t="s">
        <v>372</v>
      </c>
      <c r="X39" s="838" t="s">
        <v>372</v>
      </c>
      <c r="Y39" s="838" t="s">
        <v>372</v>
      </c>
      <c r="Z39" s="769" t="s">
        <v>372</v>
      </c>
      <c r="AA39" s="8" t="s">
        <v>372</v>
      </c>
      <c r="AB39" s="838" t="s">
        <v>372</v>
      </c>
      <c r="AC39" s="850" t="s">
        <v>372</v>
      </c>
      <c r="AD39" s="160"/>
      <c r="AE39" s="162" t="s">
        <v>3</v>
      </c>
      <c r="AF39" s="233"/>
      <c r="AG39" s="236" t="s">
        <v>122</v>
      </c>
      <c r="AH39" s="235" t="s">
        <v>133</v>
      </c>
      <c r="AI39" s="444"/>
      <c r="AJ39" s="446"/>
      <c r="AK39" s="444"/>
      <c r="AL39" s="446"/>
      <c r="AM39" s="444"/>
      <c r="AN39" s="446"/>
      <c r="AO39" s="444"/>
      <c r="AP39" s="447"/>
      <c r="AS39" s="865" t="s">
        <v>3</v>
      </c>
      <c r="AT39" s="233"/>
      <c r="AU39" s="234" t="s">
        <v>122</v>
      </c>
      <c r="AV39" s="173" t="s">
        <v>140</v>
      </c>
      <c r="AW39" s="448">
        <v>788.3370535714286</v>
      </c>
      <c r="AX39" s="448">
        <v>590.625</v>
      </c>
      <c r="AY39" s="448">
        <v>1007.1824429173132</v>
      </c>
      <c r="AZ39" s="960">
        <v>915.2656930388787</v>
      </c>
      <c r="BA39" s="967" t="s">
        <v>380</v>
      </c>
      <c r="BB39" s="968" t="s">
        <v>380</v>
      </c>
    </row>
    <row r="40" spans="1:54" ht="18">
      <c r="A40" s="489" t="s">
        <v>297</v>
      </c>
      <c r="B40" s="514" t="s">
        <v>123</v>
      </c>
      <c r="C40" s="521"/>
      <c r="D40" s="492" t="s">
        <v>71</v>
      </c>
      <c r="E40" s="493" t="s">
        <v>133</v>
      </c>
      <c r="F40" s="254">
        <v>55.014</v>
      </c>
      <c r="G40" s="254">
        <v>108269.73</v>
      </c>
      <c r="H40" s="254">
        <v>53.487</v>
      </c>
      <c r="I40" s="255">
        <v>116517.369</v>
      </c>
      <c r="J40" s="254">
        <v>753.08</v>
      </c>
      <c r="K40" s="254">
        <v>929225.66</v>
      </c>
      <c r="L40" s="254">
        <v>805.697</v>
      </c>
      <c r="M40" s="256">
        <v>1122500.128</v>
      </c>
      <c r="N40" s="765"/>
      <c r="O40" s="766"/>
      <c r="P40" s="853"/>
      <c r="Q40" s="854"/>
      <c r="R40" s="767"/>
      <c r="S40" s="767"/>
      <c r="T40" s="855"/>
      <c r="U40" s="856"/>
      <c r="V40" s="769" t="s">
        <v>372</v>
      </c>
      <c r="W40" s="8" t="s">
        <v>372</v>
      </c>
      <c r="X40" s="838" t="s">
        <v>372</v>
      </c>
      <c r="Y40" s="838" t="s">
        <v>372</v>
      </c>
      <c r="Z40" s="769" t="s">
        <v>372</v>
      </c>
      <c r="AA40" s="8" t="s">
        <v>372</v>
      </c>
      <c r="AB40" s="838" t="s">
        <v>372</v>
      </c>
      <c r="AC40" s="850" t="s">
        <v>372</v>
      </c>
      <c r="AD40" s="206" t="s">
        <v>297</v>
      </c>
      <c r="AE40" s="231" t="s">
        <v>123</v>
      </c>
      <c r="AF40" s="237"/>
      <c r="AG40" s="207" t="s">
        <v>71</v>
      </c>
      <c r="AH40" s="209" t="s">
        <v>133</v>
      </c>
      <c r="AI40" s="440" t="s">
        <v>372</v>
      </c>
      <c r="AJ40" s="442" t="s">
        <v>372</v>
      </c>
      <c r="AK40" s="440" t="s">
        <v>372</v>
      </c>
      <c r="AL40" s="442" t="s">
        <v>372</v>
      </c>
      <c r="AM40" s="440" t="s">
        <v>372</v>
      </c>
      <c r="AN40" s="442" t="s">
        <v>372</v>
      </c>
      <c r="AO40" s="440" t="s">
        <v>372</v>
      </c>
      <c r="AP40" s="443" t="s">
        <v>372</v>
      </c>
      <c r="AS40" s="866" t="s">
        <v>123</v>
      </c>
      <c r="AT40" s="163"/>
      <c r="AU40" s="852" t="s">
        <v>71</v>
      </c>
      <c r="AV40" s="173" t="s">
        <v>140</v>
      </c>
      <c r="AW40" s="448">
        <v>1968.039589922565</v>
      </c>
      <c r="AX40" s="448">
        <v>2178.4240843569464</v>
      </c>
      <c r="AY40" s="448">
        <v>1233.9003293142825</v>
      </c>
      <c r="AZ40" s="960">
        <v>1393.203807386648</v>
      </c>
      <c r="BA40" s="967" t="s">
        <v>380</v>
      </c>
      <c r="BB40" s="968" t="s">
        <v>380</v>
      </c>
    </row>
    <row r="41" spans="1:54" ht="18">
      <c r="A41" s="494"/>
      <c r="B41" s="516" t="s">
        <v>4</v>
      </c>
      <c r="C41" s="517"/>
      <c r="D41" s="500" t="s">
        <v>115</v>
      </c>
      <c r="E41" s="498" t="s">
        <v>133</v>
      </c>
      <c r="F41" s="257">
        <v>17.797</v>
      </c>
      <c r="G41" s="257">
        <v>48540.85</v>
      </c>
      <c r="H41" s="257">
        <v>13.393</v>
      </c>
      <c r="I41" s="258">
        <v>42767.638</v>
      </c>
      <c r="J41" s="257">
        <v>50.79</v>
      </c>
      <c r="K41" s="257">
        <v>110543.62</v>
      </c>
      <c r="L41" s="257">
        <v>52.872</v>
      </c>
      <c r="M41" s="259">
        <v>128287.51</v>
      </c>
      <c r="N41" s="765"/>
      <c r="O41" s="766"/>
      <c r="P41" s="853"/>
      <c r="Q41" s="854"/>
      <c r="R41" s="767"/>
      <c r="S41" s="767"/>
      <c r="T41" s="855"/>
      <c r="U41" s="856"/>
      <c r="V41" s="769" t="s">
        <v>372</v>
      </c>
      <c r="W41" s="8" t="s">
        <v>372</v>
      </c>
      <c r="X41" s="838" t="s">
        <v>372</v>
      </c>
      <c r="Y41" s="838" t="s">
        <v>372</v>
      </c>
      <c r="Z41" s="769" t="s">
        <v>372</v>
      </c>
      <c r="AA41" s="8" t="s">
        <v>372</v>
      </c>
      <c r="AB41" s="838" t="s">
        <v>372</v>
      </c>
      <c r="AC41" s="850" t="s">
        <v>372</v>
      </c>
      <c r="AD41" s="160"/>
      <c r="AE41" s="162" t="s">
        <v>4</v>
      </c>
      <c r="AF41" s="163"/>
      <c r="AG41" s="215" t="s">
        <v>115</v>
      </c>
      <c r="AH41" s="211" t="s">
        <v>133</v>
      </c>
      <c r="AI41" s="444"/>
      <c r="AJ41" s="446"/>
      <c r="AK41" s="444"/>
      <c r="AL41" s="446"/>
      <c r="AM41" s="444"/>
      <c r="AN41" s="446"/>
      <c r="AO41" s="444"/>
      <c r="AP41" s="447"/>
      <c r="AS41" s="865" t="s">
        <v>4</v>
      </c>
      <c r="AT41" s="163"/>
      <c r="AU41" s="214" t="s">
        <v>115</v>
      </c>
      <c r="AV41" s="173" t="s">
        <v>140</v>
      </c>
      <c r="AW41" s="448">
        <v>2727.4737315277853</v>
      </c>
      <c r="AX41" s="448">
        <v>3193.282908982304</v>
      </c>
      <c r="AY41" s="448">
        <v>2176.4839535341603</v>
      </c>
      <c r="AZ41" s="960">
        <v>2426.3789907701616</v>
      </c>
      <c r="BA41" s="967" t="s">
        <v>380</v>
      </c>
      <c r="BB41" s="968" t="s">
        <v>380</v>
      </c>
    </row>
    <row r="42" spans="1:54" ht="18">
      <c r="A42" s="494"/>
      <c r="B42" s="516" t="s">
        <v>5</v>
      </c>
      <c r="C42" s="517"/>
      <c r="D42" s="500" t="s">
        <v>116</v>
      </c>
      <c r="E42" s="498" t="s">
        <v>133</v>
      </c>
      <c r="F42" s="257">
        <v>13.79</v>
      </c>
      <c r="G42" s="257">
        <v>21011.47</v>
      </c>
      <c r="H42" s="257">
        <v>25.429</v>
      </c>
      <c r="I42" s="258">
        <v>34831.266</v>
      </c>
      <c r="J42" s="257">
        <v>665.93</v>
      </c>
      <c r="K42" s="257">
        <v>758855.54</v>
      </c>
      <c r="L42" s="257">
        <v>721.069</v>
      </c>
      <c r="M42" s="259">
        <v>937437.067</v>
      </c>
      <c r="N42" s="765"/>
      <c r="O42" s="766"/>
      <c r="P42" s="853"/>
      <c r="Q42" s="854"/>
      <c r="R42" s="767"/>
      <c r="S42" s="767"/>
      <c r="T42" s="855"/>
      <c r="U42" s="856"/>
      <c r="V42" s="769" t="s">
        <v>372</v>
      </c>
      <c r="W42" s="8" t="s">
        <v>372</v>
      </c>
      <c r="X42" s="838" t="s">
        <v>372</v>
      </c>
      <c r="Y42" s="838" t="s">
        <v>372</v>
      </c>
      <c r="Z42" s="769" t="s">
        <v>372</v>
      </c>
      <c r="AA42" s="8" t="s">
        <v>372</v>
      </c>
      <c r="AB42" s="838" t="s">
        <v>372</v>
      </c>
      <c r="AC42" s="850" t="s">
        <v>372</v>
      </c>
      <c r="AD42" s="160"/>
      <c r="AE42" s="162" t="s">
        <v>5</v>
      </c>
      <c r="AF42" s="163"/>
      <c r="AG42" s="215" t="s">
        <v>116</v>
      </c>
      <c r="AH42" s="211" t="s">
        <v>133</v>
      </c>
      <c r="AI42" s="444"/>
      <c r="AJ42" s="446"/>
      <c r="AK42" s="444"/>
      <c r="AL42" s="446"/>
      <c r="AM42" s="444"/>
      <c r="AN42" s="446"/>
      <c r="AO42" s="444"/>
      <c r="AP42" s="447"/>
      <c r="AS42" s="865" t="s">
        <v>5</v>
      </c>
      <c r="AT42" s="163"/>
      <c r="AU42" s="214" t="s">
        <v>116</v>
      </c>
      <c r="AV42" s="173" t="s">
        <v>140</v>
      </c>
      <c r="AW42" s="448">
        <v>1523.6744017403917</v>
      </c>
      <c r="AX42" s="448">
        <v>1369.7458020370445</v>
      </c>
      <c r="AY42" s="448">
        <v>1139.5425044674366</v>
      </c>
      <c r="AZ42" s="960">
        <v>1300.065689968644</v>
      </c>
      <c r="BA42" s="967" t="s">
        <v>380</v>
      </c>
      <c r="BB42" s="968" t="s">
        <v>380</v>
      </c>
    </row>
    <row r="43" spans="1:54" ht="18">
      <c r="A43" s="494"/>
      <c r="B43" s="516" t="s">
        <v>124</v>
      </c>
      <c r="C43" s="517"/>
      <c r="D43" s="500" t="s">
        <v>125</v>
      </c>
      <c r="E43" s="498" t="s">
        <v>133</v>
      </c>
      <c r="F43" s="257">
        <v>0.001</v>
      </c>
      <c r="G43" s="257">
        <v>1.816</v>
      </c>
      <c r="H43" s="257">
        <v>0.008</v>
      </c>
      <c r="I43" s="258">
        <v>19.143</v>
      </c>
      <c r="J43" s="257">
        <v>0.16</v>
      </c>
      <c r="K43" s="257">
        <v>317.15</v>
      </c>
      <c r="L43" s="257">
        <v>0.142</v>
      </c>
      <c r="M43" s="259">
        <v>285.639</v>
      </c>
      <c r="N43" s="765"/>
      <c r="O43" s="766"/>
      <c r="P43" s="853"/>
      <c r="Q43" s="854"/>
      <c r="R43" s="767"/>
      <c r="S43" s="767"/>
      <c r="T43" s="855"/>
      <c r="U43" s="856"/>
      <c r="V43" s="769" t="s">
        <v>372</v>
      </c>
      <c r="W43" s="8" t="s">
        <v>372</v>
      </c>
      <c r="X43" s="838" t="s">
        <v>372</v>
      </c>
      <c r="Y43" s="838" t="s">
        <v>372</v>
      </c>
      <c r="Z43" s="769" t="s">
        <v>372</v>
      </c>
      <c r="AA43" s="8" t="s">
        <v>372</v>
      </c>
      <c r="AB43" s="838" t="s">
        <v>372</v>
      </c>
      <c r="AC43" s="850" t="s">
        <v>372</v>
      </c>
      <c r="AD43" s="160"/>
      <c r="AE43" s="162" t="s">
        <v>124</v>
      </c>
      <c r="AF43" s="163"/>
      <c r="AG43" s="215" t="s">
        <v>125</v>
      </c>
      <c r="AH43" s="211" t="s">
        <v>133</v>
      </c>
      <c r="AI43" s="444"/>
      <c r="AJ43" s="446"/>
      <c r="AK43" s="444"/>
      <c r="AL43" s="446"/>
      <c r="AM43" s="444"/>
      <c r="AN43" s="446"/>
      <c r="AO43" s="444"/>
      <c r="AP43" s="447"/>
      <c r="AS43" s="865" t="s">
        <v>124</v>
      </c>
      <c r="AT43" s="163"/>
      <c r="AU43" s="214" t="s">
        <v>125</v>
      </c>
      <c r="AV43" s="173" t="s">
        <v>140</v>
      </c>
      <c r="AW43" s="448">
        <v>1816</v>
      </c>
      <c r="AX43" s="448">
        <v>2392.875</v>
      </c>
      <c r="AY43" s="448">
        <v>1982.1874999999998</v>
      </c>
      <c r="AZ43" s="960">
        <v>2011.5422535211271</v>
      </c>
      <c r="BA43" s="967" t="s">
        <v>380</v>
      </c>
      <c r="BB43" s="968" t="s">
        <v>380</v>
      </c>
    </row>
    <row r="44" spans="1:54" ht="18">
      <c r="A44" s="494"/>
      <c r="B44" s="516" t="s">
        <v>126</v>
      </c>
      <c r="C44" s="517"/>
      <c r="D44" s="500" t="s">
        <v>127</v>
      </c>
      <c r="E44" s="498" t="s">
        <v>133</v>
      </c>
      <c r="F44" s="257">
        <v>0.12</v>
      </c>
      <c r="G44" s="257">
        <v>180.7</v>
      </c>
      <c r="H44" s="257">
        <v>0.046</v>
      </c>
      <c r="I44" s="258">
        <v>134.772</v>
      </c>
      <c r="J44" s="257">
        <v>1.07</v>
      </c>
      <c r="K44" s="257">
        <v>3226.85</v>
      </c>
      <c r="L44" s="257">
        <v>0.531</v>
      </c>
      <c r="M44" s="259">
        <v>1503.677</v>
      </c>
      <c r="N44" s="765"/>
      <c r="O44" s="766"/>
      <c r="P44" s="853"/>
      <c r="Q44" s="854"/>
      <c r="R44" s="767"/>
      <c r="S44" s="767"/>
      <c r="T44" s="855"/>
      <c r="U44" s="856"/>
      <c r="V44" s="769" t="s">
        <v>372</v>
      </c>
      <c r="W44" s="8" t="s">
        <v>372</v>
      </c>
      <c r="X44" s="838" t="s">
        <v>372</v>
      </c>
      <c r="Y44" s="838" t="s">
        <v>372</v>
      </c>
      <c r="Z44" s="769" t="s">
        <v>372</v>
      </c>
      <c r="AA44" s="8" t="s">
        <v>372</v>
      </c>
      <c r="AB44" s="838" t="s">
        <v>372</v>
      </c>
      <c r="AC44" s="850" t="s">
        <v>372</v>
      </c>
      <c r="AD44" s="160"/>
      <c r="AE44" s="162" t="s">
        <v>126</v>
      </c>
      <c r="AF44" s="163"/>
      <c r="AG44" s="215" t="s">
        <v>127</v>
      </c>
      <c r="AH44" s="211" t="s">
        <v>133</v>
      </c>
      <c r="AI44" s="444"/>
      <c r="AJ44" s="446"/>
      <c r="AK44" s="444"/>
      <c r="AL44" s="446"/>
      <c r="AM44" s="444"/>
      <c r="AN44" s="446"/>
      <c r="AO44" s="444"/>
      <c r="AP44" s="447"/>
      <c r="AS44" s="865" t="s">
        <v>126</v>
      </c>
      <c r="AT44" s="163"/>
      <c r="AU44" s="214" t="s">
        <v>127</v>
      </c>
      <c r="AV44" s="173" t="s">
        <v>140</v>
      </c>
      <c r="AW44" s="448">
        <v>1505.8333333333333</v>
      </c>
      <c r="AX44" s="448">
        <v>2929.8260869565215</v>
      </c>
      <c r="AY44" s="448">
        <v>3015.7476635514017</v>
      </c>
      <c r="AZ44" s="960">
        <v>2831.7834274952916</v>
      </c>
      <c r="BA44" s="967" t="s">
        <v>380</v>
      </c>
      <c r="BB44" s="968" t="s">
        <v>380</v>
      </c>
    </row>
    <row r="45" spans="1:54" ht="18">
      <c r="A45" s="494"/>
      <c r="B45" s="516" t="s">
        <v>128</v>
      </c>
      <c r="C45" s="517"/>
      <c r="D45" s="500" t="s">
        <v>129</v>
      </c>
      <c r="E45" s="498" t="s">
        <v>133</v>
      </c>
      <c r="F45" s="257">
        <v>4.06</v>
      </c>
      <c r="G45" s="257">
        <v>8592.99</v>
      </c>
      <c r="H45" s="257">
        <v>7.18</v>
      </c>
      <c r="I45" s="258">
        <v>13845.549</v>
      </c>
      <c r="J45" s="257">
        <v>4.47</v>
      </c>
      <c r="K45" s="257">
        <v>12327.05</v>
      </c>
      <c r="L45" s="257">
        <v>5.298</v>
      </c>
      <c r="M45" s="259">
        <v>15479.797</v>
      </c>
      <c r="N45" s="765"/>
      <c r="O45" s="766"/>
      <c r="P45" s="853"/>
      <c r="Q45" s="854"/>
      <c r="R45" s="767"/>
      <c r="S45" s="767"/>
      <c r="T45" s="855"/>
      <c r="U45" s="856"/>
      <c r="V45" s="769" t="s">
        <v>372</v>
      </c>
      <c r="W45" s="8" t="s">
        <v>372</v>
      </c>
      <c r="X45" s="838" t="s">
        <v>372</v>
      </c>
      <c r="Y45" s="838" t="s">
        <v>372</v>
      </c>
      <c r="Z45" s="769" t="s">
        <v>372</v>
      </c>
      <c r="AA45" s="8" t="s">
        <v>372</v>
      </c>
      <c r="AB45" s="838" t="s">
        <v>372</v>
      </c>
      <c r="AC45" s="850" t="s">
        <v>372</v>
      </c>
      <c r="AD45" s="160"/>
      <c r="AE45" s="162" t="s">
        <v>128</v>
      </c>
      <c r="AF45" s="163"/>
      <c r="AG45" s="215" t="s">
        <v>129</v>
      </c>
      <c r="AH45" s="211" t="s">
        <v>133</v>
      </c>
      <c r="AI45" s="444"/>
      <c r="AJ45" s="446"/>
      <c r="AK45" s="444"/>
      <c r="AL45" s="446"/>
      <c r="AM45" s="444"/>
      <c r="AN45" s="446"/>
      <c r="AO45" s="444"/>
      <c r="AP45" s="447"/>
      <c r="AS45" s="865" t="s">
        <v>128</v>
      </c>
      <c r="AT45" s="163"/>
      <c r="AU45" s="214" t="s">
        <v>129</v>
      </c>
      <c r="AV45" s="173" t="s">
        <v>140</v>
      </c>
      <c r="AW45" s="448">
        <v>2116.5</v>
      </c>
      <c r="AX45" s="448">
        <v>1928.3494428969361</v>
      </c>
      <c r="AY45" s="448">
        <v>2757.729306487696</v>
      </c>
      <c r="AZ45" s="960">
        <v>2921.8189882974707</v>
      </c>
      <c r="BA45" s="967" t="s">
        <v>380</v>
      </c>
      <c r="BB45" s="968" t="s">
        <v>380</v>
      </c>
    </row>
    <row r="46" spans="1:54" ht="18">
      <c r="A46" s="494"/>
      <c r="B46" s="516" t="s">
        <v>6</v>
      </c>
      <c r="C46" s="517"/>
      <c r="D46" s="500" t="s">
        <v>119</v>
      </c>
      <c r="E46" s="498" t="s">
        <v>133</v>
      </c>
      <c r="F46" s="263">
        <v>0.308</v>
      </c>
      <c r="G46" s="263">
        <v>523.4</v>
      </c>
      <c r="H46" s="263">
        <v>0.208</v>
      </c>
      <c r="I46" s="264">
        <v>133.642</v>
      </c>
      <c r="J46" s="263">
        <v>6.49</v>
      </c>
      <c r="K46" s="263">
        <v>4803.92</v>
      </c>
      <c r="L46" s="263">
        <v>5.335</v>
      </c>
      <c r="M46" s="265">
        <v>5288.502</v>
      </c>
      <c r="N46" s="765"/>
      <c r="O46" s="766"/>
      <c r="P46" s="853"/>
      <c r="Q46" s="854"/>
      <c r="R46" s="767"/>
      <c r="S46" s="767"/>
      <c r="T46" s="855"/>
      <c r="U46" s="856"/>
      <c r="V46" s="769" t="s">
        <v>372</v>
      </c>
      <c r="W46" s="8" t="s">
        <v>372</v>
      </c>
      <c r="X46" s="838" t="s">
        <v>372</v>
      </c>
      <c r="Y46" s="838" t="s">
        <v>372</v>
      </c>
      <c r="Z46" s="769" t="s">
        <v>372</v>
      </c>
      <c r="AA46" s="8" t="s">
        <v>372</v>
      </c>
      <c r="AB46" s="838" t="s">
        <v>372</v>
      </c>
      <c r="AC46" s="850" t="s">
        <v>372</v>
      </c>
      <c r="AD46" s="160"/>
      <c r="AE46" s="162" t="s">
        <v>6</v>
      </c>
      <c r="AF46" s="163"/>
      <c r="AG46" s="215" t="s">
        <v>64</v>
      </c>
      <c r="AH46" s="211" t="s">
        <v>133</v>
      </c>
      <c r="AI46" s="449"/>
      <c r="AJ46" s="451"/>
      <c r="AK46" s="449"/>
      <c r="AL46" s="451"/>
      <c r="AM46" s="449"/>
      <c r="AN46" s="451"/>
      <c r="AO46" s="449"/>
      <c r="AP46" s="452"/>
      <c r="AS46" s="865" t="s">
        <v>6</v>
      </c>
      <c r="AT46" s="163"/>
      <c r="AU46" s="214" t="s">
        <v>119</v>
      </c>
      <c r="AV46" s="173" t="s">
        <v>140</v>
      </c>
      <c r="AW46" s="454">
        <v>1699.3506493506493</v>
      </c>
      <c r="AX46" s="454">
        <v>642.5096153846154</v>
      </c>
      <c r="AY46" s="454">
        <v>740.2033898305085</v>
      </c>
      <c r="AZ46" s="961">
        <v>991.2843486410497</v>
      </c>
      <c r="BA46" s="967" t="s">
        <v>155</v>
      </c>
      <c r="BB46" s="968" t="s">
        <v>380</v>
      </c>
    </row>
    <row r="47" spans="1:54" ht="18.75" thickBot="1">
      <c r="A47" s="867"/>
      <c r="B47" s="522" t="s">
        <v>6</v>
      </c>
      <c r="C47" s="523"/>
      <c r="D47" s="524" t="s">
        <v>117</v>
      </c>
      <c r="E47" s="525" t="s">
        <v>133</v>
      </c>
      <c r="F47" s="266">
        <v>0</v>
      </c>
      <c r="G47" s="266">
        <v>0</v>
      </c>
      <c r="H47" s="266">
        <v>0</v>
      </c>
      <c r="I47" s="267">
        <v>0</v>
      </c>
      <c r="J47" s="266">
        <v>0</v>
      </c>
      <c r="K47" s="266">
        <v>0</v>
      </c>
      <c r="L47" s="266">
        <v>0</v>
      </c>
      <c r="M47" s="268">
        <v>0</v>
      </c>
      <c r="N47" s="765"/>
      <c r="O47" s="766"/>
      <c r="P47" s="853"/>
      <c r="Q47" s="854"/>
      <c r="R47" s="767"/>
      <c r="S47" s="767"/>
      <c r="T47" s="855"/>
      <c r="U47" s="856"/>
      <c r="V47" s="769" t="s">
        <v>372</v>
      </c>
      <c r="W47" s="8" t="s">
        <v>372</v>
      </c>
      <c r="X47" s="838" t="s">
        <v>372</v>
      </c>
      <c r="Y47" s="838" t="s">
        <v>372</v>
      </c>
      <c r="Z47" s="769" t="s">
        <v>372</v>
      </c>
      <c r="AA47" s="8" t="s">
        <v>372</v>
      </c>
      <c r="AB47" s="838" t="s">
        <v>372</v>
      </c>
      <c r="AC47" s="850" t="s">
        <v>372</v>
      </c>
      <c r="AD47" s="238"/>
      <c r="AE47" s="239" t="s">
        <v>6</v>
      </c>
      <c r="AF47" s="164"/>
      <c r="AG47" s="240" t="s">
        <v>117</v>
      </c>
      <c r="AH47" s="241" t="s">
        <v>133</v>
      </c>
      <c r="AI47" s="455"/>
      <c r="AJ47" s="456"/>
      <c r="AK47" s="455"/>
      <c r="AL47" s="456"/>
      <c r="AM47" s="455"/>
      <c r="AN47" s="456"/>
      <c r="AO47" s="455"/>
      <c r="AP47" s="457"/>
      <c r="AS47" s="868" t="s">
        <v>6</v>
      </c>
      <c r="AT47" s="164"/>
      <c r="AU47" s="240" t="s">
        <v>117</v>
      </c>
      <c r="AV47" s="172" t="s">
        <v>140</v>
      </c>
      <c r="AW47" s="458" t="s">
        <v>142</v>
      </c>
      <c r="AX47" s="458" t="s">
        <v>142</v>
      </c>
      <c r="AY47" s="458" t="s">
        <v>142</v>
      </c>
      <c r="AZ47" s="962" t="s">
        <v>142</v>
      </c>
      <c r="BA47" s="969" t="s">
        <v>155</v>
      </c>
      <c r="BB47" s="970" t="s">
        <v>155</v>
      </c>
    </row>
    <row r="48" spans="1:42" ht="35.25" customHeight="1" thickBot="1">
      <c r="A48" s="1358" t="s">
        <v>130</v>
      </c>
      <c r="B48" s="1358"/>
      <c r="C48" s="1358"/>
      <c r="D48" s="1358"/>
      <c r="E48" s="434"/>
      <c r="F48" s="434"/>
      <c r="G48" s="434"/>
      <c r="H48" s="434"/>
      <c r="I48" s="434"/>
      <c r="J48" s="434"/>
      <c r="K48" s="434"/>
      <c r="L48" s="434"/>
      <c r="M48" s="434"/>
      <c r="AE48" s="434"/>
      <c r="AF48" s="434"/>
      <c r="AG48" s="434"/>
      <c r="AH48" s="434"/>
      <c r="AI48" s="434"/>
      <c r="AJ48" s="434"/>
      <c r="AK48" s="434"/>
      <c r="AL48" s="434"/>
      <c r="AM48" s="434"/>
      <c r="AN48" s="434"/>
      <c r="AO48" s="434"/>
      <c r="AP48" s="434"/>
    </row>
    <row r="49" spans="1:42" ht="15.75" thickBot="1">
      <c r="A49" s="459" t="s">
        <v>131</v>
      </c>
      <c r="B49" s="459"/>
      <c r="C49" s="459"/>
      <c r="D49" s="144"/>
      <c r="E49" s="364" t="s">
        <v>157</v>
      </c>
      <c r="F49" s="291">
        <v>0</v>
      </c>
      <c r="G49" s="291">
        <v>0</v>
      </c>
      <c r="H49" s="291">
        <v>0</v>
      </c>
      <c r="I49" s="291">
        <v>0</v>
      </c>
      <c r="J49" s="291">
        <v>0</v>
      </c>
      <c r="K49" s="291">
        <v>0</v>
      </c>
      <c r="L49" s="291">
        <v>0</v>
      </c>
      <c r="M49" s="291">
        <v>0</v>
      </c>
      <c r="AE49" s="434"/>
      <c r="AF49" s="434"/>
      <c r="AG49" s="434"/>
      <c r="AH49" s="434"/>
      <c r="AI49" s="434"/>
      <c r="AJ49" s="434"/>
      <c r="AK49" s="434"/>
      <c r="AL49" s="434"/>
      <c r="AM49" s="434"/>
      <c r="AN49" s="434"/>
      <c r="AO49" s="434"/>
      <c r="AP49" s="434"/>
    </row>
    <row r="50" spans="1:42" ht="15.75" thickBot="1">
      <c r="A50" s="459" t="s">
        <v>132</v>
      </c>
      <c r="B50" s="459"/>
      <c r="C50" s="459"/>
      <c r="D50" s="144"/>
      <c r="E50" s="364" t="s">
        <v>174</v>
      </c>
      <c r="F50" s="291">
        <v>0</v>
      </c>
      <c r="G50" s="291">
        <v>0</v>
      </c>
      <c r="H50" s="291">
        <v>0</v>
      </c>
      <c r="I50" s="291">
        <v>0</v>
      </c>
      <c r="J50" s="291">
        <v>0</v>
      </c>
      <c r="K50" s="291">
        <v>0</v>
      </c>
      <c r="L50" s="291">
        <v>0</v>
      </c>
      <c r="M50" s="291">
        <v>0</v>
      </c>
      <c r="AE50" s="434"/>
      <c r="AF50" s="434"/>
      <c r="AG50" s="434"/>
      <c r="AH50" s="434"/>
      <c r="AI50" s="434"/>
      <c r="AJ50" s="434"/>
      <c r="AK50" s="434"/>
      <c r="AL50" s="434"/>
      <c r="AM50" s="434"/>
      <c r="AN50" s="434"/>
      <c r="AO50" s="434"/>
      <c r="AP50" s="434"/>
    </row>
    <row r="51" spans="1:42" ht="15">
      <c r="A51" s="459"/>
      <c r="B51" s="459"/>
      <c r="C51" s="459"/>
      <c r="D51" s="144"/>
      <c r="E51" s="144"/>
      <c r="F51" s="434"/>
      <c r="G51" s="434"/>
      <c r="H51" s="434"/>
      <c r="I51" s="434"/>
      <c r="J51" s="434"/>
      <c r="K51" s="434"/>
      <c r="L51" s="434"/>
      <c r="M51" s="434"/>
      <c r="AE51" s="434"/>
      <c r="AF51" s="434"/>
      <c r="AG51" s="434"/>
      <c r="AH51" s="434"/>
      <c r="AI51" s="434"/>
      <c r="AJ51" s="434"/>
      <c r="AK51" s="434"/>
      <c r="AL51" s="434"/>
      <c r="AM51" s="434"/>
      <c r="AN51" s="434"/>
      <c r="AO51" s="434"/>
      <c r="AP51" s="434"/>
    </row>
    <row r="52" spans="1:42" ht="15">
      <c r="A52" s="459"/>
      <c r="B52" s="459"/>
      <c r="C52" s="459"/>
      <c r="D52" s="144"/>
      <c r="E52" s="144"/>
      <c r="F52" s="434"/>
      <c r="G52" s="434"/>
      <c r="H52" s="434"/>
      <c r="I52" s="434"/>
      <c r="J52" s="434"/>
      <c r="K52" s="434"/>
      <c r="L52" s="434"/>
      <c r="M52" s="434"/>
      <c r="AE52" s="434"/>
      <c r="AF52" s="434"/>
      <c r="AG52" s="434"/>
      <c r="AH52" s="434"/>
      <c r="AI52" s="434"/>
      <c r="AJ52" s="434"/>
      <c r="AK52" s="434"/>
      <c r="AL52" s="434"/>
      <c r="AM52" s="434"/>
      <c r="AN52" s="434"/>
      <c r="AO52" s="434"/>
      <c r="AP52" s="434"/>
    </row>
    <row r="53" spans="1:42" ht="15">
      <c r="A53" s="459"/>
      <c r="B53" s="459"/>
      <c r="C53" s="459"/>
      <c r="D53" s="144"/>
      <c r="E53" s="144"/>
      <c r="F53" s="434"/>
      <c r="G53" s="434"/>
      <c r="H53" s="434"/>
      <c r="I53" s="434"/>
      <c r="J53" s="434"/>
      <c r="K53" s="434"/>
      <c r="L53" s="434"/>
      <c r="M53" s="434"/>
      <c r="AE53" s="434"/>
      <c r="AF53" s="434"/>
      <c r="AG53" s="434"/>
      <c r="AH53" s="434"/>
      <c r="AI53" s="434"/>
      <c r="AJ53" s="434"/>
      <c r="AK53" s="434"/>
      <c r="AL53" s="434"/>
      <c r="AM53" s="434"/>
      <c r="AN53" s="434"/>
      <c r="AO53" s="434"/>
      <c r="AP53" s="434"/>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2" operator="equal" stopIfTrue="1">
      <formula>$AW$7</formula>
    </cfRule>
    <cfRule type="cellIs" priority="4" dxfId="23" operator="equal" stopIfTrue="1">
      <formula>$AW$8</formula>
    </cfRule>
    <cfRule type="cellIs" priority="5" dxfId="24"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6" operator="containsText" stopIfTrue="1" text="CHECK">
      <formula>NOT(ISERROR(SEARCH("CHECK",BA15)))</formula>
    </cfRule>
  </conditionalFormatting>
  <conditionalFormatting sqref="BA16:BB47">
    <cfRule type="containsText" priority="1" dxfId="26"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55" zoomScaleNormal="55" zoomScaleSheetLayoutView="75" zoomScalePageLayoutView="0" workbookViewId="0" topLeftCell="D15">
      <selection activeCell="O79" sqref="O79"/>
    </sheetView>
  </sheetViews>
  <sheetFormatPr defaultColWidth="9.625" defaultRowHeight="12.75" customHeight="1"/>
  <cols>
    <col min="1" max="1" width="8.25390625" style="993" customWidth="1"/>
    <col min="2" max="2" width="39.875" style="526" customWidth="1"/>
    <col min="3" max="3" width="10.00390625" style="526" customWidth="1"/>
    <col min="4" max="7" width="19.125" style="526" customWidth="1"/>
    <col min="8" max="8" width="15.375" style="526" customWidth="1"/>
    <col min="9" max="9" width="16.625" style="526" customWidth="1"/>
    <col min="10" max="11" width="19.125" style="526" customWidth="1"/>
    <col min="12" max="26" width="7.00390625" style="85" customWidth="1"/>
    <col min="27" max="27" width="7.00390625" style="994" customWidth="1"/>
    <col min="28" max="28" width="9.375" style="526" customWidth="1"/>
    <col min="29" max="29" width="56.375" style="526" customWidth="1"/>
    <col min="30" max="30" width="9.375" style="526" customWidth="1"/>
    <col min="31" max="38" width="10.75390625" style="526" customWidth="1"/>
    <col min="39" max="39" width="1.625" style="526" customWidth="1"/>
    <col min="40" max="40" width="20.625" style="526" customWidth="1"/>
    <col min="41" max="41" width="1.625" style="526" customWidth="1"/>
    <col min="42" max="42" width="12.625" style="526" customWidth="1"/>
    <col min="43" max="43" width="1.625" style="526" customWidth="1"/>
    <col min="44" max="44" width="12.625" style="526" customWidth="1"/>
    <col min="45" max="45" width="1.625" style="526" customWidth="1"/>
    <col min="46" max="46" width="12.625" style="526" customWidth="1"/>
    <col min="47" max="47" width="59.625" style="526" bestFit="1" customWidth="1"/>
    <col min="48" max="48" width="12.625" style="526" customWidth="1"/>
    <col min="49" max="52" width="11.875" style="526" bestFit="1" customWidth="1"/>
    <col min="53" max="53" width="1.625" style="526" customWidth="1"/>
    <col min="54" max="54" width="11.125" style="85" customWidth="1"/>
    <col min="55" max="55" width="11.625" style="85" customWidth="1"/>
    <col min="56" max="16384" width="9.625" style="526" customWidth="1"/>
  </cols>
  <sheetData>
    <row r="1" spans="54:55" ht="12.75" customHeight="1" thickBot="1">
      <c r="BB1" s="995"/>
      <c r="BC1" s="995"/>
    </row>
    <row r="2" spans="1:53" ht="16.5" customHeight="1" thickTop="1">
      <c r="A2" s="996"/>
      <c r="B2" s="997"/>
      <c r="C2" s="997"/>
      <c r="D2" s="1384" t="s">
        <v>197</v>
      </c>
      <c r="E2" s="1384" t="s">
        <v>7</v>
      </c>
      <c r="F2" s="997"/>
      <c r="G2" s="998" t="s">
        <v>251</v>
      </c>
      <c r="H2" s="1391" t="s">
        <v>365</v>
      </c>
      <c r="I2" s="1391"/>
      <c r="J2" s="998" t="s">
        <v>209</v>
      </c>
      <c r="K2" s="999"/>
      <c r="L2" s="736"/>
      <c r="M2" s="735"/>
      <c r="N2" s="735"/>
      <c r="O2" s="1000"/>
      <c r="P2" s="735"/>
      <c r="Q2" s="735"/>
      <c r="R2" s="735"/>
      <c r="S2" s="736"/>
      <c r="T2" s="1001"/>
      <c r="U2" s="1001"/>
      <c r="V2" s="1001"/>
      <c r="W2" s="736"/>
      <c r="X2" s="736"/>
      <c r="Y2" s="736"/>
      <c r="Z2" s="736"/>
      <c r="AA2" s="1002"/>
      <c r="AT2" s="1365"/>
      <c r="AU2" s="1365"/>
      <c r="AV2" s="1365"/>
      <c r="AW2" s="1003" t="s">
        <v>142</v>
      </c>
      <c r="AX2" s="1004" t="s">
        <v>143</v>
      </c>
      <c r="AY2" s="1005"/>
      <c r="AZ2" s="1005"/>
      <c r="BA2" s="1005"/>
    </row>
    <row r="3" spans="1:50" ht="16.5" customHeight="1">
      <c r="A3" s="1006"/>
      <c r="B3" s="1007"/>
      <c r="C3" s="1007"/>
      <c r="D3" s="1385"/>
      <c r="E3" s="1385"/>
      <c r="F3" s="1007"/>
      <c r="G3" s="1009" t="s">
        <v>214</v>
      </c>
      <c r="H3" s="1010"/>
      <c r="I3" s="1010"/>
      <c r="J3" s="167"/>
      <c r="K3" s="1011"/>
      <c r="L3" s="736"/>
      <c r="M3" s="735"/>
      <c r="N3" s="735"/>
      <c r="O3" s="1012"/>
      <c r="P3" s="735"/>
      <c r="Q3" s="735"/>
      <c r="R3" s="735"/>
      <c r="S3" s="736"/>
      <c r="T3" s="1001"/>
      <c r="U3" s="1001"/>
      <c r="V3" s="1001"/>
      <c r="W3" s="736"/>
      <c r="X3" s="736"/>
      <c r="Y3" s="736"/>
      <c r="Z3" s="736"/>
      <c r="AA3" s="1002"/>
      <c r="AT3" s="1365"/>
      <c r="AU3" s="1365"/>
      <c r="AV3" s="1365"/>
      <c r="AW3" s="1013" t="s">
        <v>144</v>
      </c>
      <c r="AX3" s="1004" t="s">
        <v>150</v>
      </c>
    </row>
    <row r="4" spans="1:50" ht="16.5" customHeight="1">
      <c r="A4" s="1006"/>
      <c r="B4" s="1007"/>
      <c r="C4" s="1007"/>
      <c r="D4" s="1007"/>
      <c r="E4" s="1014" t="s">
        <v>204</v>
      </c>
      <c r="F4" s="1007"/>
      <c r="G4" s="1009" t="s">
        <v>210</v>
      </c>
      <c r="H4" s="1010"/>
      <c r="I4" s="1389" t="s">
        <v>370</v>
      </c>
      <c r="J4" s="1389"/>
      <c r="K4" s="1390"/>
      <c r="L4" s="736"/>
      <c r="M4" s="735"/>
      <c r="N4" s="735"/>
      <c r="O4" s="1015"/>
      <c r="P4" s="735"/>
      <c r="Q4" s="735"/>
      <c r="R4" s="735"/>
      <c r="S4" s="736"/>
      <c r="T4" s="736"/>
      <c r="U4" s="736"/>
      <c r="V4" s="736"/>
      <c r="W4" s="736"/>
      <c r="X4" s="736"/>
      <c r="Y4" s="736"/>
      <c r="Z4" s="736"/>
      <c r="AA4" s="1002"/>
      <c r="AT4" s="1365"/>
      <c r="AU4" s="1365"/>
      <c r="AV4" s="1365"/>
      <c r="AW4" s="1013" t="s">
        <v>145</v>
      </c>
      <c r="AX4" s="1004" t="s">
        <v>146</v>
      </c>
    </row>
    <row r="5" spans="1:50" ht="16.5" customHeight="1">
      <c r="A5" s="1006"/>
      <c r="B5" s="1016" t="s">
        <v>197</v>
      </c>
      <c r="C5" s="1017"/>
      <c r="D5" s="1007"/>
      <c r="E5" s="1018" t="s">
        <v>8</v>
      </c>
      <c r="F5" s="1007"/>
      <c r="G5" s="1009" t="s">
        <v>211</v>
      </c>
      <c r="H5" s="1010">
        <v>0</v>
      </c>
      <c r="I5" s="1019"/>
      <c r="J5" s="1020" t="s">
        <v>212</v>
      </c>
      <c r="K5" s="1011">
        <v>0</v>
      </c>
      <c r="L5" s="736"/>
      <c r="M5" s="735"/>
      <c r="N5" s="735"/>
      <c r="O5" s="1015"/>
      <c r="P5" s="735"/>
      <c r="Q5" s="735"/>
      <c r="R5" s="735"/>
      <c r="S5" s="736"/>
      <c r="T5" s="1021"/>
      <c r="U5" s="736"/>
      <c r="V5" s="736"/>
      <c r="W5" s="736"/>
      <c r="X5" s="736"/>
      <c r="Y5" s="736"/>
      <c r="Z5" s="736"/>
      <c r="AA5" s="1002"/>
      <c r="AC5" s="1022" t="s">
        <v>35</v>
      </c>
      <c r="AU5" s="1023" t="s">
        <v>188</v>
      </c>
      <c r="AW5" s="1013" t="s">
        <v>147</v>
      </c>
      <c r="AX5" s="1004" t="s">
        <v>151</v>
      </c>
    </row>
    <row r="6" spans="1:55" ht="16.5" customHeight="1" thickBot="1">
      <c r="A6" s="1006"/>
      <c r="B6" s="1386" t="s">
        <v>347</v>
      </c>
      <c r="C6" s="1387"/>
      <c r="D6" s="1388"/>
      <c r="E6" s="1024"/>
      <c r="F6" s="1007"/>
      <c r="G6" s="1025" t="s">
        <v>213</v>
      </c>
      <c r="H6" s="1010"/>
      <c r="I6" s="1010"/>
      <c r="J6" s="167"/>
      <c r="K6" s="1011"/>
      <c r="L6" s="1026" t="s">
        <v>181</v>
      </c>
      <c r="M6" s="1026" t="s">
        <v>181</v>
      </c>
      <c r="N6" s="1026" t="s">
        <v>181</v>
      </c>
      <c r="O6" s="1026" t="s">
        <v>181</v>
      </c>
      <c r="P6" s="1026" t="s">
        <v>181</v>
      </c>
      <c r="Q6" s="1026" t="s">
        <v>181</v>
      </c>
      <c r="R6" s="1026" t="s">
        <v>181</v>
      </c>
      <c r="S6" s="1026" t="s">
        <v>181</v>
      </c>
      <c r="T6" s="1026" t="s">
        <v>182</v>
      </c>
      <c r="U6" s="1026" t="s">
        <v>182</v>
      </c>
      <c r="V6" s="1026" t="s">
        <v>182</v>
      </c>
      <c r="W6" s="1026" t="s">
        <v>182</v>
      </c>
      <c r="X6" s="1026" t="s">
        <v>182</v>
      </c>
      <c r="Y6" s="1026" t="s">
        <v>182</v>
      </c>
      <c r="Z6" s="1026" t="s">
        <v>182</v>
      </c>
      <c r="AA6" s="1026" t="s">
        <v>182</v>
      </c>
      <c r="AC6" s="1027"/>
      <c r="AD6" s="1027"/>
      <c r="AH6" s="1028" t="s">
        <v>251</v>
      </c>
      <c r="AI6" s="1370" t="s">
        <v>365</v>
      </c>
      <c r="AJ6" s="1370"/>
      <c r="AK6" s="1370"/>
      <c r="AL6" s="1370"/>
      <c r="AW6" s="1013" t="s">
        <v>148</v>
      </c>
      <c r="AX6" s="1004" t="s">
        <v>152</v>
      </c>
      <c r="BB6" s="85" t="s">
        <v>338</v>
      </c>
      <c r="BC6" s="1029">
        <v>2</v>
      </c>
    </row>
    <row r="7" spans="1:50" ht="16.5" thickBot="1">
      <c r="A7" s="1030"/>
      <c r="B7" s="1031" t="s">
        <v>346</v>
      </c>
      <c r="C7" s="1032"/>
      <c r="D7" s="1033"/>
      <c r="E7" s="252" t="s">
        <v>135</v>
      </c>
      <c r="F7" s="166" t="s">
        <v>197</v>
      </c>
      <c r="G7" s="167" t="s">
        <v>197</v>
      </c>
      <c r="H7" s="1010"/>
      <c r="I7" s="1010"/>
      <c r="J7" s="167"/>
      <c r="K7" s="1011"/>
      <c r="L7" s="736"/>
      <c r="M7" s="735"/>
      <c r="N7" s="736"/>
      <c r="O7" s="736"/>
      <c r="P7" s="736"/>
      <c r="Q7" s="735"/>
      <c r="R7" s="735"/>
      <c r="S7" s="736"/>
      <c r="T7" s="1021"/>
      <c r="U7" s="735"/>
      <c r="V7" s="736"/>
      <c r="W7" s="736"/>
      <c r="X7" s="736"/>
      <c r="Y7" s="735"/>
      <c r="Z7" s="735"/>
      <c r="AA7" s="736"/>
      <c r="AB7" s="1034"/>
      <c r="AC7" s="1035" t="s">
        <v>275</v>
      </c>
      <c r="AD7" s="1036" t="s">
        <v>197</v>
      </c>
      <c r="AE7" s="1371" t="s">
        <v>32</v>
      </c>
      <c r="AF7" s="1371"/>
      <c r="AG7" s="1371"/>
      <c r="AH7" s="1371"/>
      <c r="AI7" s="1371"/>
      <c r="AJ7" s="1371"/>
      <c r="AK7" s="1371"/>
      <c r="AL7" s="1372"/>
      <c r="AW7" s="1013" t="s">
        <v>149</v>
      </c>
      <c r="AX7" s="1004" t="s">
        <v>187</v>
      </c>
    </row>
    <row r="8" spans="1:55" ht="13.5" customHeight="1">
      <c r="A8" s="1037" t="s">
        <v>215</v>
      </c>
      <c r="B8" s="380" t="s">
        <v>197</v>
      </c>
      <c r="C8" s="1038" t="s">
        <v>270</v>
      </c>
      <c r="D8" s="1395" t="s">
        <v>200</v>
      </c>
      <c r="E8" s="1396"/>
      <c r="F8" s="1397"/>
      <c r="G8" s="1398"/>
      <c r="H8" s="1397" t="s">
        <v>203</v>
      </c>
      <c r="I8" s="1397"/>
      <c r="J8" s="1397"/>
      <c r="K8" s="1400"/>
      <c r="L8" s="736" t="s">
        <v>136</v>
      </c>
      <c r="M8" s="735"/>
      <c r="N8" s="735"/>
      <c r="O8" s="1000"/>
      <c r="P8" s="735" t="s">
        <v>137</v>
      </c>
      <c r="Q8" s="735"/>
      <c r="R8" s="735"/>
      <c r="S8" s="736"/>
      <c r="T8" s="1021" t="s">
        <v>136</v>
      </c>
      <c r="U8" s="735"/>
      <c r="V8" s="735"/>
      <c r="W8" s="1000"/>
      <c r="X8" s="735" t="s">
        <v>137</v>
      </c>
      <c r="Y8" s="735"/>
      <c r="Z8" s="735"/>
      <c r="AA8" s="736"/>
      <c r="AB8" s="168" t="s">
        <v>215</v>
      </c>
      <c r="AC8" s="1039" t="s">
        <v>197</v>
      </c>
      <c r="AD8" s="991" t="s">
        <v>197</v>
      </c>
      <c r="AE8" s="1373" t="s">
        <v>200</v>
      </c>
      <c r="AF8" s="1373"/>
      <c r="AG8" s="1373"/>
      <c r="AH8" s="1374"/>
      <c r="AI8" s="1375" t="s">
        <v>203</v>
      </c>
      <c r="AJ8" s="1375" t="s">
        <v>197</v>
      </c>
      <c r="AK8" s="1375" t="s">
        <v>197</v>
      </c>
      <c r="AL8" s="1376" t="s">
        <v>197</v>
      </c>
      <c r="AM8" s="1040" t="s">
        <v>197</v>
      </c>
      <c r="AT8" s="1041" t="s">
        <v>215</v>
      </c>
      <c r="AU8" s="275" t="s">
        <v>197</v>
      </c>
      <c r="AV8" s="1042" t="s">
        <v>138</v>
      </c>
      <c r="AW8" s="1394" t="s">
        <v>200</v>
      </c>
      <c r="AX8" s="1392"/>
      <c r="AY8" s="1392" t="s">
        <v>203</v>
      </c>
      <c r="AZ8" s="1393"/>
      <c r="BB8" s="85" t="s">
        <v>339</v>
      </c>
      <c r="BC8" s="85" t="s">
        <v>340</v>
      </c>
    </row>
    <row r="9" spans="1:55" ht="12.75" customHeight="1">
      <c r="A9" s="1037" t="s">
        <v>240</v>
      </c>
      <c r="B9" s="1043" t="s">
        <v>215</v>
      </c>
      <c r="C9" s="1044" t="s">
        <v>271</v>
      </c>
      <c r="D9" s="1381">
        <v>2014</v>
      </c>
      <c r="E9" s="1382"/>
      <c r="F9" s="1381">
        <v>2015</v>
      </c>
      <c r="G9" s="1382"/>
      <c r="H9" s="1383">
        <v>2014</v>
      </c>
      <c r="I9" s="1382"/>
      <c r="J9" s="1381">
        <v>2015</v>
      </c>
      <c r="K9" s="1399"/>
      <c r="L9" s="1045">
        <v>2014</v>
      </c>
      <c r="M9" s="1046"/>
      <c r="N9" s="1046">
        <v>2015</v>
      </c>
      <c r="O9" s="1047"/>
      <c r="P9" s="1048">
        <v>2014</v>
      </c>
      <c r="Q9" s="1048"/>
      <c r="R9" s="1048">
        <v>2015</v>
      </c>
      <c r="S9" s="736"/>
      <c r="T9" s="1049">
        <v>2014</v>
      </c>
      <c r="U9" s="1046"/>
      <c r="V9" s="1046">
        <v>2015</v>
      </c>
      <c r="W9" s="1047"/>
      <c r="X9" s="1048">
        <v>2014</v>
      </c>
      <c r="Y9" s="1048"/>
      <c r="Z9" s="1048">
        <v>2015</v>
      </c>
      <c r="AA9" s="736"/>
      <c r="AB9" s="170" t="s">
        <v>240</v>
      </c>
      <c r="AC9" s="1039" t="s">
        <v>197</v>
      </c>
      <c r="AD9" s="1050" t="s">
        <v>197</v>
      </c>
      <c r="AE9" s="1368">
        <v>2014</v>
      </c>
      <c r="AF9" s="1367" t="s">
        <v>197</v>
      </c>
      <c r="AG9" s="1366">
        <v>2015</v>
      </c>
      <c r="AH9" s="1367" t="s">
        <v>197</v>
      </c>
      <c r="AI9" s="1368">
        <v>2014</v>
      </c>
      <c r="AJ9" s="1367" t="s">
        <v>197</v>
      </c>
      <c r="AK9" s="1366">
        <v>2015</v>
      </c>
      <c r="AL9" s="1369" t="s">
        <v>197</v>
      </c>
      <c r="AM9" s="1040" t="s">
        <v>197</v>
      </c>
      <c r="AT9" s="641" t="s">
        <v>240</v>
      </c>
      <c r="AU9" s="640" t="s">
        <v>215</v>
      </c>
      <c r="AV9" s="1050" t="s">
        <v>139</v>
      </c>
      <c r="AW9" s="1051">
        <v>2014</v>
      </c>
      <c r="AX9" s="1051">
        <v>2015</v>
      </c>
      <c r="AY9" s="1051">
        <v>2014</v>
      </c>
      <c r="AZ9" s="1052">
        <v>2015</v>
      </c>
      <c r="BB9" s="85" t="s">
        <v>341</v>
      </c>
      <c r="BC9" s="85" t="s">
        <v>342</v>
      </c>
    </row>
    <row r="10" spans="1:52" ht="14.25" customHeight="1">
      <c r="A10" s="1053" t="s">
        <v>197</v>
      </c>
      <c r="B10" s="1054"/>
      <c r="C10" s="1055" t="s">
        <v>197</v>
      </c>
      <c r="D10" s="1056" t="s">
        <v>198</v>
      </c>
      <c r="E10" s="1056" t="s">
        <v>20</v>
      </c>
      <c r="F10" s="1056" t="s">
        <v>198</v>
      </c>
      <c r="G10" s="1056" t="s">
        <v>20</v>
      </c>
      <c r="H10" s="1056" t="s">
        <v>198</v>
      </c>
      <c r="I10" s="1056" t="s">
        <v>20</v>
      </c>
      <c r="J10" s="1056" t="s">
        <v>198</v>
      </c>
      <c r="K10" s="1057" t="s">
        <v>20</v>
      </c>
      <c r="L10" s="1058" t="s">
        <v>198</v>
      </c>
      <c r="M10" s="1059" t="s">
        <v>20</v>
      </c>
      <c r="N10" s="1059" t="s">
        <v>198</v>
      </c>
      <c r="O10" s="1060" t="s">
        <v>20</v>
      </c>
      <c r="P10" s="1059" t="s">
        <v>198</v>
      </c>
      <c r="Q10" s="1059" t="s">
        <v>20</v>
      </c>
      <c r="R10" s="1059" t="s">
        <v>198</v>
      </c>
      <c r="S10" s="1059" t="s">
        <v>20</v>
      </c>
      <c r="T10" s="1058" t="s">
        <v>198</v>
      </c>
      <c r="U10" s="1059" t="s">
        <v>20</v>
      </c>
      <c r="V10" s="1059" t="s">
        <v>198</v>
      </c>
      <c r="W10" s="1059" t="s">
        <v>20</v>
      </c>
      <c r="X10" s="1058" t="s">
        <v>198</v>
      </c>
      <c r="Y10" s="1059" t="s">
        <v>20</v>
      </c>
      <c r="Z10" s="1059" t="s">
        <v>198</v>
      </c>
      <c r="AA10" s="1059" t="s">
        <v>20</v>
      </c>
      <c r="AB10" s="1061" t="s">
        <v>197</v>
      </c>
      <c r="AC10" s="1039"/>
      <c r="AD10" s="1062" t="s">
        <v>197</v>
      </c>
      <c r="AE10" s="1063" t="s">
        <v>198</v>
      </c>
      <c r="AF10" s="1064" t="s">
        <v>20</v>
      </c>
      <c r="AG10" s="640" t="s">
        <v>198</v>
      </c>
      <c r="AH10" s="1064" t="s">
        <v>20</v>
      </c>
      <c r="AI10" s="1065" t="s">
        <v>198</v>
      </c>
      <c r="AJ10" s="1064" t="s">
        <v>20</v>
      </c>
      <c r="AK10" s="640" t="s">
        <v>198</v>
      </c>
      <c r="AL10" s="1066" t="s">
        <v>20</v>
      </c>
      <c r="AM10" s="1040" t="s">
        <v>197</v>
      </c>
      <c r="AT10" s="1067" t="s">
        <v>197</v>
      </c>
      <c r="AU10" s="1051"/>
      <c r="AV10" s="1068" t="s">
        <v>197</v>
      </c>
      <c r="AW10" s="1069"/>
      <c r="AX10" s="1069"/>
      <c r="AY10" s="1069"/>
      <c r="AZ10" s="1070"/>
    </row>
    <row r="11" spans="1:55" s="1084" customFormat="1" ht="15" customHeight="1">
      <c r="A11" s="1071">
        <v>1</v>
      </c>
      <c r="B11" s="1072" t="s">
        <v>207</v>
      </c>
      <c r="C11" s="1073" t="s">
        <v>366</v>
      </c>
      <c r="D11" s="1074">
        <v>1621.379</v>
      </c>
      <c r="E11" s="1074">
        <v>337342.683</v>
      </c>
      <c r="F11" s="1074">
        <v>134387.214</v>
      </c>
      <c r="G11" s="1074">
        <v>490264.043</v>
      </c>
      <c r="H11" s="1074">
        <v>303.43500000000006</v>
      </c>
      <c r="I11" s="1074">
        <v>147669.685</v>
      </c>
      <c r="J11" s="1074">
        <v>187.37599999999998</v>
      </c>
      <c r="K11" s="1074">
        <v>91318.323</v>
      </c>
      <c r="L11" s="1075" t="s">
        <v>372</v>
      </c>
      <c r="M11" s="1075" t="s">
        <v>372</v>
      </c>
      <c r="N11" s="1075" t="s">
        <v>372</v>
      </c>
      <c r="O11" s="1075" t="s">
        <v>372</v>
      </c>
      <c r="P11" s="1075" t="s">
        <v>372</v>
      </c>
      <c r="Q11" s="1075" t="s">
        <v>372</v>
      </c>
      <c r="R11" s="1075" t="s">
        <v>372</v>
      </c>
      <c r="S11" s="1075" t="s">
        <v>372</v>
      </c>
      <c r="T11" s="1076" t="s">
        <v>372</v>
      </c>
      <c r="U11" s="1077" t="s">
        <v>372</v>
      </c>
      <c r="V11" s="1077" t="s">
        <v>372</v>
      </c>
      <c r="W11" s="1077" t="s">
        <v>372</v>
      </c>
      <c r="X11" s="1076" t="s">
        <v>372</v>
      </c>
      <c r="Y11" s="1077" t="s">
        <v>372</v>
      </c>
      <c r="Z11" s="1077" t="s">
        <v>372</v>
      </c>
      <c r="AA11" s="1078" t="s">
        <v>372</v>
      </c>
      <c r="AB11" s="1079">
        <v>1</v>
      </c>
      <c r="AC11" s="1080" t="s">
        <v>207</v>
      </c>
      <c r="AD11" s="1081" t="s">
        <v>196</v>
      </c>
      <c r="AE11" s="1082">
        <v>0</v>
      </c>
      <c r="AF11" s="1082">
        <v>0</v>
      </c>
      <c r="AG11" s="1082">
        <v>0</v>
      </c>
      <c r="AH11" s="1082">
        <v>0</v>
      </c>
      <c r="AI11" s="1082">
        <v>0</v>
      </c>
      <c r="AJ11" s="1082">
        <v>0</v>
      </c>
      <c r="AK11" s="1082">
        <v>0</v>
      </c>
      <c r="AL11" s="1083">
        <v>0</v>
      </c>
      <c r="AT11" s="1085">
        <v>1</v>
      </c>
      <c r="AU11" s="1080" t="s">
        <v>207</v>
      </c>
      <c r="AV11" s="1086" t="s">
        <v>367</v>
      </c>
      <c r="AW11" s="1087">
        <v>208.05911696154942</v>
      </c>
      <c r="AX11" s="1088">
        <v>218.38243896612988</v>
      </c>
      <c r="AY11" s="1089">
        <v>486.66002603522986</v>
      </c>
      <c r="AZ11" s="1090">
        <v>487.35335902143294</v>
      </c>
      <c r="BA11" s="1091"/>
      <c r="BB11" s="1092" t="s">
        <v>155</v>
      </c>
      <c r="BC11" s="1092" t="s">
        <v>155</v>
      </c>
    </row>
    <row r="12" spans="1:55" s="1109" customFormat="1" ht="15" customHeight="1" thickBot="1">
      <c r="A12" s="1093">
        <v>1.1</v>
      </c>
      <c r="B12" s="1094" t="s">
        <v>245</v>
      </c>
      <c r="C12" s="1095" t="s">
        <v>366</v>
      </c>
      <c r="D12" s="1096">
        <v>627.646</v>
      </c>
      <c r="E12" s="1096">
        <v>71088.27</v>
      </c>
      <c r="F12" s="1236">
        <v>549.82</v>
      </c>
      <c r="G12" s="1236">
        <v>53566.134</v>
      </c>
      <c r="H12" s="1096">
        <v>15.898</v>
      </c>
      <c r="I12" s="1096">
        <v>4305.02</v>
      </c>
      <c r="J12" s="1096">
        <v>41.695</v>
      </c>
      <c r="K12" s="1097">
        <v>11674.824</v>
      </c>
      <c r="L12" s="1098"/>
      <c r="M12" s="1099"/>
      <c r="N12" s="1008"/>
      <c r="O12" s="1100"/>
      <c r="P12" s="724"/>
      <c r="Q12" s="724"/>
      <c r="R12" s="724"/>
      <c r="S12" s="1101"/>
      <c r="T12" s="1102" t="s">
        <v>372</v>
      </c>
      <c r="U12" s="1103" t="s">
        <v>372</v>
      </c>
      <c r="V12" s="1103" t="s">
        <v>372</v>
      </c>
      <c r="W12" s="1103" t="s">
        <v>372</v>
      </c>
      <c r="X12" s="1102" t="s">
        <v>372</v>
      </c>
      <c r="Y12" s="1103" t="s">
        <v>372</v>
      </c>
      <c r="Z12" s="1103" t="s">
        <v>372</v>
      </c>
      <c r="AA12" s="1104" t="s">
        <v>372</v>
      </c>
      <c r="AB12" s="1079">
        <v>1.1</v>
      </c>
      <c r="AC12" s="1105" t="s">
        <v>245</v>
      </c>
      <c r="AD12" s="1106" t="s">
        <v>196</v>
      </c>
      <c r="AE12" s="1107"/>
      <c r="AF12" s="1107"/>
      <c r="AG12" s="1107"/>
      <c r="AH12" s="1107"/>
      <c r="AI12" s="1107"/>
      <c r="AJ12" s="1107"/>
      <c r="AK12" s="1107"/>
      <c r="AL12" s="1108"/>
      <c r="AT12" s="1085">
        <v>1.1</v>
      </c>
      <c r="AU12" s="1110" t="s">
        <v>245</v>
      </c>
      <c r="AV12" s="1086" t="s">
        <v>367</v>
      </c>
      <c r="AW12" s="1111">
        <v>113.2617271519296</v>
      </c>
      <c r="AX12" s="1111">
        <v>97.53341111717036</v>
      </c>
      <c r="AY12" s="1112">
        <v>270.79003648257645</v>
      </c>
      <c r="AZ12" s="1113">
        <v>280.00537234680417</v>
      </c>
      <c r="BB12" s="1092" t="s">
        <v>155</v>
      </c>
      <c r="BC12" s="1092" t="s">
        <v>155</v>
      </c>
    </row>
    <row r="13" spans="1:55" s="1084" customFormat="1" ht="15" customHeight="1">
      <c r="A13" s="1071">
        <v>1.2</v>
      </c>
      <c r="B13" s="1114" t="s">
        <v>246</v>
      </c>
      <c r="C13" s="1115" t="s">
        <v>366</v>
      </c>
      <c r="D13" s="1074">
        <v>993.7330000000001</v>
      </c>
      <c r="E13" s="1074">
        <v>266254.413</v>
      </c>
      <c r="F13" s="1156">
        <v>133837.394</v>
      </c>
      <c r="G13" s="1156">
        <v>436697.909</v>
      </c>
      <c r="H13" s="1074">
        <v>287.53700000000003</v>
      </c>
      <c r="I13" s="1074">
        <v>143364.665</v>
      </c>
      <c r="J13" s="1074">
        <v>145.68099999999998</v>
      </c>
      <c r="K13" s="1074">
        <v>79643.499</v>
      </c>
      <c r="L13" s="1116" t="s">
        <v>372</v>
      </c>
      <c r="M13" s="1117" t="s">
        <v>372</v>
      </c>
      <c r="N13" s="1118" t="s">
        <v>372</v>
      </c>
      <c r="O13" s="1119" t="s">
        <v>372</v>
      </c>
      <c r="P13" s="1120" t="s">
        <v>372</v>
      </c>
      <c r="Q13" s="1120" t="s">
        <v>372</v>
      </c>
      <c r="R13" s="1120" t="s">
        <v>372</v>
      </c>
      <c r="S13" s="1121" t="s">
        <v>372</v>
      </c>
      <c r="T13" s="1076" t="s">
        <v>372</v>
      </c>
      <c r="U13" s="1077" t="s">
        <v>372</v>
      </c>
      <c r="V13" s="1077" t="s">
        <v>372</v>
      </c>
      <c r="W13" s="1077" t="s">
        <v>372</v>
      </c>
      <c r="X13" s="1076" t="s">
        <v>372</v>
      </c>
      <c r="Y13" s="1077" t="s">
        <v>372</v>
      </c>
      <c r="Z13" s="1077" t="s">
        <v>372</v>
      </c>
      <c r="AA13" s="1078" t="s">
        <v>372</v>
      </c>
      <c r="AB13" s="1079">
        <v>1.2</v>
      </c>
      <c r="AC13" s="1105" t="s">
        <v>246</v>
      </c>
      <c r="AD13" s="1106" t="s">
        <v>196</v>
      </c>
      <c r="AE13" s="1122">
        <v>0</v>
      </c>
      <c r="AF13" s="1122">
        <v>0</v>
      </c>
      <c r="AG13" s="1122">
        <v>0</v>
      </c>
      <c r="AH13" s="1122">
        <v>0</v>
      </c>
      <c r="AI13" s="1122">
        <v>0</v>
      </c>
      <c r="AJ13" s="1122">
        <v>0</v>
      </c>
      <c r="AK13" s="1122">
        <v>0</v>
      </c>
      <c r="AL13" s="1123">
        <v>0</v>
      </c>
      <c r="AT13" s="1085">
        <v>1.2</v>
      </c>
      <c r="AU13" s="1105" t="s">
        <v>246</v>
      </c>
      <c r="AV13" s="1086" t="s">
        <v>367</v>
      </c>
      <c r="AW13" s="1088">
        <v>267.9335525739811</v>
      </c>
      <c r="AX13" s="1088">
        <v>255.59625995431924</v>
      </c>
      <c r="AY13" s="1124">
        <v>498.5955372699861</v>
      </c>
      <c r="AZ13" s="1125">
        <v>546.6979153081047</v>
      </c>
      <c r="BB13" s="1092" t="s">
        <v>380</v>
      </c>
      <c r="BC13" s="1092" t="s">
        <v>155</v>
      </c>
    </row>
    <row r="14" spans="1:55" s="1109" customFormat="1" ht="15" customHeight="1">
      <c r="A14" s="1093" t="s">
        <v>222</v>
      </c>
      <c r="B14" s="1126" t="s">
        <v>201</v>
      </c>
      <c r="C14" s="1127" t="s">
        <v>366</v>
      </c>
      <c r="D14" s="1128">
        <v>913.998</v>
      </c>
      <c r="E14" s="1128">
        <v>240799.843</v>
      </c>
      <c r="F14" s="1236">
        <v>1640.824</v>
      </c>
      <c r="G14" s="1236">
        <v>405898.861</v>
      </c>
      <c r="H14" s="1128">
        <v>207.08</v>
      </c>
      <c r="I14" s="1128">
        <v>91303.94</v>
      </c>
      <c r="J14" s="1128">
        <v>70.587</v>
      </c>
      <c r="K14" s="1130">
        <v>31042.835</v>
      </c>
      <c r="L14" s="1098"/>
      <c r="M14" s="1099"/>
      <c r="N14" s="1008"/>
      <c r="O14" s="1100"/>
      <c r="P14" s="724"/>
      <c r="Q14" s="724"/>
      <c r="R14" s="724"/>
      <c r="S14" s="1101"/>
      <c r="T14" s="1102" t="s">
        <v>372</v>
      </c>
      <c r="U14" s="1103" t="s">
        <v>372</v>
      </c>
      <c r="V14" s="1103" t="s">
        <v>372</v>
      </c>
      <c r="W14" s="1103" t="s">
        <v>372</v>
      </c>
      <c r="X14" s="1102" t="s">
        <v>372</v>
      </c>
      <c r="Y14" s="1103" t="s">
        <v>372</v>
      </c>
      <c r="Z14" s="1103" t="s">
        <v>372</v>
      </c>
      <c r="AA14" s="1104" t="s">
        <v>372</v>
      </c>
      <c r="AB14" s="1079" t="s">
        <v>222</v>
      </c>
      <c r="AC14" s="1131" t="s">
        <v>201</v>
      </c>
      <c r="AD14" s="1106" t="s">
        <v>196</v>
      </c>
      <c r="AE14" s="1107"/>
      <c r="AF14" s="1107"/>
      <c r="AG14" s="1107"/>
      <c r="AH14" s="1107"/>
      <c r="AI14" s="1107"/>
      <c r="AJ14" s="1107"/>
      <c r="AK14" s="1107"/>
      <c r="AL14" s="1108"/>
      <c r="AT14" s="1085" t="s">
        <v>222</v>
      </c>
      <c r="AU14" s="1131" t="s">
        <v>201</v>
      </c>
      <c r="AV14" s="1086" t="s">
        <v>367</v>
      </c>
      <c r="AW14" s="1132">
        <v>263.457735137276</v>
      </c>
      <c r="AX14" s="1132">
        <v>249.29858055427485</v>
      </c>
      <c r="AY14" s="1132">
        <v>440.9114351941279</v>
      </c>
      <c r="AZ14" s="1133">
        <v>439.7811920041934</v>
      </c>
      <c r="BB14" s="1092" t="s">
        <v>380</v>
      </c>
      <c r="BC14" s="1092" t="s">
        <v>155</v>
      </c>
    </row>
    <row r="15" spans="1:55" s="1109" customFormat="1" ht="15" customHeight="1">
      <c r="A15" s="1093" t="s">
        <v>294</v>
      </c>
      <c r="B15" s="1126" t="s">
        <v>202</v>
      </c>
      <c r="C15" s="1127" t="s">
        <v>366</v>
      </c>
      <c r="D15" s="1128">
        <v>79.735</v>
      </c>
      <c r="E15" s="1128">
        <v>25454.57</v>
      </c>
      <c r="F15" s="1236">
        <v>132196.57</v>
      </c>
      <c r="G15" s="1236">
        <v>30799.048</v>
      </c>
      <c r="H15" s="1128">
        <v>80.457</v>
      </c>
      <c r="I15" s="1128">
        <v>52060.725</v>
      </c>
      <c r="J15" s="1128">
        <v>75.094</v>
      </c>
      <c r="K15" s="1130">
        <v>48600.664</v>
      </c>
      <c r="L15" s="1098"/>
      <c r="M15" s="1099"/>
      <c r="N15" s="1008"/>
      <c r="O15" s="1100"/>
      <c r="P15" s="724"/>
      <c r="Q15" s="724"/>
      <c r="R15" s="724"/>
      <c r="S15" s="1101"/>
      <c r="T15" s="1102" t="s">
        <v>372</v>
      </c>
      <c r="U15" s="1103" t="s">
        <v>372</v>
      </c>
      <c r="V15" s="1103" t="s">
        <v>372</v>
      </c>
      <c r="W15" s="1103" t="s">
        <v>372</v>
      </c>
      <c r="X15" s="1102" t="s">
        <v>372</v>
      </c>
      <c r="Y15" s="1103" t="s">
        <v>372</v>
      </c>
      <c r="Z15" s="1103" t="s">
        <v>372</v>
      </c>
      <c r="AA15" s="1104" t="s">
        <v>372</v>
      </c>
      <c r="AB15" s="1079" t="s">
        <v>294</v>
      </c>
      <c r="AC15" s="1131" t="s">
        <v>202</v>
      </c>
      <c r="AD15" s="1106" t="s">
        <v>196</v>
      </c>
      <c r="AE15" s="1107"/>
      <c r="AF15" s="1107"/>
      <c r="AG15" s="1107"/>
      <c r="AH15" s="1107"/>
      <c r="AI15" s="1107"/>
      <c r="AJ15" s="1107"/>
      <c r="AK15" s="1107"/>
      <c r="AL15" s="1108"/>
      <c r="AT15" s="1085" t="s">
        <v>294</v>
      </c>
      <c r="AU15" s="1131" t="s">
        <v>202</v>
      </c>
      <c r="AV15" s="1086" t="s">
        <v>367</v>
      </c>
      <c r="AW15" s="1132">
        <v>319.23960619552264</v>
      </c>
      <c r="AX15" s="1132">
        <v>325.356417097887</v>
      </c>
      <c r="AY15" s="1132">
        <v>647.062716730676</v>
      </c>
      <c r="AZ15" s="1133">
        <v>647.1976988840653</v>
      </c>
      <c r="BB15" s="1092" t="s">
        <v>380</v>
      </c>
      <c r="BC15" s="1092" t="s">
        <v>155</v>
      </c>
    </row>
    <row r="16" spans="1:55" s="1109" customFormat="1" ht="15" customHeight="1">
      <c r="A16" s="1134" t="s">
        <v>19</v>
      </c>
      <c r="B16" s="1135" t="s">
        <v>311</v>
      </c>
      <c r="C16" s="1136" t="s">
        <v>366</v>
      </c>
      <c r="D16" s="1128">
        <v>0.02</v>
      </c>
      <c r="E16" s="1128">
        <v>34.15</v>
      </c>
      <c r="F16" s="1236">
        <v>0.211</v>
      </c>
      <c r="G16" s="1236">
        <v>468.146</v>
      </c>
      <c r="H16" s="1128">
        <v>0</v>
      </c>
      <c r="I16" s="1128">
        <v>0</v>
      </c>
      <c r="J16" s="1128">
        <v>0</v>
      </c>
      <c r="K16" s="1130">
        <v>0</v>
      </c>
      <c r="L16" s="1098"/>
      <c r="M16" s="1099"/>
      <c r="N16" s="1008"/>
      <c r="O16" s="1100"/>
      <c r="P16" s="724"/>
      <c r="Q16" s="724"/>
      <c r="R16" s="724"/>
      <c r="S16" s="1101"/>
      <c r="T16" s="1102" t="s">
        <v>372</v>
      </c>
      <c r="U16" s="1103" t="s">
        <v>372</v>
      </c>
      <c r="V16" s="1103" t="s">
        <v>372</v>
      </c>
      <c r="W16" s="1103" t="s">
        <v>372</v>
      </c>
      <c r="X16" s="1102" t="s">
        <v>372</v>
      </c>
      <c r="Y16" s="1103" t="s">
        <v>372</v>
      </c>
      <c r="Z16" s="1103" t="s">
        <v>372</v>
      </c>
      <c r="AA16" s="1104" t="s">
        <v>372</v>
      </c>
      <c r="AB16" s="1079" t="s">
        <v>19</v>
      </c>
      <c r="AC16" s="1137" t="s">
        <v>311</v>
      </c>
      <c r="AD16" s="1106" t="s">
        <v>196</v>
      </c>
      <c r="AE16" s="1107" t="s">
        <v>372</v>
      </c>
      <c r="AF16" s="1107" t="s">
        <v>372</v>
      </c>
      <c r="AG16" s="1107" t="s">
        <v>372</v>
      </c>
      <c r="AH16" s="1107" t="s">
        <v>372</v>
      </c>
      <c r="AI16" s="1107" t="s">
        <v>372</v>
      </c>
      <c r="AJ16" s="1107" t="s">
        <v>372</v>
      </c>
      <c r="AK16" s="1107" t="s">
        <v>372</v>
      </c>
      <c r="AL16" s="1108" t="s">
        <v>372</v>
      </c>
      <c r="AT16" s="1138" t="s">
        <v>19</v>
      </c>
      <c r="AU16" s="1139" t="s">
        <v>311</v>
      </c>
      <c r="AV16" s="1086" t="s">
        <v>367</v>
      </c>
      <c r="AW16" s="1132">
        <v>1707.5</v>
      </c>
      <c r="AX16" s="1132">
        <v>2415.636363636363</v>
      </c>
      <c r="AY16" s="1132">
        <v>0</v>
      </c>
      <c r="AZ16" s="1133">
        <v>0</v>
      </c>
      <c r="BB16" s="1092" t="s">
        <v>155</v>
      </c>
      <c r="BC16" s="1092" t="s">
        <v>380</v>
      </c>
    </row>
    <row r="17" spans="1:55" s="1109" customFormat="1" ht="15" customHeight="1">
      <c r="A17" s="1140">
        <v>2</v>
      </c>
      <c r="B17" s="1141" t="s">
        <v>247</v>
      </c>
      <c r="C17" s="1136" t="s">
        <v>305</v>
      </c>
      <c r="D17" s="1128">
        <v>0.28</v>
      </c>
      <c r="E17" s="1128">
        <v>621.891</v>
      </c>
      <c r="F17" s="1236">
        <v>1.417</v>
      </c>
      <c r="G17" s="1236">
        <v>1987.009</v>
      </c>
      <c r="H17" s="1128">
        <v>0.46</v>
      </c>
      <c r="I17" s="1128">
        <v>816.85</v>
      </c>
      <c r="J17" s="1128">
        <v>0.972</v>
      </c>
      <c r="K17" s="1130">
        <v>1652.942</v>
      </c>
      <c r="L17" s="1098"/>
      <c r="M17" s="1099"/>
      <c r="N17" s="1008"/>
      <c r="O17" s="1100"/>
      <c r="P17" s="724"/>
      <c r="Q17" s="724"/>
      <c r="R17" s="724"/>
      <c r="S17" s="1101"/>
      <c r="T17" s="1102" t="s">
        <v>372</v>
      </c>
      <c r="U17" s="1103" t="s">
        <v>372</v>
      </c>
      <c r="V17" s="1103" t="s">
        <v>372</v>
      </c>
      <c r="W17" s="1103" t="s">
        <v>372</v>
      </c>
      <c r="X17" s="1102" t="s">
        <v>372</v>
      </c>
      <c r="Y17" s="1103" t="s">
        <v>372</v>
      </c>
      <c r="Z17" s="1103" t="s">
        <v>372</v>
      </c>
      <c r="AA17" s="1104" t="s">
        <v>372</v>
      </c>
      <c r="AB17" s="1142">
        <v>2</v>
      </c>
      <c r="AC17" s="1143" t="s">
        <v>247</v>
      </c>
      <c r="AD17" s="1106" t="s">
        <v>305</v>
      </c>
      <c r="AE17" s="1107"/>
      <c r="AF17" s="1107"/>
      <c r="AG17" s="1107"/>
      <c r="AH17" s="1107"/>
      <c r="AI17" s="1107"/>
      <c r="AJ17" s="1107"/>
      <c r="AK17" s="1107"/>
      <c r="AL17" s="1108"/>
      <c r="AT17" s="1144">
        <v>2</v>
      </c>
      <c r="AU17" s="1143" t="s">
        <v>247</v>
      </c>
      <c r="AV17" s="1068" t="s">
        <v>141</v>
      </c>
      <c r="AW17" s="1132">
        <v>2221.039285714285</v>
      </c>
      <c r="AX17" s="1132">
        <v>1973.4584563475325</v>
      </c>
      <c r="AY17" s="1132">
        <v>1775.7608695652173</v>
      </c>
      <c r="AZ17" s="1133">
        <v>1700.5576131687244</v>
      </c>
      <c r="BB17" s="1092" t="s">
        <v>380</v>
      </c>
      <c r="BC17" s="1092" t="s">
        <v>155</v>
      </c>
    </row>
    <row r="18" spans="1:55" s="1109" customFormat="1" ht="15" customHeight="1">
      <c r="A18" s="1145">
        <v>3</v>
      </c>
      <c r="B18" s="1146" t="s">
        <v>329</v>
      </c>
      <c r="C18" s="1147" t="s">
        <v>133</v>
      </c>
      <c r="D18" s="1128">
        <v>0.81</v>
      </c>
      <c r="E18" s="1128">
        <v>138.29</v>
      </c>
      <c r="F18" s="1128">
        <v>0.071</v>
      </c>
      <c r="G18" s="1128">
        <v>9.089</v>
      </c>
      <c r="H18" s="1128">
        <v>36.258</v>
      </c>
      <c r="I18" s="1128">
        <v>6322.84</v>
      </c>
      <c r="J18" s="1128">
        <v>48.743</v>
      </c>
      <c r="K18" s="1130">
        <v>10342.804</v>
      </c>
      <c r="L18" s="1098"/>
      <c r="M18" s="1099"/>
      <c r="N18" s="1008"/>
      <c r="O18" s="1100"/>
      <c r="P18" s="724"/>
      <c r="Q18" s="724"/>
      <c r="R18" s="724"/>
      <c r="S18" s="1101"/>
      <c r="T18" s="1102" t="s">
        <v>372</v>
      </c>
      <c r="U18" s="1103" t="s">
        <v>372</v>
      </c>
      <c r="V18" s="1103" t="s">
        <v>372</v>
      </c>
      <c r="W18" s="1103" t="s">
        <v>372</v>
      </c>
      <c r="X18" s="1102" t="s">
        <v>372</v>
      </c>
      <c r="Y18" s="1103" t="s">
        <v>372</v>
      </c>
      <c r="Z18" s="1103" t="s">
        <v>372</v>
      </c>
      <c r="AA18" s="1104" t="s">
        <v>372</v>
      </c>
      <c r="AB18" s="1145">
        <v>3</v>
      </c>
      <c r="AC18" s="1146" t="s">
        <v>329</v>
      </c>
      <c r="AD18" s="1147" t="s">
        <v>133</v>
      </c>
      <c r="AE18" s="1107"/>
      <c r="AF18" s="1107"/>
      <c r="AG18" s="1107"/>
      <c r="AH18" s="1107"/>
      <c r="AI18" s="1107"/>
      <c r="AJ18" s="1107"/>
      <c r="AK18" s="1107"/>
      <c r="AL18" s="1108"/>
      <c r="AT18" s="1145">
        <v>3</v>
      </c>
      <c r="AU18" s="1146" t="s">
        <v>329</v>
      </c>
      <c r="AV18" s="1147" t="s">
        <v>133</v>
      </c>
      <c r="AW18" s="1132">
        <v>170.72839506172838</v>
      </c>
      <c r="AX18" s="1132">
        <v>620.3997835497836</v>
      </c>
      <c r="AY18" s="1132">
        <v>174.38468751723758</v>
      </c>
      <c r="AZ18" s="1133">
        <v>212.1905504380116</v>
      </c>
      <c r="BB18" s="1092" t="s">
        <v>155</v>
      </c>
      <c r="BC18" s="1092" t="s">
        <v>155</v>
      </c>
    </row>
    <row r="19" spans="1:55" s="1109" customFormat="1" ht="15" customHeight="1">
      <c r="A19" s="1148" t="s">
        <v>330</v>
      </c>
      <c r="B19" s="1146" t="s">
        <v>331</v>
      </c>
      <c r="C19" s="1147" t="s">
        <v>133</v>
      </c>
      <c r="D19" s="1128">
        <v>0.72</v>
      </c>
      <c r="E19" s="1128">
        <v>132.6</v>
      </c>
      <c r="F19" s="1236">
        <v>0.028</v>
      </c>
      <c r="G19" s="1236">
        <v>3.338</v>
      </c>
      <c r="H19" s="1128">
        <v>33.991</v>
      </c>
      <c r="I19" s="1128">
        <v>5352.39</v>
      </c>
      <c r="J19" s="1128">
        <v>47.307</v>
      </c>
      <c r="K19" s="1130">
        <v>9514.073</v>
      </c>
      <c r="L19" s="1098"/>
      <c r="M19" s="1099"/>
      <c r="N19" s="1008"/>
      <c r="O19" s="1100"/>
      <c r="P19" s="724"/>
      <c r="Q19" s="724"/>
      <c r="R19" s="724"/>
      <c r="S19" s="1101"/>
      <c r="T19" s="1102"/>
      <c r="U19" s="1103"/>
      <c r="V19" s="1103"/>
      <c r="W19" s="1103"/>
      <c r="X19" s="1102"/>
      <c r="Y19" s="1103"/>
      <c r="Z19" s="1103"/>
      <c r="AA19" s="1104"/>
      <c r="AB19" s="1148" t="s">
        <v>330</v>
      </c>
      <c r="AC19" s="1146" t="s">
        <v>331</v>
      </c>
      <c r="AD19" s="1147" t="s">
        <v>133</v>
      </c>
      <c r="AE19" s="1107"/>
      <c r="AF19" s="1107"/>
      <c r="AG19" s="1107"/>
      <c r="AH19" s="1107"/>
      <c r="AI19" s="1107"/>
      <c r="AJ19" s="1107"/>
      <c r="AK19" s="1107"/>
      <c r="AL19" s="1108"/>
      <c r="AT19" s="1148" t="s">
        <v>330</v>
      </c>
      <c r="AU19" s="1146" t="s">
        <v>331</v>
      </c>
      <c r="AV19" s="1147" t="s">
        <v>133</v>
      </c>
      <c r="AW19" s="1132"/>
      <c r="AX19" s="1132"/>
      <c r="AY19" s="1132"/>
      <c r="AZ19" s="1133"/>
      <c r="BB19" s="1092" t="s">
        <v>380</v>
      </c>
      <c r="BC19" s="1092" t="s">
        <v>380</v>
      </c>
    </row>
    <row r="20" spans="1:55" s="1109" customFormat="1" ht="15" customHeight="1">
      <c r="A20" s="1148" t="s">
        <v>332</v>
      </c>
      <c r="B20" s="1146" t="s">
        <v>344</v>
      </c>
      <c r="C20" s="1149" t="s">
        <v>133</v>
      </c>
      <c r="D20" s="1128">
        <v>0.09</v>
      </c>
      <c r="E20" s="1128">
        <v>5.68</v>
      </c>
      <c r="F20" s="1236">
        <v>0.043</v>
      </c>
      <c r="G20" s="1236">
        <v>5.751</v>
      </c>
      <c r="H20" s="1128">
        <v>2.267</v>
      </c>
      <c r="I20" s="1128">
        <v>970.45</v>
      </c>
      <c r="J20" s="1128">
        <v>1.436</v>
      </c>
      <c r="K20" s="1130">
        <v>828.731</v>
      </c>
      <c r="L20" s="1098"/>
      <c r="M20" s="1099"/>
      <c r="N20" s="1008"/>
      <c r="O20" s="1100"/>
      <c r="P20" s="724"/>
      <c r="Q20" s="724"/>
      <c r="R20" s="724"/>
      <c r="S20" s="1101"/>
      <c r="T20" s="1102"/>
      <c r="U20" s="1103"/>
      <c r="V20" s="1103"/>
      <c r="W20" s="1103"/>
      <c r="X20" s="1102"/>
      <c r="Y20" s="1103"/>
      <c r="Z20" s="1103"/>
      <c r="AA20" s="1104"/>
      <c r="AB20" s="1148" t="s">
        <v>332</v>
      </c>
      <c r="AC20" s="1146" t="s">
        <v>344</v>
      </c>
      <c r="AD20" s="1149" t="s">
        <v>133</v>
      </c>
      <c r="AE20" s="1107"/>
      <c r="AF20" s="1107"/>
      <c r="AG20" s="1107"/>
      <c r="AH20" s="1107"/>
      <c r="AI20" s="1107"/>
      <c r="AJ20" s="1107"/>
      <c r="AK20" s="1107"/>
      <c r="AL20" s="1108"/>
      <c r="AT20" s="1148" t="s">
        <v>332</v>
      </c>
      <c r="AU20" s="1146" t="s">
        <v>344</v>
      </c>
      <c r="AV20" s="1149" t="s">
        <v>133</v>
      </c>
      <c r="AW20" s="1132"/>
      <c r="AX20" s="1132"/>
      <c r="AY20" s="1132"/>
      <c r="AZ20" s="1133"/>
      <c r="BB20" s="1092" t="s">
        <v>380</v>
      </c>
      <c r="BC20" s="1092" t="s">
        <v>380</v>
      </c>
    </row>
    <row r="21" spans="1:55" s="1109" customFormat="1" ht="15" customHeight="1">
      <c r="A21" s="1150">
        <v>4</v>
      </c>
      <c r="B21" s="1146" t="s">
        <v>334</v>
      </c>
      <c r="C21" s="1147" t="s">
        <v>305</v>
      </c>
      <c r="D21" s="1128">
        <v>0.99</v>
      </c>
      <c r="E21" s="1128">
        <v>619.9</v>
      </c>
      <c r="F21" s="1128">
        <v>5.463</v>
      </c>
      <c r="G21" s="1128">
        <v>2582.4069999999997</v>
      </c>
      <c r="H21" s="1128">
        <v>1.4889999999999999</v>
      </c>
      <c r="I21" s="1128">
        <v>1289.22</v>
      </c>
      <c r="J21" s="1128">
        <v>1.446</v>
      </c>
      <c r="K21" s="1130">
        <v>1265.7600000000002</v>
      </c>
      <c r="L21" s="1098"/>
      <c r="M21" s="1099"/>
      <c r="N21" s="1008"/>
      <c r="O21" s="1100"/>
      <c r="P21" s="724"/>
      <c r="Q21" s="724"/>
      <c r="R21" s="724"/>
      <c r="S21" s="1101"/>
      <c r="T21" s="1102" t="s">
        <v>372</v>
      </c>
      <c r="U21" s="1103" t="s">
        <v>372</v>
      </c>
      <c r="V21" s="1103" t="s">
        <v>372</v>
      </c>
      <c r="W21" s="1103" t="s">
        <v>372</v>
      </c>
      <c r="X21" s="1102" t="s">
        <v>372</v>
      </c>
      <c r="Y21" s="1103" t="s">
        <v>372</v>
      </c>
      <c r="Z21" s="1103" t="s">
        <v>372</v>
      </c>
      <c r="AA21" s="1104" t="s">
        <v>372</v>
      </c>
      <c r="AB21" s="1150">
        <v>4</v>
      </c>
      <c r="AC21" s="1146" t="s">
        <v>334</v>
      </c>
      <c r="AD21" s="1147" t="s">
        <v>305</v>
      </c>
      <c r="AE21" s="1151"/>
      <c r="AF21" s="1151"/>
      <c r="AG21" s="1151"/>
      <c r="AH21" s="1151"/>
      <c r="AI21" s="1151"/>
      <c r="AJ21" s="1151"/>
      <c r="AK21" s="1151"/>
      <c r="AL21" s="1152"/>
      <c r="AT21" s="1150">
        <v>4</v>
      </c>
      <c r="AU21" s="1146" t="s">
        <v>334</v>
      </c>
      <c r="AV21" s="1147" t="s">
        <v>305</v>
      </c>
      <c r="AW21" s="1132">
        <v>626.1616161616162</v>
      </c>
      <c r="AX21" s="1132">
        <v>683.0098839213882</v>
      </c>
      <c r="AY21" s="1132">
        <v>865.8294157152452</v>
      </c>
      <c r="AZ21" s="1133">
        <v>875.3526970954358</v>
      </c>
      <c r="BB21" s="1092" t="s">
        <v>380</v>
      </c>
      <c r="BC21" s="1092" t="s">
        <v>155</v>
      </c>
    </row>
    <row r="22" spans="1:55" s="1109" customFormat="1" ht="15" customHeight="1">
      <c r="A22" s="1148" t="s">
        <v>192</v>
      </c>
      <c r="B22" s="1153" t="s">
        <v>335</v>
      </c>
      <c r="C22" s="1127" t="s">
        <v>305</v>
      </c>
      <c r="D22" s="1128">
        <v>0.963</v>
      </c>
      <c r="E22" s="1128">
        <v>566.19</v>
      </c>
      <c r="F22" s="1236">
        <v>5.041</v>
      </c>
      <c r="G22" s="1236">
        <v>2409.747</v>
      </c>
      <c r="H22" s="1128">
        <v>0.886</v>
      </c>
      <c r="I22" s="1128">
        <v>763.74</v>
      </c>
      <c r="J22" s="1128">
        <v>0.627</v>
      </c>
      <c r="K22" s="1129">
        <v>534.839</v>
      </c>
      <c r="L22" s="1098"/>
      <c r="M22" s="1099"/>
      <c r="N22" s="1008"/>
      <c r="O22" s="1100"/>
      <c r="P22" s="724"/>
      <c r="Q22" s="724"/>
      <c r="R22" s="724"/>
      <c r="S22" s="1101"/>
      <c r="T22" s="1102"/>
      <c r="U22" s="1103"/>
      <c r="V22" s="1103"/>
      <c r="W22" s="1103"/>
      <c r="X22" s="1102"/>
      <c r="Y22" s="1103"/>
      <c r="Z22" s="1103"/>
      <c r="AA22" s="1104"/>
      <c r="AB22" s="1148" t="s">
        <v>192</v>
      </c>
      <c r="AC22" s="1153" t="s">
        <v>335</v>
      </c>
      <c r="AD22" s="1127" t="s">
        <v>305</v>
      </c>
      <c r="AE22" s="1151"/>
      <c r="AF22" s="1151"/>
      <c r="AG22" s="1151"/>
      <c r="AH22" s="1151"/>
      <c r="AI22" s="1151"/>
      <c r="AJ22" s="1151"/>
      <c r="AK22" s="1151"/>
      <c r="AL22" s="1152"/>
      <c r="AT22" s="1148" t="s">
        <v>192</v>
      </c>
      <c r="AU22" s="1153" t="s">
        <v>335</v>
      </c>
      <c r="AV22" s="1127" t="s">
        <v>305</v>
      </c>
      <c r="AW22" s="1132"/>
      <c r="AX22" s="1132"/>
      <c r="AY22" s="1132"/>
      <c r="AZ22" s="1133"/>
      <c r="BB22" s="1092" t="s">
        <v>380</v>
      </c>
      <c r="BC22" s="1092" t="s">
        <v>380</v>
      </c>
    </row>
    <row r="23" spans="1:55" s="1109" customFormat="1" ht="15" customHeight="1">
      <c r="A23" s="1148" t="s">
        <v>336</v>
      </c>
      <c r="B23" s="1153" t="s">
        <v>337</v>
      </c>
      <c r="C23" s="1127" t="s">
        <v>305</v>
      </c>
      <c r="D23" s="1128">
        <v>0.016</v>
      </c>
      <c r="E23" s="1128">
        <v>53.71</v>
      </c>
      <c r="F23" s="1236">
        <v>0.422</v>
      </c>
      <c r="G23" s="1236">
        <v>172.66</v>
      </c>
      <c r="H23" s="1128">
        <v>0.603</v>
      </c>
      <c r="I23" s="1128">
        <v>525.48</v>
      </c>
      <c r="J23" s="1128">
        <v>0.819</v>
      </c>
      <c r="K23" s="1129">
        <v>730.921</v>
      </c>
      <c r="L23" s="1098"/>
      <c r="M23" s="1099"/>
      <c r="N23" s="1008"/>
      <c r="O23" s="1100"/>
      <c r="P23" s="724"/>
      <c r="Q23" s="724"/>
      <c r="R23" s="724"/>
      <c r="S23" s="1101"/>
      <c r="T23" s="1102"/>
      <c r="U23" s="1103"/>
      <c r="V23" s="1103"/>
      <c r="W23" s="1103"/>
      <c r="X23" s="1102"/>
      <c r="Y23" s="1103"/>
      <c r="Z23" s="1103"/>
      <c r="AA23" s="1104"/>
      <c r="AB23" s="1148" t="s">
        <v>336</v>
      </c>
      <c r="AC23" s="1153" t="s">
        <v>337</v>
      </c>
      <c r="AD23" s="1127" t="s">
        <v>305</v>
      </c>
      <c r="AE23" s="1151"/>
      <c r="AF23" s="1151"/>
      <c r="AG23" s="1151"/>
      <c r="AH23" s="1151"/>
      <c r="AI23" s="1151"/>
      <c r="AJ23" s="1151"/>
      <c r="AK23" s="1151"/>
      <c r="AL23" s="1152"/>
      <c r="AT23" s="1148" t="s">
        <v>336</v>
      </c>
      <c r="AU23" s="1153" t="s">
        <v>337</v>
      </c>
      <c r="AV23" s="1127" t="s">
        <v>305</v>
      </c>
      <c r="AW23" s="1132"/>
      <c r="AX23" s="1132"/>
      <c r="AY23" s="1132"/>
      <c r="AZ23" s="1133"/>
      <c r="BB23" s="1092" t="s">
        <v>380</v>
      </c>
      <c r="BC23" s="1092" t="s">
        <v>380</v>
      </c>
    </row>
    <row r="24" spans="1:55" s="1084" customFormat="1" ht="15" customHeight="1">
      <c r="A24" s="1154">
        <v>5</v>
      </c>
      <c r="B24" s="1155" t="s">
        <v>248</v>
      </c>
      <c r="C24" s="1073" t="s">
        <v>366</v>
      </c>
      <c r="D24" s="1156">
        <v>45.370000000000005</v>
      </c>
      <c r="E24" s="1156">
        <v>24814.4</v>
      </c>
      <c r="F24" s="1156">
        <v>95.93299999999999</v>
      </c>
      <c r="G24" s="1156">
        <v>84381.848</v>
      </c>
      <c r="H24" s="1156">
        <v>3007.942</v>
      </c>
      <c r="I24" s="1156">
        <v>2703698.537</v>
      </c>
      <c r="J24" s="1156">
        <v>2486.215</v>
      </c>
      <c r="K24" s="1156">
        <v>2481897.94</v>
      </c>
      <c r="L24" s="1116" t="s">
        <v>372</v>
      </c>
      <c r="M24" s="1117" t="s">
        <v>372</v>
      </c>
      <c r="N24" s="1118" t="s">
        <v>372</v>
      </c>
      <c r="O24" s="1119" t="s">
        <v>372</v>
      </c>
      <c r="P24" s="1120" t="s">
        <v>372</v>
      </c>
      <c r="Q24" s="1120" t="s">
        <v>372</v>
      </c>
      <c r="R24" s="1120" t="s">
        <v>372</v>
      </c>
      <c r="S24" s="1121" t="s">
        <v>372</v>
      </c>
      <c r="T24" s="1076" t="s">
        <v>372</v>
      </c>
      <c r="U24" s="1077" t="s">
        <v>372</v>
      </c>
      <c r="V24" s="1077" t="s">
        <v>372</v>
      </c>
      <c r="W24" s="1077" t="s">
        <v>372</v>
      </c>
      <c r="X24" s="1076" t="s">
        <v>372</v>
      </c>
      <c r="Y24" s="1077" t="s">
        <v>372</v>
      </c>
      <c r="Z24" s="1077" t="s">
        <v>372</v>
      </c>
      <c r="AA24" s="1078" t="s">
        <v>372</v>
      </c>
      <c r="AB24" s="1157">
        <v>5</v>
      </c>
      <c r="AC24" s="1158" t="s">
        <v>248</v>
      </c>
      <c r="AD24" s="1106" t="s">
        <v>196</v>
      </c>
      <c r="AE24" s="1122">
        <v>0</v>
      </c>
      <c r="AF24" s="1122">
        <v>0</v>
      </c>
      <c r="AG24" s="1122">
        <v>0</v>
      </c>
      <c r="AH24" s="1122">
        <v>0</v>
      </c>
      <c r="AI24" s="1122">
        <v>0</v>
      </c>
      <c r="AJ24" s="1122">
        <v>0</v>
      </c>
      <c r="AK24" s="1122">
        <v>0</v>
      </c>
      <c r="AL24" s="1123">
        <v>0</v>
      </c>
      <c r="AT24" s="1159">
        <v>5</v>
      </c>
      <c r="AU24" s="1158" t="s">
        <v>248</v>
      </c>
      <c r="AV24" s="1086" t="s">
        <v>367</v>
      </c>
      <c r="AW24" s="1132">
        <v>546.9340974212034</v>
      </c>
      <c r="AX24" s="1132">
        <v>1234.0634874854034</v>
      </c>
      <c r="AY24" s="1132">
        <v>898.853281413006</v>
      </c>
      <c r="AZ24" s="1133">
        <v>998.2636014986635</v>
      </c>
      <c r="BB24" s="1092" t="s">
        <v>380</v>
      </c>
      <c r="BC24" s="1092" t="s">
        <v>155</v>
      </c>
    </row>
    <row r="25" spans="1:55" s="1109" customFormat="1" ht="15" customHeight="1">
      <c r="A25" s="1093" t="s">
        <v>227</v>
      </c>
      <c r="B25" s="1160" t="s">
        <v>201</v>
      </c>
      <c r="C25" s="1127" t="s">
        <v>366</v>
      </c>
      <c r="D25" s="1128">
        <v>16.28</v>
      </c>
      <c r="E25" s="1128">
        <v>9529.33</v>
      </c>
      <c r="F25" s="1236">
        <v>66.265</v>
      </c>
      <c r="G25" s="1236">
        <v>36548.016</v>
      </c>
      <c r="H25" s="1128">
        <v>2295.9</v>
      </c>
      <c r="I25" s="1128">
        <v>1940089.012</v>
      </c>
      <c r="J25" s="1128">
        <v>1759.893</v>
      </c>
      <c r="K25" s="1130">
        <v>1526978.47</v>
      </c>
      <c r="L25" s="1098"/>
      <c r="M25" s="1099"/>
      <c r="N25" s="1008"/>
      <c r="O25" s="1100"/>
      <c r="P25" s="724"/>
      <c r="Q25" s="724"/>
      <c r="R25" s="724"/>
      <c r="S25" s="1101"/>
      <c r="T25" s="1102" t="s">
        <v>372</v>
      </c>
      <c r="U25" s="1103" t="s">
        <v>372</v>
      </c>
      <c r="V25" s="1103" t="s">
        <v>372</v>
      </c>
      <c r="W25" s="1103" t="s">
        <v>372</v>
      </c>
      <c r="X25" s="1102" t="s">
        <v>372</v>
      </c>
      <c r="Y25" s="1103" t="s">
        <v>372</v>
      </c>
      <c r="Z25" s="1103" t="s">
        <v>372</v>
      </c>
      <c r="AA25" s="1104" t="s">
        <v>372</v>
      </c>
      <c r="AB25" s="1079" t="s">
        <v>227</v>
      </c>
      <c r="AC25" s="1105" t="s">
        <v>201</v>
      </c>
      <c r="AD25" s="1106" t="s">
        <v>196</v>
      </c>
      <c r="AE25" s="1107"/>
      <c r="AF25" s="1107"/>
      <c r="AG25" s="1107"/>
      <c r="AH25" s="1107"/>
      <c r="AI25" s="1107"/>
      <c r="AJ25" s="1107"/>
      <c r="AK25" s="1107"/>
      <c r="AL25" s="1108"/>
      <c r="AT25" s="1085" t="s">
        <v>227</v>
      </c>
      <c r="AU25" s="1105" t="s">
        <v>201</v>
      </c>
      <c r="AV25" s="1086" t="s">
        <v>367</v>
      </c>
      <c r="AW25" s="1132">
        <v>585.3396805896806</v>
      </c>
      <c r="AX25" s="1132">
        <v>664.3925248401322</v>
      </c>
      <c r="AY25" s="1132">
        <v>845.02330763535</v>
      </c>
      <c r="AZ25" s="1133">
        <v>867.6541528377008</v>
      </c>
      <c r="BB25" s="1092" t="s">
        <v>380</v>
      </c>
      <c r="BC25" s="1092" t="s">
        <v>155</v>
      </c>
    </row>
    <row r="26" spans="1:55" s="1109" customFormat="1" ht="15" customHeight="1">
      <c r="A26" s="1093" t="s">
        <v>297</v>
      </c>
      <c r="B26" s="1160" t="s">
        <v>202</v>
      </c>
      <c r="C26" s="1127" t="s">
        <v>366</v>
      </c>
      <c r="D26" s="1128">
        <v>29.09</v>
      </c>
      <c r="E26" s="1128">
        <v>15285.07</v>
      </c>
      <c r="F26" s="1236">
        <v>29.668</v>
      </c>
      <c r="G26" s="1236">
        <v>47833.832</v>
      </c>
      <c r="H26" s="1128">
        <v>712.042</v>
      </c>
      <c r="I26" s="1128">
        <v>763609.525</v>
      </c>
      <c r="J26" s="1128">
        <v>726.322</v>
      </c>
      <c r="K26" s="1130">
        <v>954919.47</v>
      </c>
      <c r="L26" s="1098"/>
      <c r="M26" s="1099"/>
      <c r="N26" s="1008"/>
      <c r="O26" s="1100"/>
      <c r="P26" s="724"/>
      <c r="Q26" s="724"/>
      <c r="R26" s="724"/>
      <c r="S26" s="1101"/>
      <c r="T26" s="1102" t="s">
        <v>372</v>
      </c>
      <c r="U26" s="1103" t="s">
        <v>372</v>
      </c>
      <c r="V26" s="1103" t="s">
        <v>372</v>
      </c>
      <c r="W26" s="1103" t="s">
        <v>372</v>
      </c>
      <c r="X26" s="1102" t="s">
        <v>372</v>
      </c>
      <c r="Y26" s="1103" t="s">
        <v>372</v>
      </c>
      <c r="Z26" s="1103" t="s">
        <v>372</v>
      </c>
      <c r="AA26" s="1104" t="s">
        <v>372</v>
      </c>
      <c r="AB26" s="1079" t="s">
        <v>297</v>
      </c>
      <c r="AC26" s="1105" t="s">
        <v>202</v>
      </c>
      <c r="AD26" s="1106" t="s">
        <v>196</v>
      </c>
      <c r="AE26" s="1107"/>
      <c r="AF26" s="1107"/>
      <c r="AG26" s="1107"/>
      <c r="AH26" s="1107"/>
      <c r="AI26" s="1107"/>
      <c r="AJ26" s="1107"/>
      <c r="AK26" s="1107"/>
      <c r="AL26" s="1108"/>
      <c r="AT26" s="1085" t="s">
        <v>297</v>
      </c>
      <c r="AU26" s="1105" t="s">
        <v>202</v>
      </c>
      <c r="AV26" s="1086" t="s">
        <v>367</v>
      </c>
      <c r="AW26" s="1132">
        <v>525.4407012719147</v>
      </c>
      <c r="AX26" s="1132">
        <v>2178.4240843569464</v>
      </c>
      <c r="AY26" s="1132">
        <v>1072.4220270714368</v>
      </c>
      <c r="AZ26" s="1133">
        <v>1314.7329559066088</v>
      </c>
      <c r="BB26" s="1092" t="s">
        <v>155</v>
      </c>
      <c r="BC26" s="1092" t="s">
        <v>155</v>
      </c>
    </row>
    <row r="27" spans="1:55" s="1109" customFormat="1" ht="15" customHeight="1">
      <c r="A27" s="1134" t="s">
        <v>15</v>
      </c>
      <c r="B27" s="1161" t="s">
        <v>311</v>
      </c>
      <c r="C27" s="1136" t="s">
        <v>366</v>
      </c>
      <c r="D27" s="1128">
        <v>1.85</v>
      </c>
      <c r="E27" s="1128">
        <v>5225.58</v>
      </c>
      <c r="F27" s="1236">
        <v>0.217</v>
      </c>
      <c r="G27" s="1236">
        <v>515.145</v>
      </c>
      <c r="H27" s="1128">
        <v>0.023</v>
      </c>
      <c r="I27" s="1128">
        <v>0.03</v>
      </c>
      <c r="J27" s="1128">
        <v>0.049</v>
      </c>
      <c r="K27" s="1130">
        <v>31.683</v>
      </c>
      <c r="L27" s="1098"/>
      <c r="M27" s="1099"/>
      <c r="N27" s="1008"/>
      <c r="O27" s="1100"/>
      <c r="P27" s="724"/>
      <c r="Q27" s="724"/>
      <c r="R27" s="724"/>
      <c r="S27" s="1101"/>
      <c r="T27" s="1102" t="s">
        <v>372</v>
      </c>
      <c r="U27" s="1103" t="s">
        <v>372</v>
      </c>
      <c r="V27" s="1103" t="s">
        <v>372</v>
      </c>
      <c r="W27" s="1103" t="s">
        <v>372</v>
      </c>
      <c r="X27" s="1102" t="s">
        <v>372</v>
      </c>
      <c r="Y27" s="1103" t="s">
        <v>372</v>
      </c>
      <c r="Z27" s="1103" t="s">
        <v>372</v>
      </c>
      <c r="AA27" s="1104" t="s">
        <v>372</v>
      </c>
      <c r="AB27" s="1162" t="s">
        <v>15</v>
      </c>
      <c r="AC27" s="1163" t="s">
        <v>311</v>
      </c>
      <c r="AD27" s="1106" t="s">
        <v>196</v>
      </c>
      <c r="AE27" s="1151" t="s">
        <v>372</v>
      </c>
      <c r="AF27" s="1151" t="s">
        <v>372</v>
      </c>
      <c r="AG27" s="1151" t="s">
        <v>372</v>
      </c>
      <c r="AH27" s="1151" t="s">
        <v>372</v>
      </c>
      <c r="AI27" s="1151" t="s">
        <v>372</v>
      </c>
      <c r="AJ27" s="1151" t="s">
        <v>372</v>
      </c>
      <c r="AK27" s="1151" t="s">
        <v>372</v>
      </c>
      <c r="AL27" s="1152" t="s">
        <v>372</v>
      </c>
      <c r="AT27" s="1138" t="s">
        <v>15</v>
      </c>
      <c r="AU27" s="1163" t="s">
        <v>311</v>
      </c>
      <c r="AV27" s="1086" t="s">
        <v>367</v>
      </c>
      <c r="AW27" s="1132">
        <v>2824.6378378378377</v>
      </c>
      <c r="AX27" s="1132">
        <v>3409.7513126491644</v>
      </c>
      <c r="AY27" s="1132">
        <v>1.3043478260869565</v>
      </c>
      <c r="AZ27" s="1133">
        <v>646.5918367346939</v>
      </c>
      <c r="BB27" s="1092" t="s">
        <v>155</v>
      </c>
      <c r="BC27" s="1092" t="s">
        <v>155</v>
      </c>
    </row>
    <row r="28" spans="1:55" s="1084" customFormat="1" ht="15" customHeight="1">
      <c r="A28" s="1071">
        <v>6</v>
      </c>
      <c r="B28" s="1072" t="s">
        <v>250</v>
      </c>
      <c r="C28" s="1115" t="s">
        <v>366</v>
      </c>
      <c r="D28" s="1074">
        <v>126.772</v>
      </c>
      <c r="E28" s="1074">
        <v>207891.513</v>
      </c>
      <c r="F28" s="1156">
        <v>191.191</v>
      </c>
      <c r="G28" s="1156">
        <v>278213.88</v>
      </c>
      <c r="H28" s="1074">
        <v>1586.1039999999998</v>
      </c>
      <c r="I28" s="1074">
        <v>1535143.3850000002</v>
      </c>
      <c r="J28" s="1074">
        <v>1528.472</v>
      </c>
      <c r="K28" s="1074">
        <v>1423890.936</v>
      </c>
      <c r="L28" s="1116" t="s">
        <v>372</v>
      </c>
      <c r="M28" s="1117" t="s">
        <v>372</v>
      </c>
      <c r="N28" s="1118" t="s">
        <v>372</v>
      </c>
      <c r="O28" s="1119" t="s">
        <v>372</v>
      </c>
      <c r="P28" s="1120" t="s">
        <v>372</v>
      </c>
      <c r="Q28" s="1120" t="s">
        <v>372</v>
      </c>
      <c r="R28" s="1120" t="s">
        <v>372</v>
      </c>
      <c r="S28" s="1121" t="s">
        <v>372</v>
      </c>
      <c r="T28" s="1076" t="s">
        <v>372</v>
      </c>
      <c r="U28" s="1077" t="s">
        <v>372</v>
      </c>
      <c r="V28" s="1077" t="s">
        <v>372</v>
      </c>
      <c r="W28" s="1077" t="s">
        <v>372</v>
      </c>
      <c r="X28" s="1076" t="s">
        <v>372</v>
      </c>
      <c r="Y28" s="1077" t="s">
        <v>372</v>
      </c>
      <c r="Z28" s="1077" t="s">
        <v>372</v>
      </c>
      <c r="AA28" s="1078" t="s">
        <v>372</v>
      </c>
      <c r="AB28" s="1079">
        <v>6</v>
      </c>
      <c r="AC28" s="1080" t="s">
        <v>250</v>
      </c>
      <c r="AD28" s="1106" t="s">
        <v>196</v>
      </c>
      <c r="AE28" s="1122">
        <v>0</v>
      </c>
      <c r="AF28" s="1122">
        <v>0</v>
      </c>
      <c r="AG28" s="1122">
        <v>0</v>
      </c>
      <c r="AH28" s="1122">
        <v>0</v>
      </c>
      <c r="AI28" s="1122">
        <v>0</v>
      </c>
      <c r="AJ28" s="1122">
        <v>0</v>
      </c>
      <c r="AK28" s="1122">
        <v>0</v>
      </c>
      <c r="AL28" s="1123">
        <v>0</v>
      </c>
      <c r="AT28" s="1085">
        <v>6</v>
      </c>
      <c r="AU28" s="1080" t="s">
        <v>250</v>
      </c>
      <c r="AV28" s="1086" t="s">
        <v>367</v>
      </c>
      <c r="AW28" s="1088">
        <v>1639.8850929227274</v>
      </c>
      <c r="AX28" s="1088">
        <v>1779.5896979827958</v>
      </c>
      <c r="AY28" s="1088">
        <v>967.8705715388148</v>
      </c>
      <c r="AZ28" s="1090">
        <v>931.5780308700454</v>
      </c>
      <c r="BB28" s="1092" t="s">
        <v>380</v>
      </c>
      <c r="BC28" s="1092" t="s">
        <v>155</v>
      </c>
    </row>
    <row r="29" spans="1:55" s="1084" customFormat="1" ht="15" customHeight="1">
      <c r="A29" s="1071">
        <v>6.1</v>
      </c>
      <c r="B29" s="1114" t="s">
        <v>249</v>
      </c>
      <c r="C29" s="1073" t="s">
        <v>366</v>
      </c>
      <c r="D29" s="1156">
        <v>17.085</v>
      </c>
      <c r="E29" s="1156">
        <v>38038.44</v>
      </c>
      <c r="F29" s="1156">
        <v>23.365</v>
      </c>
      <c r="G29" s="1156">
        <v>50912.704</v>
      </c>
      <c r="H29" s="1156">
        <v>23.674</v>
      </c>
      <c r="I29" s="1156">
        <v>65170.18</v>
      </c>
      <c r="J29" s="1156">
        <v>23.026</v>
      </c>
      <c r="K29" s="1156">
        <v>77281.981</v>
      </c>
      <c r="L29" s="1116" t="s">
        <v>372</v>
      </c>
      <c r="M29" s="1117" t="s">
        <v>372</v>
      </c>
      <c r="N29" s="1118" t="s">
        <v>372</v>
      </c>
      <c r="O29" s="1119" t="s">
        <v>372</v>
      </c>
      <c r="P29" s="1120" t="s">
        <v>372</v>
      </c>
      <c r="Q29" s="1120" t="s">
        <v>372</v>
      </c>
      <c r="R29" s="1120" t="s">
        <v>372</v>
      </c>
      <c r="S29" s="1121" t="s">
        <v>372</v>
      </c>
      <c r="T29" s="1076" t="s">
        <v>372</v>
      </c>
      <c r="U29" s="1077" t="s">
        <v>372</v>
      </c>
      <c r="V29" s="1077" t="s">
        <v>372</v>
      </c>
      <c r="W29" s="1077" t="s">
        <v>372</v>
      </c>
      <c r="X29" s="1076" t="s">
        <v>372</v>
      </c>
      <c r="Y29" s="1077" t="s">
        <v>372</v>
      </c>
      <c r="Z29" s="1077" t="s">
        <v>372</v>
      </c>
      <c r="AA29" s="1078" t="s">
        <v>372</v>
      </c>
      <c r="AB29" s="1079">
        <v>6.1</v>
      </c>
      <c r="AC29" s="1105" t="s">
        <v>249</v>
      </c>
      <c r="AD29" s="1106" t="s">
        <v>196</v>
      </c>
      <c r="AE29" s="1082">
        <v>0</v>
      </c>
      <c r="AF29" s="1082">
        <v>0</v>
      </c>
      <c r="AG29" s="1082">
        <v>0</v>
      </c>
      <c r="AH29" s="1082">
        <v>0</v>
      </c>
      <c r="AI29" s="1082">
        <v>0</v>
      </c>
      <c r="AJ29" s="1082">
        <v>0</v>
      </c>
      <c r="AK29" s="1082">
        <v>0</v>
      </c>
      <c r="AL29" s="1083">
        <v>0</v>
      </c>
      <c r="AT29" s="1085">
        <v>6.1</v>
      </c>
      <c r="AU29" s="1105" t="s">
        <v>249</v>
      </c>
      <c r="AV29" s="1086" t="s">
        <v>367</v>
      </c>
      <c r="AW29" s="1132">
        <v>2226.4231782265147</v>
      </c>
      <c r="AX29" s="1132">
        <v>3918.8472432834533</v>
      </c>
      <c r="AY29" s="1132">
        <v>2752.8165920419024</v>
      </c>
      <c r="AZ29" s="1133">
        <v>3356.2920611482673</v>
      </c>
      <c r="BB29" s="1092" t="s">
        <v>380</v>
      </c>
      <c r="BC29" s="1092" t="s">
        <v>155</v>
      </c>
    </row>
    <row r="30" spans="1:55" s="1109" customFormat="1" ht="15" customHeight="1">
      <c r="A30" s="1093" t="s">
        <v>228</v>
      </c>
      <c r="B30" s="1126" t="s">
        <v>201</v>
      </c>
      <c r="C30" s="1127" t="s">
        <v>366</v>
      </c>
      <c r="D30" s="1128">
        <v>0.075</v>
      </c>
      <c r="E30" s="1128">
        <v>362.94</v>
      </c>
      <c r="F30" s="1236">
        <v>0.118</v>
      </c>
      <c r="G30" s="1236">
        <v>386.256</v>
      </c>
      <c r="H30" s="1128">
        <v>0.9</v>
      </c>
      <c r="I30" s="1128">
        <v>1729.96</v>
      </c>
      <c r="J30" s="1128">
        <v>0.583</v>
      </c>
      <c r="K30" s="1130">
        <v>1152.501</v>
      </c>
      <c r="L30" s="1098"/>
      <c r="M30" s="1099"/>
      <c r="N30" s="1008"/>
      <c r="O30" s="1100"/>
      <c r="P30" s="724"/>
      <c r="Q30" s="724"/>
      <c r="R30" s="724"/>
      <c r="S30" s="1101"/>
      <c r="T30" s="1102" t="s">
        <v>372</v>
      </c>
      <c r="U30" s="1103" t="s">
        <v>372</v>
      </c>
      <c r="V30" s="1103" t="s">
        <v>372</v>
      </c>
      <c r="W30" s="1103" t="s">
        <v>372</v>
      </c>
      <c r="X30" s="1102" t="s">
        <v>372</v>
      </c>
      <c r="Y30" s="1103" t="s">
        <v>372</v>
      </c>
      <c r="Z30" s="1103" t="s">
        <v>372</v>
      </c>
      <c r="AA30" s="1104" t="s">
        <v>372</v>
      </c>
      <c r="AB30" s="1079" t="s">
        <v>228</v>
      </c>
      <c r="AC30" s="1131" t="s">
        <v>201</v>
      </c>
      <c r="AD30" s="1106" t="s">
        <v>196</v>
      </c>
      <c r="AE30" s="1107"/>
      <c r="AF30" s="1107"/>
      <c r="AG30" s="1107"/>
      <c r="AH30" s="1107"/>
      <c r="AI30" s="1107"/>
      <c r="AJ30" s="1107"/>
      <c r="AK30" s="1107"/>
      <c r="AL30" s="1108"/>
      <c r="AT30" s="1085" t="s">
        <v>228</v>
      </c>
      <c r="AU30" s="1131" t="s">
        <v>201</v>
      </c>
      <c r="AV30" s="1086" t="s">
        <v>367</v>
      </c>
      <c r="AW30" s="1132">
        <v>4839.2</v>
      </c>
      <c r="AX30" s="1132">
        <v>1558.170447578173</v>
      </c>
      <c r="AY30" s="1132">
        <v>1922.1777777777777</v>
      </c>
      <c r="AZ30" s="1133">
        <v>1976.8456260720413</v>
      </c>
      <c r="BB30" s="1092" t="s">
        <v>380</v>
      </c>
      <c r="BC30" s="1092" t="s">
        <v>155</v>
      </c>
    </row>
    <row r="31" spans="1:55" s="1109" customFormat="1" ht="15" customHeight="1">
      <c r="A31" s="1093" t="s">
        <v>299</v>
      </c>
      <c r="B31" s="1126" t="s">
        <v>202</v>
      </c>
      <c r="C31" s="1127" t="s">
        <v>366</v>
      </c>
      <c r="D31" s="1128">
        <v>17.01</v>
      </c>
      <c r="E31" s="1128">
        <v>37675.5</v>
      </c>
      <c r="F31" s="1236">
        <v>23.247</v>
      </c>
      <c r="G31" s="1236">
        <v>50526.448</v>
      </c>
      <c r="H31" s="1128">
        <v>22.774</v>
      </c>
      <c r="I31" s="1128">
        <v>63440.22</v>
      </c>
      <c r="J31" s="1128">
        <v>22.443</v>
      </c>
      <c r="K31" s="1130">
        <v>76129.48</v>
      </c>
      <c r="L31" s="1098"/>
      <c r="M31" s="1099"/>
      <c r="N31" s="1008"/>
      <c r="O31" s="1100"/>
      <c r="P31" s="724"/>
      <c r="Q31" s="724"/>
      <c r="R31" s="724"/>
      <c r="S31" s="1101"/>
      <c r="T31" s="1102" t="s">
        <v>372</v>
      </c>
      <c r="U31" s="1103" t="s">
        <v>372</v>
      </c>
      <c r="V31" s="1103" t="s">
        <v>372</v>
      </c>
      <c r="W31" s="1103" t="s">
        <v>372</v>
      </c>
      <c r="X31" s="1102" t="s">
        <v>372</v>
      </c>
      <c r="Y31" s="1103" t="s">
        <v>372</v>
      </c>
      <c r="Z31" s="1103" t="s">
        <v>372</v>
      </c>
      <c r="AA31" s="1104" t="s">
        <v>372</v>
      </c>
      <c r="AB31" s="1079" t="s">
        <v>299</v>
      </c>
      <c r="AC31" s="1131" t="s">
        <v>202</v>
      </c>
      <c r="AD31" s="1106" t="s">
        <v>196</v>
      </c>
      <c r="AE31" s="1107"/>
      <c r="AF31" s="1107"/>
      <c r="AG31" s="1107"/>
      <c r="AH31" s="1107"/>
      <c r="AI31" s="1107"/>
      <c r="AJ31" s="1107"/>
      <c r="AK31" s="1107"/>
      <c r="AL31" s="1108"/>
      <c r="AT31" s="1085" t="s">
        <v>299</v>
      </c>
      <c r="AU31" s="1131" t="s">
        <v>202</v>
      </c>
      <c r="AV31" s="1086" t="s">
        <v>367</v>
      </c>
      <c r="AW31" s="1132">
        <v>2214.9029982363313</v>
      </c>
      <c r="AX31" s="1132">
        <v>4034.4013805522204</v>
      </c>
      <c r="AY31" s="1132">
        <v>2785.642399227189</v>
      </c>
      <c r="AZ31" s="1133">
        <v>3392.1258298801404</v>
      </c>
      <c r="BB31" s="1092" t="s">
        <v>380</v>
      </c>
      <c r="BC31" s="1092" t="s">
        <v>155</v>
      </c>
    </row>
    <row r="32" spans="1:55" s="1109" customFormat="1" ht="15" customHeight="1" thickBot="1">
      <c r="A32" s="1093" t="s">
        <v>16</v>
      </c>
      <c r="B32" s="1164" t="s">
        <v>311</v>
      </c>
      <c r="C32" s="1095" t="s">
        <v>366</v>
      </c>
      <c r="D32" s="1128">
        <v>12.84</v>
      </c>
      <c r="E32" s="1128">
        <v>22918.24</v>
      </c>
      <c r="F32" s="1236">
        <v>18.904</v>
      </c>
      <c r="G32" s="1236">
        <v>33813.848</v>
      </c>
      <c r="H32" s="1128">
        <v>0.055</v>
      </c>
      <c r="I32" s="1128">
        <v>634.83</v>
      </c>
      <c r="J32" s="1165">
        <v>0.031</v>
      </c>
      <c r="K32" s="1166">
        <v>397.685</v>
      </c>
      <c r="L32" s="1098"/>
      <c r="M32" s="1099"/>
      <c r="N32" s="1008"/>
      <c r="O32" s="1100"/>
      <c r="P32" s="724"/>
      <c r="Q32" s="724"/>
      <c r="R32" s="724"/>
      <c r="S32" s="1101"/>
      <c r="T32" s="1102" t="s">
        <v>372</v>
      </c>
      <c r="U32" s="1103" t="s">
        <v>372</v>
      </c>
      <c r="V32" s="1103" t="s">
        <v>372</v>
      </c>
      <c r="W32" s="1103" t="s">
        <v>372</v>
      </c>
      <c r="X32" s="1102" t="s">
        <v>372</v>
      </c>
      <c r="Y32" s="1103" t="s">
        <v>372</v>
      </c>
      <c r="Z32" s="1103" t="s">
        <v>372</v>
      </c>
      <c r="AA32" s="1104" t="s">
        <v>372</v>
      </c>
      <c r="AB32" s="1079" t="s">
        <v>16</v>
      </c>
      <c r="AC32" s="1137" t="s">
        <v>311</v>
      </c>
      <c r="AD32" s="1106" t="s">
        <v>196</v>
      </c>
      <c r="AE32" s="1107" t="s">
        <v>372</v>
      </c>
      <c r="AF32" s="1107" t="s">
        <v>372</v>
      </c>
      <c r="AG32" s="1107" t="s">
        <v>372</v>
      </c>
      <c r="AH32" s="1107" t="s">
        <v>372</v>
      </c>
      <c r="AI32" s="1107" t="s">
        <v>372</v>
      </c>
      <c r="AJ32" s="1107" t="s">
        <v>372</v>
      </c>
      <c r="AK32" s="1107" t="s">
        <v>372</v>
      </c>
      <c r="AL32" s="1108" t="s">
        <v>372</v>
      </c>
      <c r="AT32" s="1085" t="s">
        <v>16</v>
      </c>
      <c r="AU32" s="1167" t="s">
        <v>311</v>
      </c>
      <c r="AV32" s="1086" t="s">
        <v>367</v>
      </c>
      <c r="AW32" s="1168">
        <v>1784.9096573208724</v>
      </c>
      <c r="AX32" s="1168">
        <v>1815.8200936859569</v>
      </c>
      <c r="AY32" s="1168">
        <v>11542.363636363638</v>
      </c>
      <c r="AZ32" s="1169">
        <v>12828.548387096775</v>
      </c>
      <c r="BB32" s="1092" t="s">
        <v>155</v>
      </c>
      <c r="BC32" s="1092" t="s">
        <v>155</v>
      </c>
    </row>
    <row r="33" spans="1:55" s="1084" customFormat="1" ht="15" customHeight="1">
      <c r="A33" s="1071">
        <v>6.2</v>
      </c>
      <c r="B33" s="1114" t="s">
        <v>252</v>
      </c>
      <c r="C33" s="1115" t="s">
        <v>366</v>
      </c>
      <c r="D33" s="1074">
        <v>46.268</v>
      </c>
      <c r="E33" s="1074">
        <v>70848.2</v>
      </c>
      <c r="F33" s="1156">
        <v>56.804</v>
      </c>
      <c r="G33" s="1156">
        <v>111916.01</v>
      </c>
      <c r="H33" s="1074">
        <v>43.491</v>
      </c>
      <c r="I33" s="1074">
        <v>91321.57</v>
      </c>
      <c r="J33" s="1074">
        <v>24.031</v>
      </c>
      <c r="K33" s="1074">
        <v>9825.337</v>
      </c>
      <c r="L33" s="1116" t="s">
        <v>372</v>
      </c>
      <c r="M33" s="1117" t="s">
        <v>372</v>
      </c>
      <c r="N33" s="1118" t="s">
        <v>372</v>
      </c>
      <c r="O33" s="1119" t="s">
        <v>372</v>
      </c>
      <c r="P33" s="1120" t="s">
        <v>372</v>
      </c>
      <c r="Q33" s="1120" t="s">
        <v>372</v>
      </c>
      <c r="R33" s="1120" t="s">
        <v>372</v>
      </c>
      <c r="S33" s="1121" t="s">
        <v>372</v>
      </c>
      <c r="T33" s="1076" t="s">
        <v>372</v>
      </c>
      <c r="U33" s="1077" t="s">
        <v>372</v>
      </c>
      <c r="V33" s="1077" t="s">
        <v>372</v>
      </c>
      <c r="W33" s="1077" t="s">
        <v>372</v>
      </c>
      <c r="X33" s="1076" t="s">
        <v>372</v>
      </c>
      <c r="Y33" s="1077" t="s">
        <v>372</v>
      </c>
      <c r="Z33" s="1077" t="s">
        <v>372</v>
      </c>
      <c r="AA33" s="1078" t="s">
        <v>372</v>
      </c>
      <c r="AB33" s="1079">
        <v>6.2</v>
      </c>
      <c r="AC33" s="1105" t="s">
        <v>252</v>
      </c>
      <c r="AD33" s="1106" t="s">
        <v>196</v>
      </c>
      <c r="AE33" s="1122">
        <v>0</v>
      </c>
      <c r="AF33" s="1122">
        <v>0</v>
      </c>
      <c r="AG33" s="1122">
        <v>0</v>
      </c>
      <c r="AH33" s="1122">
        <v>0</v>
      </c>
      <c r="AI33" s="1122">
        <v>0</v>
      </c>
      <c r="AJ33" s="1122">
        <v>0</v>
      </c>
      <c r="AK33" s="1122">
        <v>0</v>
      </c>
      <c r="AL33" s="1123">
        <v>0</v>
      </c>
      <c r="AT33" s="1085">
        <v>6.2</v>
      </c>
      <c r="AU33" s="1105" t="s">
        <v>252</v>
      </c>
      <c r="AV33" s="1086" t="s">
        <v>367</v>
      </c>
      <c r="AW33" s="1088">
        <v>1531.257024293248</v>
      </c>
      <c r="AX33" s="1088">
        <v>1618.7730955490574</v>
      </c>
      <c r="AY33" s="1088">
        <v>2099.7808742038583</v>
      </c>
      <c r="AZ33" s="1090">
        <v>408.86092963255794</v>
      </c>
      <c r="BB33" s="1092" t="s">
        <v>380</v>
      </c>
      <c r="BC33" s="1092" t="s">
        <v>155</v>
      </c>
    </row>
    <row r="34" spans="1:55" s="1109" customFormat="1" ht="15" customHeight="1">
      <c r="A34" s="1093" t="s">
        <v>229</v>
      </c>
      <c r="B34" s="1126" t="s">
        <v>201</v>
      </c>
      <c r="C34" s="1127" t="s">
        <v>366</v>
      </c>
      <c r="D34" s="1128">
        <v>4.274</v>
      </c>
      <c r="E34" s="1128">
        <v>7107.53</v>
      </c>
      <c r="F34" s="1236">
        <v>3.585</v>
      </c>
      <c r="G34" s="1236">
        <v>5828.048</v>
      </c>
      <c r="H34" s="1128">
        <v>3.056</v>
      </c>
      <c r="I34" s="1128">
        <v>8208.35</v>
      </c>
      <c r="J34" s="1128">
        <v>1.028</v>
      </c>
      <c r="K34" s="1130">
        <v>6371.334</v>
      </c>
      <c r="L34" s="1098"/>
      <c r="M34" s="1099"/>
      <c r="N34" s="1008"/>
      <c r="O34" s="1100"/>
      <c r="P34" s="724"/>
      <c r="Q34" s="724"/>
      <c r="R34" s="724"/>
      <c r="S34" s="1101"/>
      <c r="T34" s="1102" t="s">
        <v>372</v>
      </c>
      <c r="U34" s="1103" t="s">
        <v>372</v>
      </c>
      <c r="V34" s="1103" t="s">
        <v>372</v>
      </c>
      <c r="W34" s="1103" t="s">
        <v>372</v>
      </c>
      <c r="X34" s="1102" t="s">
        <v>372</v>
      </c>
      <c r="Y34" s="1103" t="s">
        <v>372</v>
      </c>
      <c r="Z34" s="1103" t="s">
        <v>372</v>
      </c>
      <c r="AA34" s="1104" t="s">
        <v>372</v>
      </c>
      <c r="AB34" s="1079" t="s">
        <v>229</v>
      </c>
      <c r="AC34" s="1131" t="s">
        <v>201</v>
      </c>
      <c r="AD34" s="1106" t="s">
        <v>196</v>
      </c>
      <c r="AE34" s="1107"/>
      <c r="AF34" s="1107"/>
      <c r="AG34" s="1107"/>
      <c r="AH34" s="1107"/>
      <c r="AI34" s="1107"/>
      <c r="AJ34" s="1107"/>
      <c r="AK34" s="1107"/>
      <c r="AL34" s="1108"/>
      <c r="AT34" s="1085" t="s">
        <v>229</v>
      </c>
      <c r="AU34" s="1131" t="s">
        <v>201</v>
      </c>
      <c r="AV34" s="1086" t="s">
        <v>367</v>
      </c>
      <c r="AW34" s="1132">
        <v>1662.9691155825924</v>
      </c>
      <c r="AX34" s="1132">
        <v>2209.7885812269783</v>
      </c>
      <c r="AY34" s="1132">
        <v>2685.9784031413615</v>
      </c>
      <c r="AZ34" s="1133">
        <v>6197.795719844357</v>
      </c>
      <c r="BB34" s="1092" t="s">
        <v>380</v>
      </c>
      <c r="BC34" s="1092" t="s">
        <v>155</v>
      </c>
    </row>
    <row r="35" spans="1:55" s="1109" customFormat="1" ht="15" customHeight="1">
      <c r="A35" s="1093" t="s">
        <v>300</v>
      </c>
      <c r="B35" s="1126" t="s">
        <v>202</v>
      </c>
      <c r="C35" s="1127" t="s">
        <v>366</v>
      </c>
      <c r="D35" s="1128">
        <v>41.994</v>
      </c>
      <c r="E35" s="1128">
        <v>63740.67</v>
      </c>
      <c r="F35" s="1236">
        <v>53.219</v>
      </c>
      <c r="G35" s="1236">
        <v>106087.962</v>
      </c>
      <c r="H35" s="1128">
        <v>40.435</v>
      </c>
      <c r="I35" s="1128">
        <v>83113.22</v>
      </c>
      <c r="J35" s="1128">
        <v>23.003</v>
      </c>
      <c r="K35" s="1130">
        <v>3454.003</v>
      </c>
      <c r="L35" s="1098"/>
      <c r="M35" s="1099"/>
      <c r="N35" s="1008"/>
      <c r="O35" s="1100"/>
      <c r="P35" s="724"/>
      <c r="Q35" s="724"/>
      <c r="R35" s="724"/>
      <c r="S35" s="1101"/>
      <c r="T35" s="1102" t="s">
        <v>372</v>
      </c>
      <c r="U35" s="1103" t="s">
        <v>372</v>
      </c>
      <c r="V35" s="1103" t="s">
        <v>372</v>
      </c>
      <c r="W35" s="1103" t="s">
        <v>372</v>
      </c>
      <c r="X35" s="1102" t="s">
        <v>372</v>
      </c>
      <c r="Y35" s="1103" t="s">
        <v>372</v>
      </c>
      <c r="Z35" s="1103" t="s">
        <v>372</v>
      </c>
      <c r="AA35" s="1104" t="s">
        <v>372</v>
      </c>
      <c r="AB35" s="1079" t="s">
        <v>300</v>
      </c>
      <c r="AC35" s="1131" t="s">
        <v>202</v>
      </c>
      <c r="AD35" s="1106" t="s">
        <v>196</v>
      </c>
      <c r="AE35" s="1107"/>
      <c r="AF35" s="1107"/>
      <c r="AG35" s="1107"/>
      <c r="AH35" s="1107"/>
      <c r="AI35" s="1107"/>
      <c r="AJ35" s="1107"/>
      <c r="AK35" s="1107"/>
      <c r="AL35" s="1108"/>
      <c r="AT35" s="1085" t="s">
        <v>300</v>
      </c>
      <c r="AU35" s="1131" t="s">
        <v>202</v>
      </c>
      <c r="AV35" s="1086" t="s">
        <v>367</v>
      </c>
      <c r="AW35" s="1132">
        <v>1517.851835976568</v>
      </c>
      <c r="AX35" s="1132">
        <v>1487.2841540091838</v>
      </c>
      <c r="AY35" s="1132">
        <v>2055.477185606529</v>
      </c>
      <c r="AZ35" s="1133">
        <v>150.15445811415904</v>
      </c>
      <c r="BB35" s="1092" t="s">
        <v>380</v>
      </c>
      <c r="BC35" s="1092" t="s">
        <v>155</v>
      </c>
    </row>
    <row r="36" spans="1:55" s="1109" customFormat="1" ht="15" customHeight="1" thickBot="1">
      <c r="A36" s="1093" t="s">
        <v>17</v>
      </c>
      <c r="B36" s="1164" t="s">
        <v>311</v>
      </c>
      <c r="C36" s="1095" t="s">
        <v>366</v>
      </c>
      <c r="D36" s="1128">
        <v>0.502</v>
      </c>
      <c r="E36" s="1128">
        <v>925.33</v>
      </c>
      <c r="F36" s="1236">
        <v>0.235</v>
      </c>
      <c r="G36" s="1236">
        <v>608.847</v>
      </c>
      <c r="H36" s="1128">
        <v>7.608</v>
      </c>
      <c r="I36" s="1128">
        <v>14857.1</v>
      </c>
      <c r="J36" s="1165">
        <v>6.785</v>
      </c>
      <c r="K36" s="1166">
        <v>13556.337</v>
      </c>
      <c r="L36" s="1098"/>
      <c r="M36" s="1099"/>
      <c r="N36" s="1008"/>
      <c r="O36" s="1100"/>
      <c r="P36" s="724"/>
      <c r="Q36" s="724"/>
      <c r="R36" s="724"/>
      <c r="S36" s="1101"/>
      <c r="T36" s="1102" t="s">
        <v>372</v>
      </c>
      <c r="U36" s="1103" t="s">
        <v>372</v>
      </c>
      <c r="V36" s="1103" t="s">
        <v>372</v>
      </c>
      <c r="W36" s="1103" t="s">
        <v>372</v>
      </c>
      <c r="X36" s="1102" t="s">
        <v>372</v>
      </c>
      <c r="Y36" s="1103" t="s">
        <v>372</v>
      </c>
      <c r="Z36" s="1103" t="s">
        <v>372</v>
      </c>
      <c r="AA36" s="1104" t="s">
        <v>372</v>
      </c>
      <c r="AB36" s="1079" t="s">
        <v>17</v>
      </c>
      <c r="AC36" s="1137" t="s">
        <v>311</v>
      </c>
      <c r="AD36" s="1106" t="s">
        <v>196</v>
      </c>
      <c r="AE36" s="1107" t="s">
        <v>372</v>
      </c>
      <c r="AF36" s="1107" t="s">
        <v>372</v>
      </c>
      <c r="AG36" s="1107" t="s">
        <v>372</v>
      </c>
      <c r="AH36" s="1107" t="s">
        <v>372</v>
      </c>
      <c r="AI36" s="1107" t="s">
        <v>372</v>
      </c>
      <c r="AJ36" s="1107" t="s">
        <v>372</v>
      </c>
      <c r="AK36" s="1107" t="s">
        <v>372</v>
      </c>
      <c r="AL36" s="1107" t="s">
        <v>381</v>
      </c>
      <c r="AT36" s="1085" t="s">
        <v>17</v>
      </c>
      <c r="AU36" s="1167" t="s">
        <v>311</v>
      </c>
      <c r="AV36" s="1086" t="s">
        <v>367</v>
      </c>
      <c r="AW36" s="1168">
        <v>1843.2868525896415</v>
      </c>
      <c r="AX36" s="1168">
        <v>2527.5547515677763</v>
      </c>
      <c r="AY36" s="1168">
        <v>1952.8259726603576</v>
      </c>
      <c r="AZ36" s="1169">
        <v>1997.986293294031</v>
      </c>
      <c r="BB36" s="1092" t="s">
        <v>380</v>
      </c>
      <c r="BC36" s="1092" t="s">
        <v>155</v>
      </c>
    </row>
    <row r="37" spans="1:55" s="1109" customFormat="1" ht="15" customHeight="1">
      <c r="A37" s="1093">
        <v>6.3</v>
      </c>
      <c r="B37" s="1170" t="s">
        <v>90</v>
      </c>
      <c r="C37" s="1171" t="s">
        <v>366</v>
      </c>
      <c r="D37" s="1128">
        <v>11.389</v>
      </c>
      <c r="E37" s="1128">
        <v>12016.843</v>
      </c>
      <c r="F37" s="1236">
        <v>31.084</v>
      </c>
      <c r="G37" s="1236">
        <v>24682.354</v>
      </c>
      <c r="H37" s="1128">
        <v>1190.511</v>
      </c>
      <c r="I37" s="1128">
        <v>1019157.745</v>
      </c>
      <c r="J37" s="1172">
        <v>1161.281</v>
      </c>
      <c r="K37" s="1173">
        <v>965447.847</v>
      </c>
      <c r="L37" s="1098"/>
      <c r="M37" s="1099"/>
      <c r="N37" s="1008"/>
      <c r="O37" s="1174"/>
      <c r="P37" s="724"/>
      <c r="Q37" s="724"/>
      <c r="R37" s="724"/>
      <c r="S37" s="1101"/>
      <c r="T37" s="1102" t="s">
        <v>372</v>
      </c>
      <c r="U37" s="1103" t="s">
        <v>372</v>
      </c>
      <c r="V37" s="1103" t="s">
        <v>372</v>
      </c>
      <c r="W37" s="1103" t="s">
        <v>372</v>
      </c>
      <c r="X37" s="1102" t="s">
        <v>372</v>
      </c>
      <c r="Y37" s="1103" t="s">
        <v>372</v>
      </c>
      <c r="Z37" s="1103" t="s">
        <v>372</v>
      </c>
      <c r="AA37" s="1104" t="s">
        <v>372</v>
      </c>
      <c r="AB37" s="1079">
        <v>6.3</v>
      </c>
      <c r="AC37" s="1105" t="s">
        <v>90</v>
      </c>
      <c r="AD37" s="1106" t="s">
        <v>196</v>
      </c>
      <c r="AE37" s="1107" t="s">
        <v>197</v>
      </c>
      <c r="AF37" s="1107" t="s">
        <v>197</v>
      </c>
      <c r="AG37" s="1107" t="s">
        <v>197</v>
      </c>
      <c r="AH37" s="1107" t="s">
        <v>197</v>
      </c>
      <c r="AI37" s="1107" t="s">
        <v>197</v>
      </c>
      <c r="AJ37" s="1107" t="s">
        <v>197</v>
      </c>
      <c r="AK37" s="1107" t="s">
        <v>197</v>
      </c>
      <c r="AL37" s="1108" t="s">
        <v>197</v>
      </c>
      <c r="AT37" s="1085">
        <v>6.3</v>
      </c>
      <c r="AU37" s="1175" t="s">
        <v>90</v>
      </c>
      <c r="AV37" s="1086" t="s">
        <v>367</v>
      </c>
      <c r="AW37" s="1088">
        <v>1055.1271402230223</v>
      </c>
      <c r="AX37" s="1088">
        <v>1186.9060356193158</v>
      </c>
      <c r="AY37" s="1088">
        <v>856.067474387049</v>
      </c>
      <c r="AZ37" s="1090">
        <v>831.3645422597975</v>
      </c>
      <c r="BB37" s="1092" t="s">
        <v>380</v>
      </c>
      <c r="BC37" s="1092" t="s">
        <v>155</v>
      </c>
    </row>
    <row r="38" spans="1:55" s="1109" customFormat="1" ht="15" customHeight="1" thickBot="1">
      <c r="A38" s="1093" t="s">
        <v>273</v>
      </c>
      <c r="B38" s="1176" t="s">
        <v>304</v>
      </c>
      <c r="C38" s="1095" t="s">
        <v>366</v>
      </c>
      <c r="D38" s="1128">
        <v>1.557</v>
      </c>
      <c r="E38" s="1128">
        <v>1552.83</v>
      </c>
      <c r="F38" s="1236">
        <v>5.109</v>
      </c>
      <c r="G38" s="1236">
        <v>4252.526</v>
      </c>
      <c r="H38" s="1128">
        <v>549.71</v>
      </c>
      <c r="I38" s="1128">
        <v>482308.66</v>
      </c>
      <c r="J38" s="1165">
        <v>477.894</v>
      </c>
      <c r="K38" s="1166">
        <v>390888.768</v>
      </c>
      <c r="L38" s="1098"/>
      <c r="M38" s="1099"/>
      <c r="N38" s="1008"/>
      <c r="O38" s="1177"/>
      <c r="P38" s="724"/>
      <c r="Q38" s="724"/>
      <c r="R38" s="724"/>
      <c r="S38" s="1101"/>
      <c r="T38" s="1102" t="s">
        <v>372</v>
      </c>
      <c r="U38" s="1103" t="s">
        <v>372</v>
      </c>
      <c r="V38" s="1103" t="s">
        <v>372</v>
      </c>
      <c r="W38" s="1103" t="s">
        <v>372</v>
      </c>
      <c r="X38" s="1102" t="s">
        <v>372</v>
      </c>
      <c r="Y38" s="1103" t="s">
        <v>372</v>
      </c>
      <c r="Z38" s="1103" t="s">
        <v>372</v>
      </c>
      <c r="AA38" s="1104" t="s">
        <v>372</v>
      </c>
      <c r="AB38" s="1079" t="s">
        <v>273</v>
      </c>
      <c r="AC38" s="1131" t="s">
        <v>304</v>
      </c>
      <c r="AD38" s="1106" t="s">
        <v>196</v>
      </c>
      <c r="AE38" s="1107" t="s">
        <v>372</v>
      </c>
      <c r="AF38" s="1107" t="s">
        <v>372</v>
      </c>
      <c r="AG38" s="1107" t="s">
        <v>372</v>
      </c>
      <c r="AH38" s="1107" t="s">
        <v>372</v>
      </c>
      <c r="AI38" s="1107" t="s">
        <v>372</v>
      </c>
      <c r="AJ38" s="1107" t="s">
        <v>372</v>
      </c>
      <c r="AK38" s="1107" t="s">
        <v>372</v>
      </c>
      <c r="AL38" s="1108" t="s">
        <v>372</v>
      </c>
      <c r="AT38" s="1085" t="s">
        <v>273</v>
      </c>
      <c r="AU38" s="1178" t="s">
        <v>304</v>
      </c>
      <c r="AV38" s="1086" t="s">
        <v>367</v>
      </c>
      <c r="AW38" s="1168">
        <v>997.3217726396917</v>
      </c>
      <c r="AX38" s="1168">
        <v>891.8913021868786</v>
      </c>
      <c r="AY38" s="1168">
        <v>877.3874588419347</v>
      </c>
      <c r="AZ38" s="1169">
        <v>817.9403131238307</v>
      </c>
      <c r="BB38" s="1092" t="s">
        <v>380</v>
      </c>
      <c r="BC38" s="1092" t="s">
        <v>155</v>
      </c>
    </row>
    <row r="39" spans="1:55" s="1084" customFormat="1" ht="15" customHeight="1">
      <c r="A39" s="1071">
        <v>6.4</v>
      </c>
      <c r="B39" s="1114" t="s">
        <v>253</v>
      </c>
      <c r="C39" s="1115" t="s">
        <v>366</v>
      </c>
      <c r="D39" s="1074">
        <v>52.03</v>
      </c>
      <c r="E39" s="1074">
        <v>86988.03</v>
      </c>
      <c r="F39" s="1156">
        <v>79.938</v>
      </c>
      <c r="G39" s="1156">
        <v>90702.812</v>
      </c>
      <c r="H39" s="1074">
        <v>328.428</v>
      </c>
      <c r="I39" s="1074">
        <v>359493.89</v>
      </c>
      <c r="J39" s="1074">
        <v>320.134</v>
      </c>
      <c r="K39" s="1074">
        <v>371335.771</v>
      </c>
      <c r="L39" s="1116" t="s">
        <v>372</v>
      </c>
      <c r="M39" s="1117" t="s">
        <v>372</v>
      </c>
      <c r="N39" s="1118" t="s">
        <v>372</v>
      </c>
      <c r="O39" s="1179" t="s">
        <v>372</v>
      </c>
      <c r="P39" s="1120" t="s">
        <v>372</v>
      </c>
      <c r="Q39" s="1120" t="s">
        <v>372</v>
      </c>
      <c r="R39" s="1120" t="s">
        <v>372</v>
      </c>
      <c r="S39" s="1121" t="s">
        <v>372</v>
      </c>
      <c r="T39" s="1076" t="s">
        <v>372</v>
      </c>
      <c r="U39" s="1077" t="s">
        <v>372</v>
      </c>
      <c r="V39" s="1077" t="s">
        <v>372</v>
      </c>
      <c r="W39" s="1077" t="s">
        <v>372</v>
      </c>
      <c r="X39" s="1076" t="s">
        <v>372</v>
      </c>
      <c r="Y39" s="1077" t="s">
        <v>372</v>
      </c>
      <c r="Z39" s="1077" t="s">
        <v>372</v>
      </c>
      <c r="AA39" s="1078" t="s">
        <v>372</v>
      </c>
      <c r="AB39" s="1079">
        <v>6.4</v>
      </c>
      <c r="AC39" s="1105" t="s">
        <v>253</v>
      </c>
      <c r="AD39" s="1106" t="s">
        <v>196</v>
      </c>
      <c r="AE39" s="1122">
        <v>-2.220446049250313E-15</v>
      </c>
      <c r="AF39" s="1122">
        <v>0</v>
      </c>
      <c r="AG39" s="1122">
        <v>-8.881784197001252E-15</v>
      </c>
      <c r="AH39" s="1122">
        <v>0</v>
      </c>
      <c r="AI39" s="1122">
        <v>-1.0227929614359255E-14</v>
      </c>
      <c r="AJ39" s="1122">
        <v>1.0459189070388675E-11</v>
      </c>
      <c r="AK39" s="1122">
        <v>1.8318679906315083E-15</v>
      </c>
      <c r="AL39" s="1123">
        <v>-4.433786671143025E-12</v>
      </c>
      <c r="AT39" s="1085">
        <v>6.4</v>
      </c>
      <c r="AU39" s="1105" t="s">
        <v>253</v>
      </c>
      <c r="AV39" s="1086" t="s">
        <v>367</v>
      </c>
      <c r="AW39" s="1088">
        <v>1671.8821833557563</v>
      </c>
      <c r="AX39" s="1088">
        <v>1847.2251179096118</v>
      </c>
      <c r="AY39" s="1088">
        <v>1094.5896513086582</v>
      </c>
      <c r="AZ39" s="1090">
        <v>1159.938560102957</v>
      </c>
      <c r="BB39" s="1092" t="s">
        <v>380</v>
      </c>
      <c r="BC39" s="1092" t="s">
        <v>155</v>
      </c>
    </row>
    <row r="40" spans="1:55" s="1109" customFormat="1" ht="15" customHeight="1">
      <c r="A40" s="1093" t="s">
        <v>230</v>
      </c>
      <c r="B40" s="1126" t="s">
        <v>254</v>
      </c>
      <c r="C40" s="1127" t="s">
        <v>366</v>
      </c>
      <c r="D40" s="1128">
        <v>23.42</v>
      </c>
      <c r="E40" s="1128">
        <v>35916.56</v>
      </c>
      <c r="F40" s="1236">
        <v>25.786</v>
      </c>
      <c r="G40" s="1236">
        <v>36397.695</v>
      </c>
      <c r="H40" s="1128">
        <v>80.785</v>
      </c>
      <c r="I40" s="1128">
        <v>144940.91</v>
      </c>
      <c r="J40" s="1128">
        <v>62.761</v>
      </c>
      <c r="K40" s="1130">
        <v>136678.999</v>
      </c>
      <c r="L40" s="1098"/>
      <c r="M40" s="1099"/>
      <c r="N40" s="1008"/>
      <c r="O40" s="1100"/>
      <c r="P40" s="724"/>
      <c r="Q40" s="724"/>
      <c r="R40" s="724"/>
      <c r="S40" s="1101"/>
      <c r="T40" s="1102" t="s">
        <v>372</v>
      </c>
      <c r="U40" s="1103" t="s">
        <v>372</v>
      </c>
      <c r="V40" s="1103" t="s">
        <v>372</v>
      </c>
      <c r="W40" s="1103" t="s">
        <v>372</v>
      </c>
      <c r="X40" s="1102" t="s">
        <v>372</v>
      </c>
      <c r="Y40" s="1103" t="s">
        <v>372</v>
      </c>
      <c r="Z40" s="1103" t="s">
        <v>372</v>
      </c>
      <c r="AA40" s="1104" t="s">
        <v>372</v>
      </c>
      <c r="AB40" s="1079" t="s">
        <v>230</v>
      </c>
      <c r="AC40" s="1131" t="s">
        <v>254</v>
      </c>
      <c r="AD40" s="1106" t="s">
        <v>196</v>
      </c>
      <c r="AE40" s="1107"/>
      <c r="AF40" s="1107"/>
      <c r="AG40" s="1107"/>
      <c r="AH40" s="1107"/>
      <c r="AI40" s="1107"/>
      <c r="AJ40" s="1107"/>
      <c r="AK40" s="1107"/>
      <c r="AL40" s="1108"/>
      <c r="AT40" s="1085" t="s">
        <v>230</v>
      </c>
      <c r="AU40" s="1131" t="s">
        <v>254</v>
      </c>
      <c r="AV40" s="1086" t="s">
        <v>367</v>
      </c>
      <c r="AW40" s="1132">
        <v>1533.584970111016</v>
      </c>
      <c r="AX40" s="1132">
        <v>1899.3554483645178</v>
      </c>
      <c r="AY40" s="1132">
        <v>1794.1562171195148</v>
      </c>
      <c r="AZ40" s="1133">
        <v>2177.7696180749194</v>
      </c>
      <c r="BB40" s="1092" t="s">
        <v>380</v>
      </c>
      <c r="BC40" s="1092" t="s">
        <v>155</v>
      </c>
    </row>
    <row r="41" spans="1:55" s="1109" customFormat="1" ht="15" customHeight="1">
      <c r="A41" s="1093" t="s">
        <v>231</v>
      </c>
      <c r="B41" s="1126" t="s">
        <v>276</v>
      </c>
      <c r="C41" s="1127" t="s">
        <v>366</v>
      </c>
      <c r="D41" s="1128">
        <v>27.109</v>
      </c>
      <c r="E41" s="1128">
        <v>48266.1</v>
      </c>
      <c r="F41" s="1236">
        <v>51.487</v>
      </c>
      <c r="G41" s="1236">
        <v>49614.489</v>
      </c>
      <c r="H41" s="1128">
        <v>247.538</v>
      </c>
      <c r="I41" s="1128">
        <v>214192.75</v>
      </c>
      <c r="J41" s="1128">
        <v>257.2</v>
      </c>
      <c r="K41" s="1130">
        <v>234132.383</v>
      </c>
      <c r="L41" s="1098"/>
      <c r="M41" s="1099"/>
      <c r="N41" s="1008"/>
      <c r="O41" s="1100"/>
      <c r="P41" s="724"/>
      <c r="Q41" s="724"/>
      <c r="R41" s="724"/>
      <c r="S41" s="1101"/>
      <c r="T41" s="1102" t="s">
        <v>372</v>
      </c>
      <c r="U41" s="1103" t="s">
        <v>372</v>
      </c>
      <c r="V41" s="1103" t="s">
        <v>372</v>
      </c>
      <c r="W41" s="1103" t="s">
        <v>372</v>
      </c>
      <c r="X41" s="1102" t="s">
        <v>372</v>
      </c>
      <c r="Y41" s="1103" t="s">
        <v>372</v>
      </c>
      <c r="Z41" s="1103" t="s">
        <v>372</v>
      </c>
      <c r="AA41" s="1104" t="s">
        <v>372</v>
      </c>
      <c r="AB41" s="1079" t="s">
        <v>231</v>
      </c>
      <c r="AC41" s="1131" t="s">
        <v>276</v>
      </c>
      <c r="AD41" s="1106" t="s">
        <v>196</v>
      </c>
      <c r="AE41" s="1107"/>
      <c r="AF41" s="1107"/>
      <c r="AG41" s="1107"/>
      <c r="AH41" s="1107"/>
      <c r="AI41" s="1107"/>
      <c r="AJ41" s="1107"/>
      <c r="AK41" s="1107"/>
      <c r="AL41" s="1108"/>
      <c r="AT41" s="1085" t="s">
        <v>231</v>
      </c>
      <c r="AU41" s="1131" t="s">
        <v>276</v>
      </c>
      <c r="AV41" s="1086" t="s">
        <v>367</v>
      </c>
      <c r="AW41" s="1132">
        <v>1780.4456084695119</v>
      </c>
      <c r="AX41" s="1132">
        <v>1774.7427361071614</v>
      </c>
      <c r="AY41" s="1132">
        <v>865.292399550776</v>
      </c>
      <c r="AZ41" s="1133">
        <v>910.3125311041991</v>
      </c>
      <c r="BB41" s="1092" t="s">
        <v>155</v>
      </c>
      <c r="BC41" s="1092" t="s">
        <v>155</v>
      </c>
    </row>
    <row r="42" spans="1:55" s="1109" customFormat="1" ht="15" customHeight="1">
      <c r="A42" s="1134" t="s">
        <v>232</v>
      </c>
      <c r="B42" s="1161" t="s">
        <v>91</v>
      </c>
      <c r="C42" s="1136" t="s">
        <v>366</v>
      </c>
      <c r="D42" s="1128">
        <v>1.501</v>
      </c>
      <c r="E42" s="1128">
        <v>2805.37</v>
      </c>
      <c r="F42" s="1236">
        <v>2.665</v>
      </c>
      <c r="G42" s="1236">
        <v>4690.628</v>
      </c>
      <c r="H42" s="1128">
        <v>0.105</v>
      </c>
      <c r="I42" s="1128">
        <v>360.23</v>
      </c>
      <c r="J42" s="1128">
        <v>0.173</v>
      </c>
      <c r="K42" s="1130">
        <v>524.389</v>
      </c>
      <c r="L42" s="1098"/>
      <c r="M42" s="1099"/>
      <c r="N42" s="1008"/>
      <c r="O42" s="1100"/>
      <c r="P42" s="724"/>
      <c r="Q42" s="724"/>
      <c r="R42" s="724"/>
      <c r="S42" s="1101"/>
      <c r="T42" s="1102" t="s">
        <v>372</v>
      </c>
      <c r="U42" s="1103" t="s">
        <v>372</v>
      </c>
      <c r="V42" s="1103" t="s">
        <v>372</v>
      </c>
      <c r="W42" s="1103" t="s">
        <v>372</v>
      </c>
      <c r="X42" s="1102" t="s">
        <v>372</v>
      </c>
      <c r="Y42" s="1103" t="s">
        <v>372</v>
      </c>
      <c r="Z42" s="1103" t="s">
        <v>372</v>
      </c>
      <c r="AA42" s="1104" t="s">
        <v>372</v>
      </c>
      <c r="AB42" s="1162" t="s">
        <v>232</v>
      </c>
      <c r="AC42" s="1163" t="s">
        <v>91</v>
      </c>
      <c r="AD42" s="1106" t="s">
        <v>196</v>
      </c>
      <c r="AE42" s="1151"/>
      <c r="AF42" s="1151"/>
      <c r="AG42" s="1151"/>
      <c r="AH42" s="1151"/>
      <c r="AI42" s="1151"/>
      <c r="AJ42" s="1151"/>
      <c r="AK42" s="1151"/>
      <c r="AL42" s="1152"/>
      <c r="AT42" s="1138" t="s">
        <v>232</v>
      </c>
      <c r="AU42" s="1163" t="s">
        <v>91</v>
      </c>
      <c r="AV42" s="1086" t="s">
        <v>367</v>
      </c>
      <c r="AW42" s="1132">
        <v>1869.0006662225185</v>
      </c>
      <c r="AX42" s="1132">
        <v>1565.0669912366116</v>
      </c>
      <c r="AY42" s="1132">
        <v>3430.761904761905</v>
      </c>
      <c r="AZ42" s="1133">
        <v>3031.1502890173415</v>
      </c>
      <c r="BB42" s="1092" t="s">
        <v>155</v>
      </c>
      <c r="BC42" s="1092" t="s">
        <v>155</v>
      </c>
    </row>
    <row r="43" spans="1:55" s="1084" customFormat="1" ht="15" customHeight="1">
      <c r="A43" s="1180">
        <v>7</v>
      </c>
      <c r="B43" s="1072" t="s">
        <v>256</v>
      </c>
      <c r="C43" s="1181" t="s">
        <v>305</v>
      </c>
      <c r="D43" s="1074">
        <v>26.07</v>
      </c>
      <c r="E43" s="1074">
        <v>52538.869999999995</v>
      </c>
      <c r="F43" s="1156">
        <v>17.413</v>
      </c>
      <c r="G43" s="1156">
        <v>44127.648</v>
      </c>
      <c r="H43" s="1074">
        <v>1.553</v>
      </c>
      <c r="I43" s="1074">
        <v>3835.732</v>
      </c>
      <c r="J43" s="1074">
        <v>0.019</v>
      </c>
      <c r="K43" s="1074">
        <v>146.379</v>
      </c>
      <c r="L43" s="1116" t="s">
        <v>372</v>
      </c>
      <c r="M43" s="1117" t="s">
        <v>372</v>
      </c>
      <c r="N43" s="1118" t="s">
        <v>372</v>
      </c>
      <c r="O43" s="1119" t="s">
        <v>372</v>
      </c>
      <c r="P43" s="1120" t="s">
        <v>372</v>
      </c>
      <c r="Q43" s="1120" t="s">
        <v>372</v>
      </c>
      <c r="R43" s="1120" t="s">
        <v>372</v>
      </c>
      <c r="S43" s="1121" t="s">
        <v>372</v>
      </c>
      <c r="T43" s="1076" t="s">
        <v>372</v>
      </c>
      <c r="U43" s="1077" t="s">
        <v>372</v>
      </c>
      <c r="V43" s="1077" t="s">
        <v>372</v>
      </c>
      <c r="W43" s="1077" t="s">
        <v>372</v>
      </c>
      <c r="X43" s="1076" t="s">
        <v>372</v>
      </c>
      <c r="Y43" s="1077" t="s">
        <v>372</v>
      </c>
      <c r="Z43" s="1077" t="s">
        <v>372</v>
      </c>
      <c r="AA43" s="1078" t="s">
        <v>372</v>
      </c>
      <c r="AB43" s="1182">
        <v>7</v>
      </c>
      <c r="AC43" s="1080" t="s">
        <v>256</v>
      </c>
      <c r="AD43" s="1106" t="s">
        <v>305</v>
      </c>
      <c r="AE43" s="1122">
        <v>0</v>
      </c>
      <c r="AF43" s="1122">
        <v>0</v>
      </c>
      <c r="AG43" s="1122">
        <v>0</v>
      </c>
      <c r="AH43" s="1122">
        <v>0</v>
      </c>
      <c r="AI43" s="1122">
        <v>0</v>
      </c>
      <c r="AJ43" s="1122">
        <v>0</v>
      </c>
      <c r="AK43" s="1122">
        <v>0</v>
      </c>
      <c r="AL43" s="1123">
        <v>0</v>
      </c>
      <c r="AT43" s="1183">
        <v>7</v>
      </c>
      <c r="AU43" s="1080" t="s">
        <v>256</v>
      </c>
      <c r="AV43" s="1068" t="s">
        <v>141</v>
      </c>
      <c r="AW43" s="1088">
        <v>2015.2999616417335</v>
      </c>
      <c r="AX43" s="1088">
        <v>2521.0093085435597</v>
      </c>
      <c r="AY43" s="1088">
        <v>2469.885383129427</v>
      </c>
      <c r="AZ43" s="1090">
        <v>7704.157894736842</v>
      </c>
      <c r="BB43" s="1092" t="s">
        <v>380</v>
      </c>
      <c r="BC43" s="1092" t="s">
        <v>155</v>
      </c>
    </row>
    <row r="44" spans="1:55" s="1109" customFormat="1" ht="15" customHeight="1" thickBot="1">
      <c r="A44" s="1148">
        <v>7.1</v>
      </c>
      <c r="B44" s="1094" t="s">
        <v>255</v>
      </c>
      <c r="C44" s="1184" t="s">
        <v>305</v>
      </c>
      <c r="D44" s="1128">
        <v>0</v>
      </c>
      <c r="E44" s="1128">
        <v>0</v>
      </c>
      <c r="F44" s="1237">
        <v>0</v>
      </c>
      <c r="G44" s="1237">
        <v>0</v>
      </c>
      <c r="H44" s="1128">
        <v>0</v>
      </c>
      <c r="I44" s="1128">
        <v>0</v>
      </c>
      <c r="J44" s="1165">
        <v>0</v>
      </c>
      <c r="K44" s="1166">
        <v>0</v>
      </c>
      <c r="L44" s="1098"/>
      <c r="M44" s="1099"/>
      <c r="N44" s="1008"/>
      <c r="O44" s="1100"/>
      <c r="P44" s="724"/>
      <c r="Q44" s="724"/>
      <c r="R44" s="724"/>
      <c r="S44" s="1101"/>
      <c r="T44" s="1102" t="s">
        <v>372</v>
      </c>
      <c r="U44" s="1103" t="s">
        <v>372</v>
      </c>
      <c r="V44" s="1103" t="s">
        <v>372</v>
      </c>
      <c r="W44" s="1103" t="s">
        <v>372</v>
      </c>
      <c r="X44" s="1102" t="s">
        <v>372</v>
      </c>
      <c r="Y44" s="1103" t="s">
        <v>372</v>
      </c>
      <c r="Z44" s="1103" t="s">
        <v>372</v>
      </c>
      <c r="AA44" s="1104" t="s">
        <v>372</v>
      </c>
      <c r="AB44" s="1182">
        <v>7.1</v>
      </c>
      <c r="AC44" s="1105" t="s">
        <v>255</v>
      </c>
      <c r="AD44" s="1106" t="s">
        <v>305</v>
      </c>
      <c r="AE44" s="1107"/>
      <c r="AF44" s="1107"/>
      <c r="AG44" s="1107"/>
      <c r="AH44" s="1107"/>
      <c r="AI44" s="1107"/>
      <c r="AJ44" s="1107"/>
      <c r="AK44" s="1107"/>
      <c r="AL44" s="1108"/>
      <c r="AT44" s="1183">
        <v>7.1</v>
      </c>
      <c r="AU44" s="1110" t="s">
        <v>255</v>
      </c>
      <c r="AV44" s="1185" t="s">
        <v>141</v>
      </c>
      <c r="AW44" s="1168">
        <v>0</v>
      </c>
      <c r="AX44" s="1168">
        <v>2195.269230769231</v>
      </c>
      <c r="AY44" s="1168">
        <v>0</v>
      </c>
      <c r="AZ44" s="1169">
        <v>0</v>
      </c>
      <c r="BB44" s="1092" t="s">
        <v>155</v>
      </c>
      <c r="BC44" s="1092" t="s">
        <v>380</v>
      </c>
    </row>
    <row r="45" spans="1:55" s="1109" customFormat="1" ht="15" customHeight="1" thickBot="1">
      <c r="A45" s="1148">
        <v>7.2</v>
      </c>
      <c r="B45" s="1094" t="s">
        <v>257</v>
      </c>
      <c r="C45" s="1186" t="s">
        <v>305</v>
      </c>
      <c r="D45" s="1128">
        <v>0</v>
      </c>
      <c r="E45" s="1128">
        <v>0</v>
      </c>
      <c r="F45" s="1237">
        <v>0</v>
      </c>
      <c r="G45" s="1237">
        <v>0</v>
      </c>
      <c r="H45" s="1128">
        <v>0</v>
      </c>
      <c r="I45" s="1128">
        <v>0</v>
      </c>
      <c r="J45" s="1187">
        <v>0</v>
      </c>
      <c r="K45" s="1188">
        <v>0</v>
      </c>
      <c r="L45" s="1098"/>
      <c r="M45" s="1099"/>
      <c r="N45" s="1008"/>
      <c r="O45" s="1100"/>
      <c r="P45" s="724"/>
      <c r="Q45" s="724"/>
      <c r="R45" s="724"/>
      <c r="S45" s="1101"/>
      <c r="T45" s="1102" t="s">
        <v>372</v>
      </c>
      <c r="U45" s="1103" t="s">
        <v>372</v>
      </c>
      <c r="V45" s="1103" t="s">
        <v>372</v>
      </c>
      <c r="W45" s="1103" t="s">
        <v>372</v>
      </c>
      <c r="X45" s="1102" t="s">
        <v>372</v>
      </c>
      <c r="Y45" s="1103" t="s">
        <v>372</v>
      </c>
      <c r="Z45" s="1103" t="s">
        <v>372</v>
      </c>
      <c r="AA45" s="1104" t="s">
        <v>372</v>
      </c>
      <c r="AB45" s="1182">
        <v>7.2</v>
      </c>
      <c r="AC45" s="1105" t="s">
        <v>257</v>
      </c>
      <c r="AD45" s="1106" t="s">
        <v>305</v>
      </c>
      <c r="AE45" s="1107"/>
      <c r="AF45" s="1107"/>
      <c r="AG45" s="1107"/>
      <c r="AH45" s="1107"/>
      <c r="AI45" s="1107"/>
      <c r="AJ45" s="1107"/>
      <c r="AK45" s="1107"/>
      <c r="AL45" s="1108"/>
      <c r="AT45" s="1183">
        <v>7.2</v>
      </c>
      <c r="AU45" s="1110" t="s">
        <v>257</v>
      </c>
      <c r="AV45" s="1189" t="s">
        <v>141</v>
      </c>
      <c r="AW45" s="1190">
        <v>0</v>
      </c>
      <c r="AX45" s="1190">
        <v>12558.999999999998</v>
      </c>
      <c r="AY45" s="1190">
        <v>0</v>
      </c>
      <c r="AZ45" s="1191">
        <v>0</v>
      </c>
      <c r="BB45" s="1092" t="s">
        <v>155</v>
      </c>
      <c r="BC45" s="1092" t="s">
        <v>380</v>
      </c>
    </row>
    <row r="46" spans="1:55" s="1084" customFormat="1" ht="15" customHeight="1">
      <c r="A46" s="1180">
        <v>7.3</v>
      </c>
      <c r="B46" s="1114" t="s">
        <v>258</v>
      </c>
      <c r="C46" s="1192" t="s">
        <v>305</v>
      </c>
      <c r="D46" s="1074">
        <v>26.07</v>
      </c>
      <c r="E46" s="1074">
        <v>52538.869999999995</v>
      </c>
      <c r="F46" s="1156">
        <v>17.413</v>
      </c>
      <c r="G46" s="1156">
        <v>44127.648</v>
      </c>
      <c r="H46" s="1074">
        <v>1.553</v>
      </c>
      <c r="I46" s="1074">
        <v>3835.732</v>
      </c>
      <c r="J46" s="1074">
        <v>0.019</v>
      </c>
      <c r="K46" s="1074">
        <v>146.379</v>
      </c>
      <c r="L46" s="1116" t="s">
        <v>372</v>
      </c>
      <c r="M46" s="1117" t="s">
        <v>372</v>
      </c>
      <c r="N46" s="1118" t="s">
        <v>372</v>
      </c>
      <c r="O46" s="1119" t="s">
        <v>372</v>
      </c>
      <c r="P46" s="1120" t="s">
        <v>372</v>
      </c>
      <c r="Q46" s="1120" t="s">
        <v>372</v>
      </c>
      <c r="R46" s="1120" t="s">
        <v>372</v>
      </c>
      <c r="S46" s="1121" t="s">
        <v>372</v>
      </c>
      <c r="T46" s="1076" t="s">
        <v>372</v>
      </c>
      <c r="U46" s="1077" t="s">
        <v>372</v>
      </c>
      <c r="V46" s="1077" t="s">
        <v>372</v>
      </c>
      <c r="W46" s="1077" t="s">
        <v>372</v>
      </c>
      <c r="X46" s="1076" t="s">
        <v>372</v>
      </c>
      <c r="Y46" s="1077" t="s">
        <v>372</v>
      </c>
      <c r="Z46" s="1077" t="s">
        <v>372</v>
      </c>
      <c r="AA46" s="1078" t="s">
        <v>372</v>
      </c>
      <c r="AB46" s="1182">
        <v>7.3</v>
      </c>
      <c r="AC46" s="1105" t="s">
        <v>258</v>
      </c>
      <c r="AD46" s="1106" t="s">
        <v>305</v>
      </c>
      <c r="AE46" s="1122">
        <v>0</v>
      </c>
      <c r="AF46" s="1122">
        <v>0</v>
      </c>
      <c r="AG46" s="1122">
        <v>4.6629367034256575E-15</v>
      </c>
      <c r="AH46" s="1122">
        <v>0</v>
      </c>
      <c r="AI46" s="1122">
        <v>0</v>
      </c>
      <c r="AJ46" s="1122">
        <v>-6.550315845288424E-14</v>
      </c>
      <c r="AK46" s="1122">
        <v>0</v>
      </c>
      <c r="AL46" s="1123">
        <v>0</v>
      </c>
      <c r="AT46" s="1183">
        <v>7.3</v>
      </c>
      <c r="AU46" s="1105" t="s">
        <v>258</v>
      </c>
      <c r="AV46" s="1193" t="s">
        <v>141</v>
      </c>
      <c r="AW46" s="1088">
        <v>2015.2999616417335</v>
      </c>
      <c r="AX46" s="1088">
        <v>2521.2062044699937</v>
      </c>
      <c r="AY46" s="1088">
        <v>2469.885383129427</v>
      </c>
      <c r="AZ46" s="1090">
        <v>7704.157894736842</v>
      </c>
      <c r="BB46" s="1092" t="s">
        <v>380</v>
      </c>
      <c r="BC46" s="1092" t="s">
        <v>155</v>
      </c>
    </row>
    <row r="47" spans="1:55" s="1109" customFormat="1" ht="15" customHeight="1">
      <c r="A47" s="1148" t="s">
        <v>233</v>
      </c>
      <c r="B47" s="1126" t="s">
        <v>265</v>
      </c>
      <c r="C47" s="1136" t="s">
        <v>305</v>
      </c>
      <c r="D47" s="1128">
        <v>1.54</v>
      </c>
      <c r="E47" s="1128">
        <v>3233.99</v>
      </c>
      <c r="F47" s="1237">
        <v>1.146</v>
      </c>
      <c r="G47" s="1237">
        <v>2707.343</v>
      </c>
      <c r="H47" s="1128">
        <v>0</v>
      </c>
      <c r="I47" s="1128">
        <v>0</v>
      </c>
      <c r="J47" s="1128">
        <v>0</v>
      </c>
      <c r="K47" s="1130">
        <v>0</v>
      </c>
      <c r="L47" s="1098"/>
      <c r="M47" s="1099"/>
      <c r="N47" s="1008"/>
      <c r="O47" s="1100"/>
      <c r="P47" s="724"/>
      <c r="Q47" s="724"/>
      <c r="R47" s="724"/>
      <c r="S47" s="1101"/>
      <c r="T47" s="1102" t="s">
        <v>372</v>
      </c>
      <c r="U47" s="1103" t="s">
        <v>372</v>
      </c>
      <c r="V47" s="1103" t="s">
        <v>372</v>
      </c>
      <c r="W47" s="1103" t="s">
        <v>372</v>
      </c>
      <c r="X47" s="1102" t="s">
        <v>372</v>
      </c>
      <c r="Y47" s="1103" t="s">
        <v>372</v>
      </c>
      <c r="Z47" s="1103" t="s">
        <v>372</v>
      </c>
      <c r="AA47" s="1104" t="s">
        <v>372</v>
      </c>
      <c r="AB47" s="1182" t="s">
        <v>233</v>
      </c>
      <c r="AC47" s="1131" t="s">
        <v>265</v>
      </c>
      <c r="AD47" s="1106" t="s">
        <v>305</v>
      </c>
      <c r="AE47" s="1107"/>
      <c r="AF47" s="1107"/>
      <c r="AG47" s="1107"/>
      <c r="AH47" s="1107"/>
      <c r="AI47" s="1107"/>
      <c r="AJ47" s="1107"/>
      <c r="AK47" s="1107"/>
      <c r="AL47" s="1108"/>
      <c r="AT47" s="1183" t="s">
        <v>233</v>
      </c>
      <c r="AU47" s="1131" t="s">
        <v>265</v>
      </c>
      <c r="AV47" s="1194" t="s">
        <v>141</v>
      </c>
      <c r="AW47" s="1132">
        <v>2099.993506493506</v>
      </c>
      <c r="AX47" s="1132">
        <v>2458.6122320302647</v>
      </c>
      <c r="AY47" s="1132">
        <v>0</v>
      </c>
      <c r="AZ47" s="1133">
        <v>0</v>
      </c>
      <c r="BB47" s="1092" t="s">
        <v>155</v>
      </c>
      <c r="BC47" s="1092" t="s">
        <v>380</v>
      </c>
    </row>
    <row r="48" spans="1:55" s="1109" customFormat="1" ht="15" customHeight="1">
      <c r="A48" s="1148" t="s">
        <v>234</v>
      </c>
      <c r="B48" s="1126" t="s">
        <v>259</v>
      </c>
      <c r="C48" s="1136" t="s">
        <v>305</v>
      </c>
      <c r="D48" s="1128">
        <v>24.53</v>
      </c>
      <c r="E48" s="1128">
        <v>49304.88</v>
      </c>
      <c r="F48" s="1237">
        <v>16.267</v>
      </c>
      <c r="G48" s="1237">
        <v>41420.305</v>
      </c>
      <c r="H48" s="1128">
        <v>1.529</v>
      </c>
      <c r="I48" s="1128">
        <v>3835.46</v>
      </c>
      <c r="J48" s="1128">
        <v>0</v>
      </c>
      <c r="K48" s="1130">
        <v>0</v>
      </c>
      <c r="L48" s="1098"/>
      <c r="M48" s="1099"/>
      <c r="N48" s="1008"/>
      <c r="O48" s="1100"/>
      <c r="P48" s="724"/>
      <c r="Q48" s="724"/>
      <c r="R48" s="724"/>
      <c r="S48" s="1101"/>
      <c r="T48" s="1102" t="s">
        <v>372</v>
      </c>
      <c r="U48" s="1103" t="s">
        <v>372</v>
      </c>
      <c r="V48" s="1103" t="s">
        <v>372</v>
      </c>
      <c r="W48" s="1103" t="s">
        <v>372</v>
      </c>
      <c r="X48" s="1102" t="s">
        <v>372</v>
      </c>
      <c r="Y48" s="1103" t="s">
        <v>372</v>
      </c>
      <c r="Z48" s="1103" t="s">
        <v>372</v>
      </c>
      <c r="AA48" s="1104" t="s">
        <v>372</v>
      </c>
      <c r="AB48" s="1182" t="s">
        <v>234</v>
      </c>
      <c r="AC48" s="1131" t="s">
        <v>259</v>
      </c>
      <c r="AD48" s="1106" t="s">
        <v>305</v>
      </c>
      <c r="AE48" s="1107"/>
      <c r="AF48" s="1107"/>
      <c r="AG48" s="1107"/>
      <c r="AH48" s="1107"/>
      <c r="AI48" s="1107"/>
      <c r="AJ48" s="1107"/>
      <c r="AK48" s="1107"/>
      <c r="AL48" s="1108"/>
      <c r="AT48" s="1183" t="s">
        <v>234</v>
      </c>
      <c r="AU48" s="1131" t="s">
        <v>259</v>
      </c>
      <c r="AV48" s="1194" t="s">
        <v>141</v>
      </c>
      <c r="AW48" s="1132">
        <v>2009.9828781084384</v>
      </c>
      <c r="AX48" s="1132">
        <v>2510.783133946187</v>
      </c>
      <c r="AY48" s="1132">
        <v>2508.4761281883584</v>
      </c>
      <c r="AZ48" s="1133">
        <v>0</v>
      </c>
      <c r="BB48" s="1092" t="s">
        <v>380</v>
      </c>
      <c r="BC48" s="1092" t="s">
        <v>380</v>
      </c>
    </row>
    <row r="49" spans="1:55" s="1109" customFormat="1" ht="15" customHeight="1">
      <c r="A49" s="1148" t="s">
        <v>235</v>
      </c>
      <c r="B49" s="1126" t="s">
        <v>266</v>
      </c>
      <c r="C49" s="1136" t="s">
        <v>305</v>
      </c>
      <c r="D49" s="1128">
        <v>0</v>
      </c>
      <c r="E49" s="1128">
        <v>0</v>
      </c>
      <c r="F49" s="1237">
        <v>0</v>
      </c>
      <c r="G49" s="1237">
        <v>0</v>
      </c>
      <c r="H49" s="1128">
        <v>0</v>
      </c>
      <c r="I49" s="1128">
        <v>0</v>
      </c>
      <c r="J49" s="1128">
        <v>0</v>
      </c>
      <c r="K49" s="1130">
        <v>0</v>
      </c>
      <c r="L49" s="1098"/>
      <c r="M49" s="1099"/>
      <c r="N49" s="1008"/>
      <c r="O49" s="1100"/>
      <c r="P49" s="724"/>
      <c r="Q49" s="724"/>
      <c r="R49" s="724"/>
      <c r="S49" s="1101"/>
      <c r="T49" s="1102" t="s">
        <v>372</v>
      </c>
      <c r="U49" s="1103" t="s">
        <v>372</v>
      </c>
      <c r="V49" s="1103" t="s">
        <v>372</v>
      </c>
      <c r="W49" s="1103" t="s">
        <v>372</v>
      </c>
      <c r="X49" s="1102" t="s">
        <v>372</v>
      </c>
      <c r="Y49" s="1103" t="s">
        <v>372</v>
      </c>
      <c r="Z49" s="1103" t="s">
        <v>372</v>
      </c>
      <c r="AA49" s="1104" t="s">
        <v>372</v>
      </c>
      <c r="AB49" s="1182" t="s">
        <v>235</v>
      </c>
      <c r="AC49" s="1131" t="s">
        <v>266</v>
      </c>
      <c r="AD49" s="1106" t="s">
        <v>305</v>
      </c>
      <c r="AE49" s="1107"/>
      <c r="AF49" s="1107"/>
      <c r="AG49" s="1107"/>
      <c r="AH49" s="1107"/>
      <c r="AI49" s="1107"/>
      <c r="AJ49" s="1107"/>
      <c r="AK49" s="1107"/>
      <c r="AL49" s="1108"/>
      <c r="AT49" s="1183" t="s">
        <v>235</v>
      </c>
      <c r="AU49" s="1131" t="s">
        <v>266</v>
      </c>
      <c r="AV49" s="1194" t="s">
        <v>141</v>
      </c>
      <c r="AW49" s="1132">
        <v>0</v>
      </c>
      <c r="AX49" s="1132">
        <v>0</v>
      </c>
      <c r="AY49" s="1132">
        <v>0</v>
      </c>
      <c r="AZ49" s="1133">
        <v>0</v>
      </c>
      <c r="BB49" s="1092" t="s">
        <v>380</v>
      </c>
      <c r="BC49" s="1092" t="s">
        <v>380</v>
      </c>
    </row>
    <row r="50" spans="1:55" s="1109" customFormat="1" ht="15" customHeight="1" thickBot="1">
      <c r="A50" s="1148" t="s">
        <v>236</v>
      </c>
      <c r="B50" s="1195" t="s">
        <v>260</v>
      </c>
      <c r="C50" s="1095" t="s">
        <v>305</v>
      </c>
      <c r="D50" s="1128">
        <v>0</v>
      </c>
      <c r="E50" s="1128">
        <v>0</v>
      </c>
      <c r="F50" s="1237">
        <v>0</v>
      </c>
      <c r="G50" s="1237">
        <v>0</v>
      </c>
      <c r="H50" s="1128">
        <v>0.024</v>
      </c>
      <c r="I50" s="1128">
        <v>0.272</v>
      </c>
      <c r="J50" s="1165">
        <v>0.019</v>
      </c>
      <c r="K50" s="1166">
        <v>146.379</v>
      </c>
      <c r="L50" s="1098"/>
      <c r="M50" s="1099"/>
      <c r="N50" s="1008"/>
      <c r="O50" s="1100"/>
      <c r="P50" s="724"/>
      <c r="Q50" s="724"/>
      <c r="R50" s="724"/>
      <c r="S50" s="1101"/>
      <c r="T50" s="1102" t="s">
        <v>372</v>
      </c>
      <c r="U50" s="1103" t="s">
        <v>372</v>
      </c>
      <c r="V50" s="1103" t="s">
        <v>372</v>
      </c>
      <c r="W50" s="1103" t="s">
        <v>372</v>
      </c>
      <c r="X50" s="1102" t="s">
        <v>372</v>
      </c>
      <c r="Y50" s="1103" t="s">
        <v>372</v>
      </c>
      <c r="Z50" s="1103" t="s">
        <v>372</v>
      </c>
      <c r="AA50" s="1104" t="s">
        <v>372</v>
      </c>
      <c r="AB50" s="1182" t="s">
        <v>236</v>
      </c>
      <c r="AC50" s="1131" t="s">
        <v>260</v>
      </c>
      <c r="AD50" s="1106" t="s">
        <v>305</v>
      </c>
      <c r="AE50" s="1107"/>
      <c r="AF50" s="1107"/>
      <c r="AG50" s="1107"/>
      <c r="AH50" s="1107"/>
      <c r="AI50" s="1107"/>
      <c r="AJ50" s="1107"/>
      <c r="AK50" s="1107"/>
      <c r="AL50" s="1108"/>
      <c r="AT50" s="1183" t="s">
        <v>236</v>
      </c>
      <c r="AU50" s="1196" t="s">
        <v>260</v>
      </c>
      <c r="AV50" s="1197" t="s">
        <v>141</v>
      </c>
      <c r="AW50" s="1168">
        <v>0</v>
      </c>
      <c r="AX50" s="1168">
        <v>6115.892761394102</v>
      </c>
      <c r="AY50" s="1168">
        <v>11.333333333333334</v>
      </c>
      <c r="AZ50" s="1169">
        <v>7704.157894736842</v>
      </c>
      <c r="BB50" s="1092" t="s">
        <v>155</v>
      </c>
      <c r="BC50" s="1092" t="s">
        <v>155</v>
      </c>
    </row>
    <row r="51" spans="1:55" s="1109" customFormat="1" ht="15" customHeight="1">
      <c r="A51" s="1198">
        <v>7.4</v>
      </c>
      <c r="B51" s="1199" t="s">
        <v>261</v>
      </c>
      <c r="C51" s="1055" t="s">
        <v>305</v>
      </c>
      <c r="D51" s="1128">
        <v>0</v>
      </c>
      <c r="E51" s="1128">
        <v>0</v>
      </c>
      <c r="F51" s="1237">
        <v>0</v>
      </c>
      <c r="G51" s="1237">
        <v>0</v>
      </c>
      <c r="H51" s="1128">
        <v>0</v>
      </c>
      <c r="I51" s="1128">
        <v>0</v>
      </c>
      <c r="J51" s="1172">
        <v>0</v>
      </c>
      <c r="K51" s="1173">
        <v>0</v>
      </c>
      <c r="L51" s="1098"/>
      <c r="M51" s="1099"/>
      <c r="N51" s="1008"/>
      <c r="O51" s="1100"/>
      <c r="P51" s="724"/>
      <c r="Q51" s="724"/>
      <c r="R51" s="724"/>
      <c r="S51" s="1101"/>
      <c r="T51" s="1102" t="s">
        <v>372</v>
      </c>
      <c r="U51" s="1103" t="s">
        <v>372</v>
      </c>
      <c r="V51" s="1103" t="s">
        <v>372</v>
      </c>
      <c r="W51" s="1103" t="s">
        <v>372</v>
      </c>
      <c r="X51" s="1102" t="s">
        <v>372</v>
      </c>
      <c r="Y51" s="1103" t="s">
        <v>372</v>
      </c>
      <c r="Z51" s="1103" t="s">
        <v>372</v>
      </c>
      <c r="AA51" s="1104" t="s">
        <v>372</v>
      </c>
      <c r="AB51" s="1182">
        <v>7.4</v>
      </c>
      <c r="AC51" s="1105" t="s">
        <v>261</v>
      </c>
      <c r="AD51" s="1106" t="s">
        <v>305</v>
      </c>
      <c r="AE51" s="1151"/>
      <c r="AF51" s="1151"/>
      <c r="AG51" s="1151"/>
      <c r="AH51" s="1151"/>
      <c r="AI51" s="1151"/>
      <c r="AJ51" s="1151"/>
      <c r="AK51" s="1151"/>
      <c r="AL51" s="1152"/>
      <c r="AT51" s="1200">
        <v>7.4</v>
      </c>
      <c r="AU51" s="1201" t="s">
        <v>261</v>
      </c>
      <c r="AV51" s="1068" t="s">
        <v>141</v>
      </c>
      <c r="AW51" s="1088">
        <v>0</v>
      </c>
      <c r="AX51" s="1088">
        <v>0</v>
      </c>
      <c r="AY51" s="1088">
        <v>0</v>
      </c>
      <c r="AZ51" s="1090">
        <v>0</v>
      </c>
      <c r="BB51" s="1092" t="s">
        <v>380</v>
      </c>
      <c r="BC51" s="1092" t="s">
        <v>380</v>
      </c>
    </row>
    <row r="52" spans="1:55" s="1084" customFormat="1" ht="15" customHeight="1">
      <c r="A52" s="1180">
        <v>8</v>
      </c>
      <c r="B52" s="1072" t="s">
        <v>272</v>
      </c>
      <c r="C52" s="1181" t="s">
        <v>305</v>
      </c>
      <c r="D52" s="1074">
        <v>0</v>
      </c>
      <c r="E52" s="1074">
        <v>0</v>
      </c>
      <c r="F52" s="1156">
        <v>0</v>
      </c>
      <c r="G52" s="1156">
        <v>0</v>
      </c>
      <c r="H52" s="1074">
        <v>0.19</v>
      </c>
      <c r="I52" s="1074">
        <v>675.72</v>
      </c>
      <c r="J52" s="1074">
        <v>0.109</v>
      </c>
      <c r="K52" s="1074">
        <v>413.549</v>
      </c>
      <c r="L52" s="1116" t="s">
        <v>372</v>
      </c>
      <c r="M52" s="1117" t="s">
        <v>372</v>
      </c>
      <c r="N52" s="1118" t="s">
        <v>372</v>
      </c>
      <c r="O52" s="1119" t="s">
        <v>372</v>
      </c>
      <c r="P52" s="1120" t="s">
        <v>372</v>
      </c>
      <c r="Q52" s="1120" t="s">
        <v>372</v>
      </c>
      <c r="R52" s="1120" t="s">
        <v>372</v>
      </c>
      <c r="S52" s="1121" t="s">
        <v>372</v>
      </c>
      <c r="T52" s="1076" t="s">
        <v>372</v>
      </c>
      <c r="U52" s="1077" t="s">
        <v>372</v>
      </c>
      <c r="V52" s="1077" t="s">
        <v>372</v>
      </c>
      <c r="W52" s="1077" t="s">
        <v>372</v>
      </c>
      <c r="X52" s="1076" t="s">
        <v>372</v>
      </c>
      <c r="Y52" s="1077" t="s">
        <v>372</v>
      </c>
      <c r="Z52" s="1077" t="s">
        <v>372</v>
      </c>
      <c r="AA52" s="1078" t="s">
        <v>372</v>
      </c>
      <c r="AB52" s="1202">
        <v>8</v>
      </c>
      <c r="AC52" s="1158" t="s">
        <v>272</v>
      </c>
      <c r="AD52" s="1106" t="s">
        <v>305</v>
      </c>
      <c r="AE52" s="1122">
        <v>0</v>
      </c>
      <c r="AF52" s="1122">
        <v>0</v>
      </c>
      <c r="AG52" s="1122">
        <v>0</v>
      </c>
      <c r="AH52" s="1122">
        <v>0</v>
      </c>
      <c r="AI52" s="1122">
        <v>0</v>
      </c>
      <c r="AJ52" s="1122">
        <v>0</v>
      </c>
      <c r="AK52" s="1122">
        <v>0</v>
      </c>
      <c r="AL52" s="1123">
        <v>0</v>
      </c>
      <c r="AT52" s="1183">
        <v>8</v>
      </c>
      <c r="AU52" s="1080" t="s">
        <v>272</v>
      </c>
      <c r="AV52" s="1068" t="s">
        <v>141</v>
      </c>
      <c r="AW52" s="1088">
        <v>0</v>
      </c>
      <c r="AX52" s="1088">
        <v>2942.7587519025874</v>
      </c>
      <c r="AY52" s="1088">
        <v>3556.421052631579</v>
      </c>
      <c r="AZ52" s="1090">
        <v>3794.0275229357794</v>
      </c>
      <c r="BB52" s="1092" t="s">
        <v>380</v>
      </c>
      <c r="BC52" s="1092" t="s">
        <v>155</v>
      </c>
    </row>
    <row r="53" spans="1:55" s="1109" customFormat="1" ht="15" customHeight="1">
      <c r="A53" s="1093">
        <v>8.1</v>
      </c>
      <c r="B53" s="1160" t="s">
        <v>291</v>
      </c>
      <c r="C53" s="1136" t="s">
        <v>305</v>
      </c>
      <c r="D53" s="1128">
        <v>0</v>
      </c>
      <c r="E53" s="1128">
        <v>0</v>
      </c>
      <c r="F53" s="1237">
        <v>0</v>
      </c>
      <c r="G53" s="1237">
        <v>0</v>
      </c>
      <c r="H53" s="1128">
        <v>0.01</v>
      </c>
      <c r="I53" s="1128">
        <v>76.4</v>
      </c>
      <c r="J53" s="1128">
        <v>0.015</v>
      </c>
      <c r="K53" s="1130">
        <v>114.184</v>
      </c>
      <c r="L53" s="1098"/>
      <c r="M53" s="1099"/>
      <c r="N53" s="1008"/>
      <c r="O53" s="1100"/>
      <c r="P53" s="724"/>
      <c r="Q53" s="724"/>
      <c r="R53" s="724"/>
      <c r="S53" s="1101"/>
      <c r="T53" s="1102" t="s">
        <v>372</v>
      </c>
      <c r="U53" s="1103" t="s">
        <v>372</v>
      </c>
      <c r="V53" s="1103" t="s">
        <v>372</v>
      </c>
      <c r="W53" s="1103" t="s">
        <v>372</v>
      </c>
      <c r="X53" s="1102" t="s">
        <v>372</v>
      </c>
      <c r="Y53" s="1103" t="s">
        <v>372</v>
      </c>
      <c r="Z53" s="1103" t="s">
        <v>372</v>
      </c>
      <c r="AA53" s="1104" t="s">
        <v>372</v>
      </c>
      <c r="AB53" s="1079">
        <v>8.1</v>
      </c>
      <c r="AC53" s="1105" t="s">
        <v>291</v>
      </c>
      <c r="AD53" s="1106" t="s">
        <v>305</v>
      </c>
      <c r="AE53" s="1107"/>
      <c r="AF53" s="1107"/>
      <c r="AG53" s="1107"/>
      <c r="AH53" s="1107"/>
      <c r="AI53" s="1107"/>
      <c r="AJ53" s="1107"/>
      <c r="AK53" s="1107"/>
      <c r="AL53" s="1108"/>
      <c r="AT53" s="1085">
        <v>8.1</v>
      </c>
      <c r="AU53" s="1105" t="s">
        <v>291</v>
      </c>
      <c r="AV53" s="1194" t="s">
        <v>141</v>
      </c>
      <c r="AW53" s="1132">
        <v>0</v>
      </c>
      <c r="AX53" s="1132">
        <v>5264.599164926931</v>
      </c>
      <c r="AY53" s="1132">
        <v>7640</v>
      </c>
      <c r="AZ53" s="1133">
        <v>7612.266666666666</v>
      </c>
      <c r="BB53" s="1092" t="s">
        <v>380</v>
      </c>
      <c r="BC53" s="1092" t="s">
        <v>155</v>
      </c>
    </row>
    <row r="54" spans="1:55" s="1109" customFormat="1" ht="15" customHeight="1">
      <c r="A54" s="1134">
        <v>8.2</v>
      </c>
      <c r="B54" s="1199" t="s">
        <v>274</v>
      </c>
      <c r="C54" s="1136" t="s">
        <v>305</v>
      </c>
      <c r="D54" s="1128">
        <v>0</v>
      </c>
      <c r="E54" s="1128">
        <v>0</v>
      </c>
      <c r="F54" s="1237">
        <v>0</v>
      </c>
      <c r="G54" s="1237">
        <v>0</v>
      </c>
      <c r="H54" s="1128">
        <v>0.18</v>
      </c>
      <c r="I54" s="1128">
        <v>599.32</v>
      </c>
      <c r="J54" s="1128">
        <v>0.094</v>
      </c>
      <c r="K54" s="1130">
        <v>299.365</v>
      </c>
      <c r="L54" s="1098"/>
      <c r="M54" s="1099"/>
      <c r="N54" s="1008"/>
      <c r="O54" s="1100"/>
      <c r="P54" s="724"/>
      <c r="Q54" s="724"/>
      <c r="R54" s="724"/>
      <c r="S54" s="1101"/>
      <c r="T54" s="1102" t="s">
        <v>372</v>
      </c>
      <c r="U54" s="1103" t="s">
        <v>372</v>
      </c>
      <c r="V54" s="1103" t="s">
        <v>372</v>
      </c>
      <c r="W54" s="1103" t="s">
        <v>372</v>
      </c>
      <c r="X54" s="1102" t="s">
        <v>372</v>
      </c>
      <c r="Y54" s="1103" t="s">
        <v>372</v>
      </c>
      <c r="Z54" s="1103" t="s">
        <v>372</v>
      </c>
      <c r="AA54" s="1104" t="s">
        <v>372</v>
      </c>
      <c r="AB54" s="1162">
        <v>8.2</v>
      </c>
      <c r="AC54" s="1201" t="s">
        <v>274</v>
      </c>
      <c r="AD54" s="1106" t="s">
        <v>305</v>
      </c>
      <c r="AE54" s="1107"/>
      <c r="AF54" s="1107"/>
      <c r="AG54" s="1107"/>
      <c r="AH54" s="1107"/>
      <c r="AI54" s="1107"/>
      <c r="AJ54" s="1107"/>
      <c r="AK54" s="1107"/>
      <c r="AL54" s="1108"/>
      <c r="AT54" s="1138">
        <v>8.2</v>
      </c>
      <c r="AU54" s="1201" t="s">
        <v>274</v>
      </c>
      <c r="AV54" s="1194" t="s">
        <v>141</v>
      </c>
      <c r="AW54" s="1132">
        <v>0</v>
      </c>
      <c r="AX54" s="1132">
        <v>2425.2335970218705</v>
      </c>
      <c r="AY54" s="1132">
        <v>3329.555555555556</v>
      </c>
      <c r="AZ54" s="1133">
        <v>3184.7340425531916</v>
      </c>
      <c r="BB54" s="1092" t="s">
        <v>380</v>
      </c>
      <c r="BC54" s="1092" t="s">
        <v>155</v>
      </c>
    </row>
    <row r="55" spans="1:55" s="1109" customFormat="1" ht="15" customHeight="1">
      <c r="A55" s="1140">
        <v>9</v>
      </c>
      <c r="B55" s="1141" t="s">
        <v>262</v>
      </c>
      <c r="C55" s="1136" t="s">
        <v>305</v>
      </c>
      <c r="D55" s="1128">
        <v>1.97</v>
      </c>
      <c r="E55" s="1128">
        <v>1061.68</v>
      </c>
      <c r="F55" s="1237">
        <v>4.752</v>
      </c>
      <c r="G55" s="1237">
        <v>2662.273</v>
      </c>
      <c r="H55" s="1128">
        <v>36.73</v>
      </c>
      <c r="I55" s="1128">
        <v>24180</v>
      </c>
      <c r="J55" s="1128">
        <v>49</v>
      </c>
      <c r="K55" s="1130">
        <v>31234.621</v>
      </c>
      <c r="L55" s="1098"/>
      <c r="M55" s="1099"/>
      <c r="N55" s="1008"/>
      <c r="O55" s="1100"/>
      <c r="P55" s="724"/>
      <c r="Q55" s="724"/>
      <c r="R55" s="724"/>
      <c r="S55" s="1101"/>
      <c r="T55" s="1102" t="s">
        <v>372</v>
      </c>
      <c r="U55" s="1103" t="s">
        <v>372</v>
      </c>
      <c r="V55" s="1103" t="s">
        <v>372</v>
      </c>
      <c r="W55" s="1103" t="s">
        <v>372</v>
      </c>
      <c r="X55" s="1102" t="s">
        <v>372</v>
      </c>
      <c r="Y55" s="1103" t="s">
        <v>372</v>
      </c>
      <c r="Z55" s="1103" t="s">
        <v>372</v>
      </c>
      <c r="AA55" s="1104" t="s">
        <v>372</v>
      </c>
      <c r="AB55" s="1203">
        <v>9</v>
      </c>
      <c r="AC55" s="1204" t="s">
        <v>262</v>
      </c>
      <c r="AD55" s="1106" t="s">
        <v>305</v>
      </c>
      <c r="AE55" s="1151"/>
      <c r="AF55" s="1151"/>
      <c r="AG55" s="1151"/>
      <c r="AH55" s="1151"/>
      <c r="AI55" s="1151"/>
      <c r="AJ55" s="1151"/>
      <c r="AK55" s="1151"/>
      <c r="AL55" s="1152"/>
      <c r="AT55" s="1144">
        <v>9</v>
      </c>
      <c r="AU55" s="1143" t="s">
        <v>262</v>
      </c>
      <c r="AV55" s="1194" t="s">
        <v>141</v>
      </c>
      <c r="AW55" s="1132">
        <v>538.9238578680204</v>
      </c>
      <c r="AX55" s="1132">
        <v>1028.1677740863788</v>
      </c>
      <c r="AY55" s="1132">
        <v>658.3174516743807</v>
      </c>
      <c r="AZ55" s="1133">
        <v>637.4412448979592</v>
      </c>
      <c r="BB55" s="1092" t="s">
        <v>380</v>
      </c>
      <c r="BC55" s="1092" t="s">
        <v>155</v>
      </c>
    </row>
    <row r="56" spans="1:55" s="1084" customFormat="1" ht="15" customHeight="1" thickBot="1">
      <c r="A56" s="1180">
        <v>10</v>
      </c>
      <c r="B56" s="1205" t="s">
        <v>263</v>
      </c>
      <c r="C56" s="1206" t="s">
        <v>305</v>
      </c>
      <c r="D56" s="1207">
        <v>105</v>
      </c>
      <c r="E56" s="1207">
        <v>280817.89</v>
      </c>
      <c r="F56" s="1156">
        <v>107.87</v>
      </c>
      <c r="G56" s="1156">
        <v>295610.63700000005</v>
      </c>
      <c r="H56" s="1207">
        <v>15.671999999999997</v>
      </c>
      <c r="I56" s="1207">
        <v>51129.162000000004</v>
      </c>
      <c r="J56" s="1207">
        <v>17.131</v>
      </c>
      <c r="K56" s="1207">
        <v>57604.387</v>
      </c>
      <c r="L56" s="1116" t="s">
        <v>372</v>
      </c>
      <c r="M56" s="1117" t="s">
        <v>372</v>
      </c>
      <c r="N56" s="1118" t="s">
        <v>372</v>
      </c>
      <c r="O56" s="1119" t="s">
        <v>372</v>
      </c>
      <c r="P56" s="1120" t="s">
        <v>372</v>
      </c>
      <c r="Q56" s="1120" t="s">
        <v>372</v>
      </c>
      <c r="R56" s="1120" t="s">
        <v>372</v>
      </c>
      <c r="S56" s="1121" t="s">
        <v>372</v>
      </c>
      <c r="T56" s="1076" t="s">
        <v>372</v>
      </c>
      <c r="U56" s="1077" t="s">
        <v>372</v>
      </c>
      <c r="V56" s="1077" t="s">
        <v>372</v>
      </c>
      <c r="W56" s="1077" t="s">
        <v>372</v>
      </c>
      <c r="X56" s="1076" t="s">
        <v>372</v>
      </c>
      <c r="Y56" s="1077" t="s">
        <v>372</v>
      </c>
      <c r="Z56" s="1077" t="s">
        <v>372</v>
      </c>
      <c r="AA56" s="1078" t="s">
        <v>372</v>
      </c>
      <c r="AB56" s="1182">
        <v>10</v>
      </c>
      <c r="AC56" s="1080" t="s">
        <v>263</v>
      </c>
      <c r="AD56" s="1106" t="s">
        <v>305</v>
      </c>
      <c r="AE56" s="1122">
        <v>4.551914400963142E-15</v>
      </c>
      <c r="AF56" s="1122">
        <v>8.640199666842818E-12</v>
      </c>
      <c r="AG56" s="1122">
        <v>-3.552713678800501E-14</v>
      </c>
      <c r="AH56" s="1122">
        <v>0</v>
      </c>
      <c r="AI56" s="1122">
        <v>-7.771561172376096E-16</v>
      </c>
      <c r="AJ56" s="1122">
        <v>0</v>
      </c>
      <c r="AK56" s="1122">
        <v>-7.771561172376096E-16</v>
      </c>
      <c r="AL56" s="1123">
        <v>0</v>
      </c>
      <c r="AT56" s="1183">
        <v>10</v>
      </c>
      <c r="AU56" s="1208" t="s">
        <v>263</v>
      </c>
      <c r="AV56" s="1197" t="s">
        <v>141</v>
      </c>
      <c r="AW56" s="1168">
        <v>2674.4560952380953</v>
      </c>
      <c r="AX56" s="1168">
        <v>3056.649692525692</v>
      </c>
      <c r="AY56" s="1168">
        <v>3262.4529096477804</v>
      </c>
      <c r="AZ56" s="1169">
        <v>3362.5816940050204</v>
      </c>
      <c r="BB56" s="1092" t="s">
        <v>380</v>
      </c>
      <c r="BC56" s="1092" t="s">
        <v>155</v>
      </c>
    </row>
    <row r="57" spans="1:55" s="1084" customFormat="1" ht="15" customHeight="1">
      <c r="A57" s="1180">
        <v>10.1</v>
      </c>
      <c r="B57" s="1114" t="s">
        <v>277</v>
      </c>
      <c r="C57" s="1192" t="s">
        <v>305</v>
      </c>
      <c r="D57" s="1074">
        <v>59.165</v>
      </c>
      <c r="E57" s="1074">
        <v>164761.67</v>
      </c>
      <c r="F57" s="1156">
        <v>51.366</v>
      </c>
      <c r="G57" s="1156">
        <v>152524.66</v>
      </c>
      <c r="H57" s="1074">
        <v>0.202</v>
      </c>
      <c r="I57" s="1074">
        <v>1149.211</v>
      </c>
      <c r="J57" s="1074">
        <v>0.10500000000000001</v>
      </c>
      <c r="K57" s="1074">
        <v>560.053</v>
      </c>
      <c r="L57" s="1116" t="s">
        <v>372</v>
      </c>
      <c r="M57" s="1117" t="s">
        <v>372</v>
      </c>
      <c r="N57" s="1118" t="s">
        <v>372</v>
      </c>
      <c r="O57" s="1119" t="s">
        <v>372</v>
      </c>
      <c r="P57" s="1120" t="s">
        <v>372</v>
      </c>
      <c r="Q57" s="1120" t="s">
        <v>372</v>
      </c>
      <c r="R57" s="1120" t="s">
        <v>372</v>
      </c>
      <c r="S57" s="1121" t="s">
        <v>372</v>
      </c>
      <c r="T57" s="1076" t="s">
        <v>372</v>
      </c>
      <c r="U57" s="1077" t="s">
        <v>372</v>
      </c>
      <c r="V57" s="1077" t="s">
        <v>372</v>
      </c>
      <c r="W57" s="1077" t="s">
        <v>372</v>
      </c>
      <c r="X57" s="1076" t="s">
        <v>372</v>
      </c>
      <c r="Y57" s="1077" t="s">
        <v>372</v>
      </c>
      <c r="Z57" s="1077" t="s">
        <v>372</v>
      </c>
      <c r="AA57" s="1078" t="s">
        <v>372</v>
      </c>
      <c r="AB57" s="1182">
        <v>10.1</v>
      </c>
      <c r="AC57" s="1105" t="s">
        <v>277</v>
      </c>
      <c r="AD57" s="1106" t="s">
        <v>305</v>
      </c>
      <c r="AE57" s="1082">
        <v>0</v>
      </c>
      <c r="AF57" s="1082">
        <v>0</v>
      </c>
      <c r="AG57" s="1082">
        <v>0</v>
      </c>
      <c r="AH57" s="1082">
        <v>0</v>
      </c>
      <c r="AI57" s="1082">
        <v>0</v>
      </c>
      <c r="AJ57" s="1082">
        <v>0</v>
      </c>
      <c r="AK57" s="1082">
        <v>0</v>
      </c>
      <c r="AL57" s="1083">
        <v>0</v>
      </c>
      <c r="AT57" s="1183">
        <v>10.1</v>
      </c>
      <c r="AU57" s="1105" t="s">
        <v>277</v>
      </c>
      <c r="AV57" s="1193" t="s">
        <v>141</v>
      </c>
      <c r="AW57" s="1088">
        <v>2784.7827262739797</v>
      </c>
      <c r="AX57" s="1088">
        <v>3022.7226143459466</v>
      </c>
      <c r="AY57" s="1088">
        <v>5689.163366336634</v>
      </c>
      <c r="AZ57" s="1090">
        <v>5333.838095238095</v>
      </c>
      <c r="BB57" s="1092" t="s">
        <v>380</v>
      </c>
      <c r="BC57" s="1092" t="s">
        <v>155</v>
      </c>
    </row>
    <row r="58" spans="1:55" s="1109" customFormat="1" ht="15" customHeight="1">
      <c r="A58" s="1148" t="s">
        <v>278</v>
      </c>
      <c r="B58" s="1126" t="s">
        <v>264</v>
      </c>
      <c r="C58" s="1136" t="s">
        <v>305</v>
      </c>
      <c r="D58" s="1128">
        <v>17.61</v>
      </c>
      <c r="E58" s="1128">
        <v>37055.11</v>
      </c>
      <c r="F58" s="1237">
        <v>10.065</v>
      </c>
      <c r="G58" s="1237">
        <v>19046.525</v>
      </c>
      <c r="H58" s="1128">
        <v>0</v>
      </c>
      <c r="I58" s="1128">
        <v>0</v>
      </c>
      <c r="J58" s="1128">
        <v>0</v>
      </c>
      <c r="K58" s="1130">
        <v>0</v>
      </c>
      <c r="L58" s="1098"/>
      <c r="M58" s="1099"/>
      <c r="N58" s="1008"/>
      <c r="O58" s="1100"/>
      <c r="P58" s="724"/>
      <c r="Q58" s="724"/>
      <c r="R58" s="724"/>
      <c r="S58" s="1101"/>
      <c r="T58" s="1102" t="s">
        <v>372</v>
      </c>
      <c r="U58" s="1103" t="s">
        <v>372</v>
      </c>
      <c r="V58" s="1103" t="s">
        <v>372</v>
      </c>
      <c r="W58" s="1103" t="s">
        <v>372</v>
      </c>
      <c r="X58" s="1102" t="s">
        <v>372</v>
      </c>
      <c r="Y58" s="1103" t="s">
        <v>372</v>
      </c>
      <c r="Z58" s="1103" t="s">
        <v>372</v>
      </c>
      <c r="AA58" s="1104" t="s">
        <v>372</v>
      </c>
      <c r="AB58" s="1182" t="s">
        <v>278</v>
      </c>
      <c r="AC58" s="1131" t="s">
        <v>264</v>
      </c>
      <c r="AD58" s="1106" t="s">
        <v>305</v>
      </c>
      <c r="AE58" s="1107"/>
      <c r="AF58" s="1107"/>
      <c r="AG58" s="1107"/>
      <c r="AH58" s="1107"/>
      <c r="AI58" s="1107"/>
      <c r="AJ58" s="1107"/>
      <c r="AK58" s="1107"/>
      <c r="AL58" s="1108"/>
      <c r="AT58" s="1183" t="s">
        <v>278</v>
      </c>
      <c r="AU58" s="1131" t="s">
        <v>264</v>
      </c>
      <c r="AV58" s="1194" t="s">
        <v>141</v>
      </c>
      <c r="AW58" s="1132">
        <v>2104.2084043157297</v>
      </c>
      <c r="AX58" s="1132">
        <v>2107.4754793382713</v>
      </c>
      <c r="AY58" s="1132">
        <v>0</v>
      </c>
      <c r="AZ58" s="1133">
        <v>0</v>
      </c>
      <c r="BB58" s="1092" t="s">
        <v>155</v>
      </c>
      <c r="BC58" s="1092" t="s">
        <v>380</v>
      </c>
    </row>
    <row r="59" spans="1:55" s="1109" customFormat="1" ht="15" customHeight="1">
      <c r="A59" s="1148" t="s">
        <v>279</v>
      </c>
      <c r="B59" s="1209" t="s">
        <v>280</v>
      </c>
      <c r="C59" s="1136" t="s">
        <v>305</v>
      </c>
      <c r="D59" s="1128">
        <v>0.59</v>
      </c>
      <c r="E59" s="1128">
        <v>1906.08</v>
      </c>
      <c r="F59" s="1237">
        <v>0.498</v>
      </c>
      <c r="G59" s="1237">
        <v>1628.914</v>
      </c>
      <c r="H59" s="1128">
        <v>0.01</v>
      </c>
      <c r="I59" s="1128">
        <v>77.8</v>
      </c>
      <c r="J59" s="1128">
        <v>0.006</v>
      </c>
      <c r="K59" s="1130">
        <v>88.457</v>
      </c>
      <c r="L59" s="1098"/>
      <c r="M59" s="1099"/>
      <c r="N59" s="1008"/>
      <c r="O59" s="1100"/>
      <c r="P59" s="724"/>
      <c r="Q59" s="724"/>
      <c r="R59" s="724"/>
      <c r="S59" s="1101"/>
      <c r="T59" s="1102" t="s">
        <v>372</v>
      </c>
      <c r="U59" s="1103" t="s">
        <v>372</v>
      </c>
      <c r="V59" s="1103" t="s">
        <v>372</v>
      </c>
      <c r="W59" s="1103" t="s">
        <v>372</v>
      </c>
      <c r="X59" s="1102" t="s">
        <v>372</v>
      </c>
      <c r="Y59" s="1103" t="s">
        <v>372</v>
      </c>
      <c r="Z59" s="1103" t="s">
        <v>372</v>
      </c>
      <c r="AA59" s="1104" t="s">
        <v>372</v>
      </c>
      <c r="AB59" s="1182" t="s">
        <v>279</v>
      </c>
      <c r="AC59" s="1131" t="s">
        <v>280</v>
      </c>
      <c r="AD59" s="1106" t="s">
        <v>305</v>
      </c>
      <c r="AE59" s="1107"/>
      <c r="AF59" s="1107"/>
      <c r="AG59" s="1107"/>
      <c r="AH59" s="1107"/>
      <c r="AI59" s="1107"/>
      <c r="AJ59" s="1107"/>
      <c r="AK59" s="1107"/>
      <c r="AL59" s="1108"/>
      <c r="AT59" s="1183" t="s">
        <v>279</v>
      </c>
      <c r="AU59" s="1210" t="s">
        <v>280</v>
      </c>
      <c r="AV59" s="1194" t="s">
        <v>141</v>
      </c>
      <c r="AW59" s="1132">
        <v>3230.64406779661</v>
      </c>
      <c r="AX59" s="1132">
        <v>2552.563831185906</v>
      </c>
      <c r="AY59" s="1132">
        <v>7780</v>
      </c>
      <c r="AZ59" s="1133">
        <v>14742.833333333332</v>
      </c>
      <c r="BB59" s="1092" t="s">
        <v>155</v>
      </c>
      <c r="BC59" s="1092" t="s">
        <v>155</v>
      </c>
    </row>
    <row r="60" spans="1:55" s="1109" customFormat="1" ht="15" customHeight="1">
      <c r="A60" s="1148" t="s">
        <v>281</v>
      </c>
      <c r="B60" s="1126" t="s">
        <v>282</v>
      </c>
      <c r="C60" s="1136" t="s">
        <v>305</v>
      </c>
      <c r="D60" s="1128">
        <v>29.995</v>
      </c>
      <c r="E60" s="1128">
        <v>89068.24</v>
      </c>
      <c r="F60" s="1237">
        <v>32.637</v>
      </c>
      <c r="G60" s="1237">
        <v>101413.537</v>
      </c>
      <c r="H60" s="1128">
        <v>0.165</v>
      </c>
      <c r="I60" s="1128">
        <v>853.13</v>
      </c>
      <c r="J60" s="1128">
        <v>0.099</v>
      </c>
      <c r="K60" s="1130">
        <v>471.596</v>
      </c>
      <c r="L60" s="1098"/>
      <c r="M60" s="1099"/>
      <c r="N60" s="1008"/>
      <c r="O60" s="1100"/>
      <c r="P60" s="724"/>
      <c r="Q60" s="724"/>
      <c r="R60" s="724"/>
      <c r="S60" s="1101"/>
      <c r="T60" s="1102" t="s">
        <v>372</v>
      </c>
      <c r="U60" s="1103" t="s">
        <v>372</v>
      </c>
      <c r="V60" s="1103" t="s">
        <v>372</v>
      </c>
      <c r="W60" s="1103" t="s">
        <v>372</v>
      </c>
      <c r="X60" s="1102" t="s">
        <v>372</v>
      </c>
      <c r="Y60" s="1103" t="s">
        <v>372</v>
      </c>
      <c r="Z60" s="1103" t="s">
        <v>372</v>
      </c>
      <c r="AA60" s="1104" t="s">
        <v>372</v>
      </c>
      <c r="AB60" s="1182" t="s">
        <v>281</v>
      </c>
      <c r="AC60" s="1131" t="s">
        <v>282</v>
      </c>
      <c r="AD60" s="1106" t="s">
        <v>305</v>
      </c>
      <c r="AE60" s="1107"/>
      <c r="AF60" s="1107"/>
      <c r="AG60" s="1107"/>
      <c r="AH60" s="1107"/>
      <c r="AI60" s="1107"/>
      <c r="AJ60" s="1107"/>
      <c r="AK60" s="1107"/>
      <c r="AL60" s="1108"/>
      <c r="AT60" s="1183" t="s">
        <v>281</v>
      </c>
      <c r="AU60" s="1131" t="s">
        <v>282</v>
      </c>
      <c r="AV60" s="1194" t="s">
        <v>141</v>
      </c>
      <c r="AW60" s="1132">
        <v>2969.436239373229</v>
      </c>
      <c r="AX60" s="1132">
        <v>3145.172418281846</v>
      </c>
      <c r="AY60" s="1132">
        <v>5170.484848484848</v>
      </c>
      <c r="AZ60" s="1133">
        <v>4763.595959595959</v>
      </c>
      <c r="BB60" s="1092" t="s">
        <v>380</v>
      </c>
      <c r="BC60" s="1092" t="s">
        <v>155</v>
      </c>
    </row>
    <row r="61" spans="1:55" s="1109" customFormat="1" ht="15" customHeight="1" thickBot="1">
      <c r="A61" s="1148" t="s">
        <v>283</v>
      </c>
      <c r="B61" s="1195" t="s">
        <v>284</v>
      </c>
      <c r="C61" s="1095" t="s">
        <v>305</v>
      </c>
      <c r="D61" s="1128">
        <v>10.97</v>
      </c>
      <c r="E61" s="1128">
        <v>36732.24</v>
      </c>
      <c r="F61" s="1237">
        <v>8.166</v>
      </c>
      <c r="G61" s="1237">
        <v>30435.684</v>
      </c>
      <c r="H61" s="1128">
        <v>0.027</v>
      </c>
      <c r="I61" s="1128">
        <v>218.281</v>
      </c>
      <c r="J61" s="1165">
        <v>0</v>
      </c>
      <c r="K61" s="1166">
        <v>0</v>
      </c>
      <c r="L61" s="1098"/>
      <c r="M61" s="1099"/>
      <c r="N61" s="1008"/>
      <c r="O61" s="1100"/>
      <c r="P61" s="724"/>
      <c r="Q61" s="724"/>
      <c r="R61" s="724"/>
      <c r="S61" s="1101"/>
      <c r="T61" s="1102" t="s">
        <v>372</v>
      </c>
      <c r="U61" s="1103" t="s">
        <v>372</v>
      </c>
      <c r="V61" s="1103" t="s">
        <v>372</v>
      </c>
      <c r="W61" s="1103" t="s">
        <v>372</v>
      </c>
      <c r="X61" s="1102" t="s">
        <v>372</v>
      </c>
      <c r="Y61" s="1103" t="s">
        <v>372</v>
      </c>
      <c r="Z61" s="1103" t="s">
        <v>372</v>
      </c>
      <c r="AA61" s="1104" t="s">
        <v>372</v>
      </c>
      <c r="AB61" s="1182" t="s">
        <v>283</v>
      </c>
      <c r="AC61" s="1131" t="s">
        <v>284</v>
      </c>
      <c r="AD61" s="1106" t="s">
        <v>305</v>
      </c>
      <c r="AE61" s="1107"/>
      <c r="AF61" s="1107"/>
      <c r="AG61" s="1107"/>
      <c r="AH61" s="1107"/>
      <c r="AI61" s="1107"/>
      <c r="AJ61" s="1107"/>
      <c r="AK61" s="1107"/>
      <c r="AL61" s="1108"/>
      <c r="AT61" s="1183" t="s">
        <v>283</v>
      </c>
      <c r="AU61" s="1196" t="s">
        <v>284</v>
      </c>
      <c r="AV61" s="1197" t="s">
        <v>141</v>
      </c>
      <c r="AW61" s="1168">
        <v>3348.426618049225</v>
      </c>
      <c r="AX61" s="1168">
        <v>3774.3381234665735</v>
      </c>
      <c r="AY61" s="1168">
        <v>8084.481481481482</v>
      </c>
      <c r="AZ61" s="1169">
        <v>0</v>
      </c>
      <c r="BB61" s="1092" t="s">
        <v>155</v>
      </c>
      <c r="BC61" s="1092" t="s">
        <v>380</v>
      </c>
    </row>
    <row r="62" spans="1:55" s="1109" customFormat="1" ht="15" customHeight="1" thickBot="1">
      <c r="A62" s="1093">
        <v>10.2</v>
      </c>
      <c r="B62" s="1211" t="s">
        <v>285</v>
      </c>
      <c r="C62" s="1186" t="s">
        <v>305</v>
      </c>
      <c r="D62" s="1128">
        <v>9.11</v>
      </c>
      <c r="E62" s="1128">
        <v>18896.75</v>
      </c>
      <c r="F62" s="1237">
        <v>9.149</v>
      </c>
      <c r="G62" s="1237">
        <v>18739.53</v>
      </c>
      <c r="H62" s="1128">
        <v>6.43</v>
      </c>
      <c r="I62" s="1128">
        <v>27053.86</v>
      </c>
      <c r="J62" s="1187">
        <v>7.739</v>
      </c>
      <c r="K62" s="1188">
        <v>33336.114</v>
      </c>
      <c r="L62" s="1098"/>
      <c r="M62" s="1099"/>
      <c r="N62" s="1008"/>
      <c r="O62" s="1100"/>
      <c r="P62" s="724"/>
      <c r="Q62" s="724"/>
      <c r="R62" s="724"/>
      <c r="S62" s="1101"/>
      <c r="T62" s="1102" t="s">
        <v>372</v>
      </c>
      <c r="U62" s="1103" t="s">
        <v>372</v>
      </c>
      <c r="V62" s="1103" t="s">
        <v>372</v>
      </c>
      <c r="W62" s="1103" t="s">
        <v>372</v>
      </c>
      <c r="X62" s="1102" t="s">
        <v>372</v>
      </c>
      <c r="Y62" s="1103" t="s">
        <v>372</v>
      </c>
      <c r="Z62" s="1103" t="s">
        <v>372</v>
      </c>
      <c r="AA62" s="1104" t="s">
        <v>372</v>
      </c>
      <c r="AB62" s="1079">
        <v>10.2</v>
      </c>
      <c r="AC62" s="1105" t="s">
        <v>285</v>
      </c>
      <c r="AD62" s="1106" t="s">
        <v>305</v>
      </c>
      <c r="AE62" s="1107"/>
      <c r="AF62" s="1107"/>
      <c r="AG62" s="1107"/>
      <c r="AH62" s="1107"/>
      <c r="AI62" s="1107"/>
      <c r="AJ62" s="1107"/>
      <c r="AK62" s="1107"/>
      <c r="AL62" s="1108"/>
      <c r="AT62" s="1085">
        <v>10.2</v>
      </c>
      <c r="AU62" s="1212" t="s">
        <v>285</v>
      </c>
      <c r="AV62" s="1189" t="s">
        <v>141</v>
      </c>
      <c r="AW62" s="1190">
        <v>2074.286498353458</v>
      </c>
      <c r="AX62" s="1190">
        <v>3065.5748042219952</v>
      </c>
      <c r="AY62" s="1190">
        <v>4207.443234836704</v>
      </c>
      <c r="AZ62" s="1191">
        <v>4307.548003618039</v>
      </c>
      <c r="BB62" s="1092" t="s">
        <v>380</v>
      </c>
      <c r="BC62" s="1092" t="s">
        <v>155</v>
      </c>
    </row>
    <row r="63" spans="1:55" s="1084" customFormat="1" ht="15" customHeight="1">
      <c r="A63" s="1180">
        <v>10.3</v>
      </c>
      <c r="B63" s="1114" t="s">
        <v>286</v>
      </c>
      <c r="C63" s="1192" t="s">
        <v>305</v>
      </c>
      <c r="D63" s="1074">
        <v>36.355</v>
      </c>
      <c r="E63" s="1074">
        <v>95446.56999999999</v>
      </c>
      <c r="F63" s="1156">
        <v>47.238</v>
      </c>
      <c r="G63" s="1156">
        <v>121816.55799999999</v>
      </c>
      <c r="H63" s="1074">
        <v>8.919999999999998</v>
      </c>
      <c r="I63" s="1074">
        <v>17750.521</v>
      </c>
      <c r="J63" s="1074">
        <v>9.167</v>
      </c>
      <c r="K63" s="1074">
        <v>18393.599</v>
      </c>
      <c r="L63" s="1116" t="s">
        <v>372</v>
      </c>
      <c r="M63" s="1117" t="s">
        <v>372</v>
      </c>
      <c r="N63" s="1118" t="s">
        <v>372</v>
      </c>
      <c r="O63" s="1119" t="s">
        <v>372</v>
      </c>
      <c r="P63" s="1120" t="s">
        <v>372</v>
      </c>
      <c r="Q63" s="1120" t="s">
        <v>372</v>
      </c>
      <c r="R63" s="1120" t="s">
        <v>372</v>
      </c>
      <c r="S63" s="1121" t="s">
        <v>372</v>
      </c>
      <c r="T63" s="1076" t="s">
        <v>372</v>
      </c>
      <c r="U63" s="1077" t="s">
        <v>372</v>
      </c>
      <c r="V63" s="1077" t="s">
        <v>372</v>
      </c>
      <c r="W63" s="1077" t="s">
        <v>372</v>
      </c>
      <c r="X63" s="1076" t="s">
        <v>372</v>
      </c>
      <c r="Y63" s="1077" t="s">
        <v>372</v>
      </c>
      <c r="Z63" s="1077" t="s">
        <v>372</v>
      </c>
      <c r="AA63" s="1078" t="s">
        <v>372</v>
      </c>
      <c r="AB63" s="1182">
        <v>10.3</v>
      </c>
      <c r="AC63" s="1105" t="s">
        <v>286</v>
      </c>
      <c r="AD63" s="1106" t="s">
        <v>305</v>
      </c>
      <c r="AE63" s="1122">
        <v>0</v>
      </c>
      <c r="AF63" s="1122">
        <v>-9.777068044058979E-12</v>
      </c>
      <c r="AG63" s="1122">
        <v>0</v>
      </c>
      <c r="AH63" s="1122">
        <v>0</v>
      </c>
      <c r="AI63" s="1122">
        <v>-1.5126788710517758E-15</v>
      </c>
      <c r="AJ63" s="1122">
        <v>-3.268496584496461E-13</v>
      </c>
      <c r="AK63" s="1122">
        <v>2.498001805406602E-16</v>
      </c>
      <c r="AL63" s="1123">
        <v>-1.3145040611561853E-12</v>
      </c>
      <c r="AT63" s="1183">
        <v>10.3</v>
      </c>
      <c r="AU63" s="1105" t="s">
        <v>286</v>
      </c>
      <c r="AV63" s="1193" t="s">
        <v>141</v>
      </c>
      <c r="AW63" s="1088">
        <v>2625.4042084995185</v>
      </c>
      <c r="AX63" s="1088">
        <v>2452.5909486510004</v>
      </c>
      <c r="AY63" s="1088">
        <v>1989.9687219730947</v>
      </c>
      <c r="AZ63" s="1090">
        <v>2006.5014726737209</v>
      </c>
      <c r="BB63" s="1092" t="s">
        <v>380</v>
      </c>
      <c r="BC63" s="1092" t="s">
        <v>155</v>
      </c>
    </row>
    <row r="64" spans="1:55" s="1109" customFormat="1" ht="15" customHeight="1">
      <c r="A64" s="1148" t="s">
        <v>237</v>
      </c>
      <c r="B64" s="1126" t="s">
        <v>287</v>
      </c>
      <c r="C64" s="1136" t="s">
        <v>305</v>
      </c>
      <c r="D64" s="1128">
        <v>8.95</v>
      </c>
      <c r="E64" s="1128">
        <v>19171.584</v>
      </c>
      <c r="F64" s="1237">
        <v>13.642</v>
      </c>
      <c r="G64" s="1237">
        <v>30370.158</v>
      </c>
      <c r="H64" s="1128">
        <v>8.18</v>
      </c>
      <c r="I64" s="1128">
        <v>13521.62</v>
      </c>
      <c r="J64" s="1128">
        <v>8.411</v>
      </c>
      <c r="K64" s="1130">
        <v>14542.097</v>
      </c>
      <c r="L64" s="1098"/>
      <c r="M64" s="1099"/>
      <c r="N64" s="1008"/>
      <c r="O64" s="1100"/>
      <c r="P64" s="724"/>
      <c r="Q64" s="724"/>
      <c r="R64" s="724"/>
      <c r="S64" s="1101"/>
      <c r="T64" s="1102" t="s">
        <v>372</v>
      </c>
      <c r="U64" s="1103" t="s">
        <v>372</v>
      </c>
      <c r="V64" s="1103" t="s">
        <v>372</v>
      </c>
      <c r="W64" s="1103" t="s">
        <v>372</v>
      </c>
      <c r="X64" s="1102" t="s">
        <v>372</v>
      </c>
      <c r="Y64" s="1103" t="s">
        <v>372</v>
      </c>
      <c r="Z64" s="1103" t="s">
        <v>372</v>
      </c>
      <c r="AA64" s="1104" t="s">
        <v>372</v>
      </c>
      <c r="AB64" s="1182" t="s">
        <v>237</v>
      </c>
      <c r="AC64" s="1131" t="s">
        <v>287</v>
      </c>
      <c r="AD64" s="1106" t="s">
        <v>305</v>
      </c>
      <c r="AE64" s="1107"/>
      <c r="AF64" s="1107"/>
      <c r="AG64" s="1107"/>
      <c r="AH64" s="1107"/>
      <c r="AI64" s="1107"/>
      <c r="AJ64" s="1107"/>
      <c r="AK64" s="1107"/>
      <c r="AL64" s="1108"/>
      <c r="AT64" s="1183" t="s">
        <v>237</v>
      </c>
      <c r="AU64" s="1131" t="s">
        <v>287</v>
      </c>
      <c r="AV64" s="1194" t="s">
        <v>141</v>
      </c>
      <c r="AW64" s="1088">
        <v>2142.0764245810055</v>
      </c>
      <c r="AX64" s="1088">
        <v>2171.2039590460454</v>
      </c>
      <c r="AY64" s="1132">
        <v>1653.0097799511004</v>
      </c>
      <c r="AZ64" s="1133">
        <v>1728.9379384139818</v>
      </c>
      <c r="BB64" s="1092" t="s">
        <v>380</v>
      </c>
      <c r="BC64" s="1092" t="s">
        <v>155</v>
      </c>
    </row>
    <row r="65" spans="1:55" s="1109" customFormat="1" ht="15" customHeight="1">
      <c r="A65" s="1148" t="s">
        <v>238</v>
      </c>
      <c r="B65" s="1126" t="s">
        <v>92</v>
      </c>
      <c r="C65" s="1136" t="s">
        <v>305</v>
      </c>
      <c r="D65" s="1128">
        <v>16.807</v>
      </c>
      <c r="E65" s="1128">
        <v>43497.892</v>
      </c>
      <c r="F65" s="1237">
        <v>21.698</v>
      </c>
      <c r="G65" s="1237">
        <v>54505.4</v>
      </c>
      <c r="H65" s="1128">
        <v>0.094</v>
      </c>
      <c r="I65" s="1128">
        <v>510.654</v>
      </c>
      <c r="J65" s="1128">
        <v>0.22</v>
      </c>
      <c r="K65" s="1130">
        <v>681.161</v>
      </c>
      <c r="L65" s="1098"/>
      <c r="M65" s="1099"/>
      <c r="N65" s="1008"/>
      <c r="O65" s="1100"/>
      <c r="P65" s="724"/>
      <c r="Q65" s="724"/>
      <c r="R65" s="724"/>
      <c r="S65" s="1101"/>
      <c r="T65" s="1102" t="s">
        <v>372</v>
      </c>
      <c r="U65" s="1103" t="s">
        <v>372</v>
      </c>
      <c r="V65" s="1103" t="s">
        <v>372</v>
      </c>
      <c r="W65" s="1103" t="s">
        <v>372</v>
      </c>
      <c r="X65" s="1102" t="s">
        <v>372</v>
      </c>
      <c r="Y65" s="1103" t="s">
        <v>372</v>
      </c>
      <c r="Z65" s="1103" t="s">
        <v>372</v>
      </c>
      <c r="AA65" s="1104" t="s">
        <v>372</v>
      </c>
      <c r="AB65" s="1182" t="s">
        <v>238</v>
      </c>
      <c r="AC65" s="1131" t="s">
        <v>92</v>
      </c>
      <c r="AD65" s="1106" t="s">
        <v>305</v>
      </c>
      <c r="AE65" s="1107"/>
      <c r="AF65" s="1107"/>
      <c r="AG65" s="1107"/>
      <c r="AH65" s="1107"/>
      <c r="AI65" s="1107"/>
      <c r="AJ65" s="1107"/>
      <c r="AK65" s="1107"/>
      <c r="AL65" s="1108"/>
      <c r="AT65" s="1183" t="s">
        <v>238</v>
      </c>
      <c r="AU65" s="1131" t="s">
        <v>92</v>
      </c>
      <c r="AV65" s="1194" t="s">
        <v>141</v>
      </c>
      <c r="AW65" s="1088">
        <v>2588.0818706491345</v>
      </c>
      <c r="AX65" s="1088">
        <v>3043.3239063722244</v>
      </c>
      <c r="AY65" s="1132">
        <v>5432.489361702128</v>
      </c>
      <c r="AZ65" s="1133">
        <v>3096.1863636363632</v>
      </c>
      <c r="BB65" s="1092" t="s">
        <v>380</v>
      </c>
      <c r="BC65" s="1092" t="s">
        <v>155</v>
      </c>
    </row>
    <row r="66" spans="1:55" s="1109" customFormat="1" ht="15" customHeight="1">
      <c r="A66" s="1148" t="s">
        <v>239</v>
      </c>
      <c r="B66" s="1126" t="s">
        <v>288</v>
      </c>
      <c r="C66" s="1136" t="s">
        <v>305</v>
      </c>
      <c r="D66" s="1128">
        <v>9.658</v>
      </c>
      <c r="E66" s="1128">
        <v>30820.624</v>
      </c>
      <c r="F66" s="1237">
        <v>10.626</v>
      </c>
      <c r="G66" s="1237">
        <v>34215.043</v>
      </c>
      <c r="H66" s="1128">
        <v>0.6</v>
      </c>
      <c r="I66" s="1128">
        <v>3613.137</v>
      </c>
      <c r="J66" s="1213">
        <v>0.503</v>
      </c>
      <c r="K66" s="1214">
        <v>3110.218</v>
      </c>
      <c r="L66" s="1098"/>
      <c r="M66" s="1099"/>
      <c r="N66" s="1008"/>
      <c r="O66" s="1100"/>
      <c r="P66" s="724"/>
      <c r="Q66" s="724"/>
      <c r="R66" s="724"/>
      <c r="S66" s="1101"/>
      <c r="T66" s="1102" t="s">
        <v>372</v>
      </c>
      <c r="U66" s="1103" t="s">
        <v>372</v>
      </c>
      <c r="V66" s="1103" t="s">
        <v>372</v>
      </c>
      <c r="W66" s="1103" t="s">
        <v>372</v>
      </c>
      <c r="X66" s="1102" t="s">
        <v>372</v>
      </c>
      <c r="Y66" s="1103" t="s">
        <v>372</v>
      </c>
      <c r="Z66" s="1103" t="s">
        <v>372</v>
      </c>
      <c r="AA66" s="1104" t="s">
        <v>372</v>
      </c>
      <c r="AB66" s="1182" t="s">
        <v>239</v>
      </c>
      <c r="AC66" s="1131" t="s">
        <v>288</v>
      </c>
      <c r="AD66" s="1106" t="s">
        <v>305</v>
      </c>
      <c r="AE66" s="1107"/>
      <c r="AF66" s="1107"/>
      <c r="AG66" s="1107"/>
      <c r="AH66" s="1107"/>
      <c r="AI66" s="1107"/>
      <c r="AJ66" s="1107"/>
      <c r="AK66" s="1107"/>
      <c r="AL66" s="1108"/>
      <c r="AT66" s="1183" t="s">
        <v>239</v>
      </c>
      <c r="AU66" s="1131" t="s">
        <v>288</v>
      </c>
      <c r="AV66" s="1194" t="s">
        <v>141</v>
      </c>
      <c r="AW66" s="1132">
        <v>3191.201490991924</v>
      </c>
      <c r="AX66" s="1132">
        <v>3932.931115096394</v>
      </c>
      <c r="AY66" s="1215">
        <v>6021.895</v>
      </c>
      <c r="AZ66" s="1216">
        <v>6183.335984095427</v>
      </c>
      <c r="BB66" s="1092" t="s">
        <v>380</v>
      </c>
      <c r="BC66" s="1092" t="s">
        <v>155</v>
      </c>
    </row>
    <row r="67" spans="1:55" s="1109" customFormat="1" ht="15" customHeight="1" thickBot="1">
      <c r="A67" s="1148" t="s">
        <v>289</v>
      </c>
      <c r="B67" s="1195" t="s">
        <v>290</v>
      </c>
      <c r="C67" s="1095" t="s">
        <v>305</v>
      </c>
      <c r="D67" s="1128">
        <v>0.94</v>
      </c>
      <c r="E67" s="1128">
        <v>1956.47</v>
      </c>
      <c r="F67" s="1237">
        <v>1.272</v>
      </c>
      <c r="G67" s="1237">
        <v>2725.957</v>
      </c>
      <c r="H67" s="1128">
        <v>0.046</v>
      </c>
      <c r="I67" s="1128">
        <v>105.11</v>
      </c>
      <c r="J67" s="1165">
        <v>0.033</v>
      </c>
      <c r="K67" s="1166">
        <v>60.123</v>
      </c>
      <c r="L67" s="1098"/>
      <c r="M67" s="1099"/>
      <c r="N67" s="1008"/>
      <c r="O67" s="1100"/>
      <c r="P67" s="724"/>
      <c r="Q67" s="724"/>
      <c r="R67" s="724"/>
      <c r="S67" s="1101"/>
      <c r="T67" s="1102" t="s">
        <v>372</v>
      </c>
      <c r="U67" s="1103" t="s">
        <v>372</v>
      </c>
      <c r="V67" s="1103" t="s">
        <v>372</v>
      </c>
      <c r="W67" s="1103" t="s">
        <v>372</v>
      </c>
      <c r="X67" s="1102" t="s">
        <v>372</v>
      </c>
      <c r="Y67" s="1103" t="s">
        <v>372</v>
      </c>
      <c r="Z67" s="1103" t="s">
        <v>372</v>
      </c>
      <c r="AA67" s="1104" t="s">
        <v>372</v>
      </c>
      <c r="AB67" s="1182" t="s">
        <v>289</v>
      </c>
      <c r="AC67" s="1131" t="s">
        <v>290</v>
      </c>
      <c r="AD67" s="1106" t="s">
        <v>305</v>
      </c>
      <c r="AE67" s="1107"/>
      <c r="AF67" s="1107"/>
      <c r="AG67" s="1107"/>
      <c r="AH67" s="1107"/>
      <c r="AI67" s="1107"/>
      <c r="AJ67" s="1107"/>
      <c r="AK67" s="1107"/>
      <c r="AL67" s="1108"/>
      <c r="AT67" s="1183" t="s">
        <v>289</v>
      </c>
      <c r="AU67" s="1196" t="s">
        <v>290</v>
      </c>
      <c r="AV67" s="1197" t="s">
        <v>141</v>
      </c>
      <c r="AW67" s="1168">
        <v>2081.3510638297876</v>
      </c>
      <c r="AX67" s="1168">
        <v>1731.459222218225</v>
      </c>
      <c r="AY67" s="1168">
        <v>2285</v>
      </c>
      <c r="AZ67" s="1169">
        <v>1821.9090909090908</v>
      </c>
      <c r="BB67" s="1092" t="s">
        <v>380</v>
      </c>
      <c r="BC67" s="1092" t="s">
        <v>155</v>
      </c>
    </row>
    <row r="68" spans="1:55" s="1109" customFormat="1" ht="15" customHeight="1" thickBot="1">
      <c r="A68" s="1217">
        <v>10.4</v>
      </c>
      <c r="B68" s="1218" t="s">
        <v>18</v>
      </c>
      <c r="C68" s="1219" t="s">
        <v>305</v>
      </c>
      <c r="D68" s="1128">
        <v>0.37</v>
      </c>
      <c r="E68" s="1128">
        <v>1712.9</v>
      </c>
      <c r="F68" s="1237">
        <v>0.117</v>
      </c>
      <c r="G68" s="1237">
        <v>2529.889</v>
      </c>
      <c r="H68" s="1128">
        <v>0.12</v>
      </c>
      <c r="I68" s="1128">
        <v>5175.57</v>
      </c>
      <c r="J68" s="1220">
        <v>0.12</v>
      </c>
      <c r="K68" s="1221">
        <v>5314.621</v>
      </c>
      <c r="L68" s="1098"/>
      <c r="M68" s="1099"/>
      <c r="N68" s="1008"/>
      <c r="O68" s="1100"/>
      <c r="P68" s="724"/>
      <c r="Q68" s="724"/>
      <c r="R68" s="724"/>
      <c r="S68" s="1101"/>
      <c r="T68" s="1102" t="s">
        <v>372</v>
      </c>
      <c r="U68" s="1103" t="s">
        <v>372</v>
      </c>
      <c r="V68" s="1103" t="s">
        <v>372</v>
      </c>
      <c r="W68" s="1103" t="s">
        <v>372</v>
      </c>
      <c r="X68" s="1102" t="s">
        <v>372</v>
      </c>
      <c r="Y68" s="1103" t="s">
        <v>372</v>
      </c>
      <c r="Z68" s="1103" t="s">
        <v>372</v>
      </c>
      <c r="AA68" s="1104" t="s">
        <v>372</v>
      </c>
      <c r="AB68" s="1222">
        <v>10.4</v>
      </c>
      <c r="AC68" s="1110" t="s">
        <v>18</v>
      </c>
      <c r="AD68" s="1223" t="s">
        <v>305</v>
      </c>
      <c r="AE68" s="1224"/>
      <c r="AF68" s="1224"/>
      <c r="AG68" s="1224"/>
      <c r="AH68" s="1224"/>
      <c r="AI68" s="1224"/>
      <c r="AJ68" s="1224"/>
      <c r="AK68" s="1224"/>
      <c r="AL68" s="1225"/>
      <c r="AT68" s="1226">
        <v>10.4</v>
      </c>
      <c r="AU68" s="1110" t="s">
        <v>18</v>
      </c>
      <c r="AV68" s="1227" t="s">
        <v>141</v>
      </c>
      <c r="AW68" s="1111">
        <v>4629.45945945946</v>
      </c>
      <c r="AX68" s="1111">
        <v>16782.676089320063</v>
      </c>
      <c r="AY68" s="1111">
        <v>43129.75</v>
      </c>
      <c r="AZ68" s="1113">
        <v>44288.50833333334</v>
      </c>
      <c r="BB68" s="1092" t="s">
        <v>155</v>
      </c>
      <c r="BC68" s="1092" t="s">
        <v>155</v>
      </c>
    </row>
    <row r="69" spans="1:53" ht="15" customHeight="1" thickBot="1" thickTop="1">
      <c r="A69" s="992"/>
      <c r="B69" s="1379"/>
      <c r="C69" s="1380"/>
      <c r="D69" s="1228"/>
      <c r="E69" s="1228"/>
      <c r="F69" s="1228"/>
      <c r="G69" s="1228"/>
      <c r="H69" s="1228"/>
      <c r="I69" s="1228"/>
      <c r="J69" s="1228"/>
      <c r="K69" s="1228"/>
      <c r="M69" s="1229"/>
      <c r="N69" s="1229"/>
      <c r="O69" s="1230"/>
      <c r="P69" s="1229"/>
      <c r="Q69" s="1229"/>
      <c r="R69" s="1229"/>
      <c r="T69" s="994"/>
      <c r="AT69" s="1109"/>
      <c r="AU69" s="1109"/>
      <c r="AV69" s="1109"/>
      <c r="AW69" s="1109"/>
      <c r="AX69" s="1109"/>
      <c r="AY69" s="1109"/>
      <c r="AZ69" s="1109"/>
      <c r="BA69" s="1109"/>
    </row>
    <row r="70" spans="1:28" ht="12.75" customHeight="1" thickBot="1">
      <c r="A70" s="1377"/>
      <c r="B70" s="1378"/>
      <c r="C70" s="1232" t="s">
        <v>157</v>
      </c>
      <c r="D70" s="1233">
        <v>0</v>
      </c>
      <c r="E70" s="1233">
        <v>0</v>
      </c>
      <c r="F70" s="1233">
        <v>0</v>
      </c>
      <c r="G70" s="1233">
        <v>0</v>
      </c>
      <c r="H70" s="1233">
        <v>0</v>
      </c>
      <c r="I70" s="1233">
        <v>0</v>
      </c>
      <c r="J70" s="1233">
        <v>0</v>
      </c>
      <c r="K70" s="1234">
        <v>0</v>
      </c>
      <c r="M70" s="1229"/>
      <c r="N70" s="1229"/>
      <c r="O70" s="1229"/>
      <c r="P70" s="1229"/>
      <c r="Q70" s="1229"/>
      <c r="R70" s="1229"/>
      <c r="T70" s="994"/>
      <c r="AB70" s="1109"/>
    </row>
    <row r="71" spans="3:28" ht="12.75" customHeight="1" thickBot="1">
      <c r="C71" s="1232" t="s">
        <v>174</v>
      </c>
      <c r="D71" s="1233">
        <v>-4</v>
      </c>
      <c r="E71" s="1233">
        <v>-4</v>
      </c>
      <c r="F71" s="1233">
        <v>-4</v>
      </c>
      <c r="G71" s="1233">
        <v>-4</v>
      </c>
      <c r="H71" s="1233">
        <v>-4</v>
      </c>
      <c r="I71" s="1233">
        <v>-4</v>
      </c>
      <c r="J71" s="1233">
        <v>-4</v>
      </c>
      <c r="K71" s="1233">
        <v>-4</v>
      </c>
      <c r="M71" s="1229"/>
      <c r="N71" s="1229"/>
      <c r="O71" s="1229"/>
      <c r="P71" s="1229"/>
      <c r="Q71" s="1229"/>
      <c r="R71" s="1229"/>
      <c r="AB71" s="1109"/>
    </row>
    <row r="72" spans="13:28" ht="12.75" customHeight="1">
      <c r="M72" s="1229"/>
      <c r="N72" s="1229"/>
      <c r="O72" s="1229"/>
      <c r="P72" s="1229"/>
      <c r="Q72" s="1229"/>
      <c r="R72" s="1229"/>
      <c r="AB72" s="1109"/>
    </row>
    <row r="73" spans="13:18" ht="12.75" customHeight="1">
      <c r="M73" s="1229"/>
      <c r="N73" s="1229"/>
      <c r="O73" s="1229"/>
      <c r="P73" s="1229"/>
      <c r="Q73" s="1229"/>
      <c r="R73" s="1229"/>
    </row>
    <row r="74" spans="13:18" ht="12.75" customHeight="1">
      <c r="M74" s="1229"/>
      <c r="N74" s="1229"/>
      <c r="O74" s="1229"/>
      <c r="P74" s="1229"/>
      <c r="Q74" s="1229"/>
      <c r="R74" s="1229"/>
    </row>
    <row r="75" spans="13:18" ht="12.75" customHeight="1">
      <c r="M75" s="1229"/>
      <c r="N75" s="1229"/>
      <c r="O75" s="1229"/>
      <c r="P75" s="1229"/>
      <c r="Q75" s="1229"/>
      <c r="R75" s="1229"/>
    </row>
    <row r="76" spans="13:18" ht="12.75" customHeight="1">
      <c r="M76" s="1229"/>
      <c r="N76" s="1229"/>
      <c r="O76" s="1229"/>
      <c r="P76" s="1229"/>
      <c r="Q76" s="1229"/>
      <c r="R76" s="1229"/>
    </row>
    <row r="92" ht="12.75" customHeight="1">
      <c r="AM92" s="1231"/>
    </row>
    <row r="93" ht="12.75" customHeight="1">
      <c r="AM93" s="1231"/>
    </row>
    <row r="94" ht="12.75" customHeight="1">
      <c r="AM94" s="1231"/>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2" operator="equal" stopIfTrue="1">
      <formula>$AW$3</formula>
    </cfRule>
    <cfRule type="cellIs" priority="3" dxfId="5" operator="equal" stopIfTrue="1">
      <formula>$AW$4</formula>
    </cfRule>
    <cfRule type="cellIs" priority="4" dxfId="24"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6" operator="containsText" stopIfTrue="1" text="CHECK">
      <formula>NOT(ISERROR(SEARCH("CHECK",BB11)))</formula>
    </cfRule>
  </conditionalFormatting>
  <printOptions horizontalCentered="1"/>
  <pageMargins left="0.196850393700787" right="0.196850393700787" top="0.196850393700787" bottom="0.196850393700787" header="0" footer="0"/>
  <pageSetup horizontalDpi="600" verticalDpi="600" orientation="landscape" paperSize="9" scale="53"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E48" sqref="E48"/>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533"/>
      <c r="B2" s="534"/>
      <c r="C2" s="534"/>
      <c r="D2" s="535" t="s">
        <v>9</v>
      </c>
      <c r="E2" s="877" t="s">
        <v>365</v>
      </c>
      <c r="F2" s="129" t="s">
        <v>209</v>
      </c>
      <c r="G2" s="165"/>
      <c r="H2" s="165"/>
      <c r="I2" s="165"/>
      <c r="J2" s="165"/>
    </row>
    <row r="3" spans="1:10" ht="12.75" customHeight="1">
      <c r="A3" s="536"/>
      <c r="B3" s="179"/>
      <c r="C3" s="179"/>
      <c r="D3" s="294" t="s">
        <v>214</v>
      </c>
      <c r="E3" s="180"/>
      <c r="F3" s="130"/>
      <c r="G3" s="165"/>
      <c r="H3" s="165"/>
      <c r="I3" s="165"/>
      <c r="J3" s="165"/>
    </row>
    <row r="4" spans="1:10" ht="12.75" customHeight="1">
      <c r="A4" s="536"/>
      <c r="B4" s="179"/>
      <c r="C4" s="179"/>
      <c r="D4" s="1239" t="s">
        <v>197</v>
      </c>
      <c r="E4" s="1250"/>
      <c r="F4" s="1251"/>
      <c r="G4" s="165"/>
      <c r="H4" s="165"/>
      <c r="I4" s="165"/>
      <c r="J4" s="165"/>
    </row>
    <row r="5" spans="1:10" ht="12.75" customHeight="1">
      <c r="A5" s="536"/>
      <c r="B5" s="537"/>
      <c r="C5" s="179"/>
      <c r="D5" s="294" t="s">
        <v>210</v>
      </c>
      <c r="E5" s="131"/>
      <c r="F5" s="130"/>
      <c r="G5" s="165"/>
      <c r="H5" s="165"/>
      <c r="I5" s="165"/>
      <c r="J5" s="165"/>
    </row>
    <row r="6" spans="1:10" ht="12.75" customHeight="1">
      <c r="A6" s="538" t="s">
        <v>197</v>
      </c>
      <c r="B6" s="179"/>
      <c r="C6" s="179"/>
      <c r="D6" s="1239"/>
      <c r="E6" s="1250"/>
      <c r="F6" s="1251"/>
      <c r="G6" s="165"/>
      <c r="H6" s="165"/>
      <c r="I6" s="165"/>
      <c r="J6" s="165"/>
    </row>
    <row r="7" spans="1:10" ht="12.75" customHeight="1">
      <c r="A7" s="536"/>
      <c r="B7" s="179"/>
      <c r="C7" s="179"/>
      <c r="D7" s="539" t="s">
        <v>176</v>
      </c>
      <c r="E7" s="180">
        <v>0</v>
      </c>
      <c r="F7" s="588">
        <v>0</v>
      </c>
      <c r="G7" s="165"/>
      <c r="H7" s="165"/>
      <c r="I7" s="165"/>
      <c r="J7" s="165"/>
    </row>
    <row r="8" spans="1:10" ht="12.75" customHeight="1">
      <c r="A8" s="540"/>
      <c r="B8" s="541"/>
      <c r="C8" s="541"/>
      <c r="D8" s="294" t="s">
        <v>213</v>
      </c>
      <c r="E8" s="180"/>
      <c r="F8" s="130"/>
      <c r="G8" s="165"/>
      <c r="H8" s="165"/>
      <c r="I8" s="165"/>
      <c r="J8" s="165"/>
    </row>
    <row r="9" spans="1:13" ht="12.75" customHeight="1">
      <c r="A9" s="540"/>
      <c r="B9" s="1414" t="s">
        <v>10</v>
      </c>
      <c r="C9" s="1414"/>
      <c r="D9" s="542"/>
      <c r="E9" s="543"/>
      <c r="F9" s="544"/>
      <c r="G9" s="165"/>
      <c r="H9" s="165"/>
      <c r="I9" s="165"/>
      <c r="J9" s="165"/>
      <c r="K9" s="1252" t="s">
        <v>180</v>
      </c>
      <c r="L9" s="1252"/>
      <c r="M9" s="1252"/>
    </row>
    <row r="10" spans="1:13" s="87" customFormat="1" ht="12.75" customHeight="1">
      <c r="A10" s="545"/>
      <c r="B10" s="1414"/>
      <c r="C10" s="1414"/>
      <c r="D10" s="546"/>
      <c r="E10" s="179"/>
      <c r="F10" s="547"/>
      <c r="G10" s="179"/>
      <c r="H10" s="179"/>
      <c r="I10" s="179"/>
      <c r="J10" s="179"/>
      <c r="K10" s="1252"/>
      <c r="L10" s="1252"/>
      <c r="M10" s="1252"/>
    </row>
    <row r="11" spans="1:13" s="87" customFormat="1" ht="12.75" customHeight="1">
      <c r="A11" s="545"/>
      <c r="B11" s="1415" t="s">
        <v>204</v>
      </c>
      <c r="C11" s="1415"/>
      <c r="D11" s="546"/>
      <c r="E11" s="179"/>
      <c r="F11" s="547"/>
      <c r="G11" s="179"/>
      <c r="H11" s="179"/>
      <c r="I11" s="179"/>
      <c r="J11" s="179"/>
      <c r="K11" s="1252"/>
      <c r="L11" s="1252"/>
      <c r="M11" s="1252"/>
    </row>
    <row r="12" spans="1:13" s="87" customFormat="1" ht="12.75" customHeight="1">
      <c r="A12" s="545"/>
      <c r="B12" s="548"/>
      <c r="C12" s="549"/>
      <c r="D12" s="546"/>
      <c r="E12" s="179"/>
      <c r="F12" s="547"/>
      <c r="G12" s="179"/>
      <c r="H12" s="179"/>
      <c r="I12" s="179"/>
      <c r="J12" s="179"/>
      <c r="K12" s="1252"/>
      <c r="L12" s="1252"/>
      <c r="M12" s="1252"/>
    </row>
    <row r="13" spans="1:13" s="87" customFormat="1" ht="12" customHeight="1">
      <c r="A13" s="545"/>
      <c r="B13" s="1415" t="s">
        <v>11</v>
      </c>
      <c r="C13" s="1415"/>
      <c r="D13" s="546"/>
      <c r="E13" s="179"/>
      <c r="F13" s="547"/>
      <c r="G13" s="179"/>
      <c r="H13" s="179"/>
      <c r="I13" s="179"/>
      <c r="J13" s="179"/>
      <c r="L13" s="1249" t="s">
        <v>32</v>
      </c>
      <c r="M13" s="1249"/>
    </row>
    <row r="14" spans="1:13" s="87" customFormat="1" ht="12.75" customHeight="1" thickBot="1">
      <c r="A14" s="550"/>
      <c r="B14" s="551"/>
      <c r="C14" s="551"/>
      <c r="D14" s="551"/>
      <c r="E14" s="552"/>
      <c r="F14" s="553"/>
      <c r="G14" s="600" t="s">
        <v>181</v>
      </c>
      <c r="H14" s="600" t="s">
        <v>181</v>
      </c>
      <c r="I14" s="600" t="s">
        <v>182</v>
      </c>
      <c r="J14" s="600" t="s">
        <v>182</v>
      </c>
      <c r="L14" s="1249"/>
      <c r="M14" s="1249"/>
    </row>
    <row r="15" spans="1:16" ht="12.75" customHeight="1">
      <c r="A15" s="1413" t="s">
        <v>59</v>
      </c>
      <c r="B15" s="1416" t="s">
        <v>12</v>
      </c>
      <c r="C15" s="1417"/>
      <c r="D15" s="554"/>
      <c r="E15" s="555"/>
      <c r="F15" s="556"/>
      <c r="G15" s="716"/>
      <c r="H15" s="716"/>
      <c r="I15" s="716"/>
      <c r="J15" s="716"/>
      <c r="K15" s="1404" t="s">
        <v>59</v>
      </c>
      <c r="L15" s="1407" t="s">
        <v>12</v>
      </c>
      <c r="M15" s="1408"/>
      <c r="N15" s="878"/>
      <c r="O15" s="879"/>
      <c r="P15" s="880"/>
    </row>
    <row r="16" spans="1:16" ht="12.75" customHeight="1">
      <c r="A16" s="1405"/>
      <c r="B16" s="1409"/>
      <c r="C16" s="1410"/>
      <c r="D16" s="557" t="s">
        <v>208</v>
      </c>
      <c r="E16" s="557">
        <v>2014</v>
      </c>
      <c r="F16" s="881">
        <v>2015</v>
      </c>
      <c r="G16" s="596">
        <v>2014</v>
      </c>
      <c r="H16" s="597">
        <v>2015</v>
      </c>
      <c r="I16" s="597">
        <v>2014</v>
      </c>
      <c r="J16" s="180">
        <v>2015</v>
      </c>
      <c r="K16" s="1405"/>
      <c r="L16" s="1409"/>
      <c r="M16" s="1410"/>
      <c r="N16" s="557" t="s">
        <v>208</v>
      </c>
      <c r="O16" s="557">
        <v>2014</v>
      </c>
      <c r="P16" s="881">
        <v>2015</v>
      </c>
    </row>
    <row r="17" spans="1:16" ht="12.75" customHeight="1">
      <c r="A17" s="1406"/>
      <c r="B17" s="1411"/>
      <c r="C17" s="1412"/>
      <c r="D17" s="558" t="s">
        <v>197</v>
      </c>
      <c r="E17" s="558" t="s">
        <v>206</v>
      </c>
      <c r="F17" s="559" t="s">
        <v>206</v>
      </c>
      <c r="G17" s="598"/>
      <c r="H17" s="599"/>
      <c r="I17" s="599"/>
      <c r="J17" s="600"/>
      <c r="K17" s="1406"/>
      <c r="L17" s="1411"/>
      <c r="M17" s="1412"/>
      <c r="N17" s="558" t="s">
        <v>197</v>
      </c>
      <c r="O17" s="558" t="s">
        <v>206</v>
      </c>
      <c r="P17" s="559" t="s">
        <v>206</v>
      </c>
    </row>
    <row r="18" spans="1:16" ht="12.75" customHeight="1">
      <c r="A18" s="1401" t="s">
        <v>351</v>
      </c>
      <c r="B18" s="1402"/>
      <c r="C18" s="1402"/>
      <c r="D18" s="1402"/>
      <c r="E18" s="1402"/>
      <c r="F18" s="1403"/>
      <c r="G18" s="882"/>
      <c r="H18" s="883"/>
      <c r="I18" s="883"/>
      <c r="J18" s="884"/>
      <c r="K18" s="1401" t="s">
        <v>73</v>
      </c>
      <c r="L18" s="1402"/>
      <c r="M18" s="1402"/>
      <c r="N18" s="1402"/>
      <c r="O18" s="1402"/>
      <c r="P18" s="1403"/>
    </row>
    <row r="19" spans="1:16" s="337" customFormat="1" ht="13.5" customHeight="1">
      <c r="A19" s="885">
        <v>1</v>
      </c>
      <c r="B19" s="886" t="s">
        <v>72</v>
      </c>
      <c r="C19" s="887"/>
      <c r="D19" s="888" t="s">
        <v>57</v>
      </c>
      <c r="E19" s="889">
        <v>15329.913</v>
      </c>
      <c r="F19" s="889">
        <v>16373.114</v>
      </c>
      <c r="G19" s="605"/>
      <c r="H19" s="606"/>
      <c r="I19" s="606"/>
      <c r="J19" s="607"/>
      <c r="K19" s="560">
        <v>1</v>
      </c>
      <c r="L19" s="561" t="s">
        <v>72</v>
      </c>
      <c r="M19" s="562"/>
      <c r="N19" s="563" t="s">
        <v>57</v>
      </c>
      <c r="O19" s="890">
        <v>0</v>
      </c>
      <c r="P19" s="891">
        <v>0</v>
      </c>
    </row>
    <row r="20" spans="1:16" s="337" customFormat="1" ht="13.5" customHeight="1">
      <c r="A20" s="892" t="s">
        <v>220</v>
      </c>
      <c r="B20" s="893" t="s">
        <v>201</v>
      </c>
      <c r="C20" s="894"/>
      <c r="D20" s="888" t="s">
        <v>57</v>
      </c>
      <c r="E20" s="889">
        <v>6540.1720000000005</v>
      </c>
      <c r="F20" s="889">
        <v>6144.484</v>
      </c>
      <c r="G20" s="605"/>
      <c r="H20" s="606"/>
      <c r="I20" s="606"/>
      <c r="J20" s="607"/>
      <c r="K20" s="564" t="s">
        <v>220</v>
      </c>
      <c r="L20" s="186" t="s">
        <v>201</v>
      </c>
      <c r="M20" s="565"/>
      <c r="N20" s="563" t="s">
        <v>57</v>
      </c>
      <c r="O20" s="890">
        <v>0</v>
      </c>
      <c r="P20" s="891">
        <v>0</v>
      </c>
    </row>
    <row r="21" spans="1:16" s="337" customFormat="1" ht="13.5" customHeight="1">
      <c r="A21" s="895" t="s">
        <v>292</v>
      </c>
      <c r="B21" s="893" t="s">
        <v>13</v>
      </c>
      <c r="C21" s="896"/>
      <c r="D21" s="888" t="s">
        <v>57</v>
      </c>
      <c r="E21" s="897">
        <v>8789.741</v>
      </c>
      <c r="F21" s="897">
        <v>10228.63</v>
      </c>
      <c r="G21" s="605"/>
      <c r="H21" s="606"/>
      <c r="I21" s="606"/>
      <c r="J21" s="607"/>
      <c r="K21" s="566" t="s">
        <v>292</v>
      </c>
      <c r="L21" s="186" t="s">
        <v>13</v>
      </c>
      <c r="M21" s="567"/>
      <c r="N21" s="563" t="s">
        <v>57</v>
      </c>
      <c r="O21" s="890">
        <v>0</v>
      </c>
      <c r="P21" s="891">
        <v>0</v>
      </c>
    </row>
    <row r="22" spans="1:16" s="88" customFormat="1" ht="13.5" customHeight="1">
      <c r="A22" s="560"/>
      <c r="B22" s="561" t="s">
        <v>60</v>
      </c>
      <c r="C22" s="562"/>
      <c r="D22" s="563" t="s">
        <v>57</v>
      </c>
      <c r="E22" s="270">
        <v>8874.634</v>
      </c>
      <c r="F22" s="270">
        <v>9598.672</v>
      </c>
      <c r="G22" s="898"/>
      <c r="H22" s="899"/>
      <c r="I22" s="899"/>
      <c r="J22" s="900"/>
      <c r="K22" s="560"/>
      <c r="L22" s="561" t="s">
        <v>60</v>
      </c>
      <c r="M22" s="562"/>
      <c r="N22" s="901" t="s">
        <v>57</v>
      </c>
      <c r="O22" s="902">
        <v>0</v>
      </c>
      <c r="P22" s="269">
        <v>0</v>
      </c>
    </row>
    <row r="23" spans="1:16" s="88" customFormat="1" ht="13.5" customHeight="1">
      <c r="A23" s="564"/>
      <c r="B23" s="186" t="s">
        <v>201</v>
      </c>
      <c r="C23" s="565"/>
      <c r="D23" s="563" t="s">
        <v>57</v>
      </c>
      <c r="E23" s="269">
        <v>3250.409</v>
      </c>
      <c r="F23" s="269">
        <v>3053.756</v>
      </c>
      <c r="G23" s="898"/>
      <c r="H23" s="899"/>
      <c r="I23" s="899"/>
      <c r="J23" s="900"/>
      <c r="K23" s="564"/>
      <c r="L23" s="186" t="s">
        <v>201</v>
      </c>
      <c r="M23" s="565"/>
      <c r="N23" s="901" t="s">
        <v>57</v>
      </c>
      <c r="O23" s="903"/>
      <c r="P23" s="904"/>
    </row>
    <row r="24" spans="1:16" s="88" customFormat="1" ht="13.5" customHeight="1">
      <c r="A24" s="564"/>
      <c r="B24" s="568" t="s">
        <v>13</v>
      </c>
      <c r="C24" s="567"/>
      <c r="D24" s="563" t="s">
        <v>57</v>
      </c>
      <c r="E24" s="269">
        <v>5624.225</v>
      </c>
      <c r="F24" s="269">
        <v>6544.916</v>
      </c>
      <c r="G24" s="898"/>
      <c r="H24" s="899"/>
      <c r="I24" s="899"/>
      <c r="J24" s="900"/>
      <c r="K24" s="564"/>
      <c r="L24" s="568" t="s">
        <v>13</v>
      </c>
      <c r="M24" s="567"/>
      <c r="N24" s="901" t="s">
        <v>57</v>
      </c>
      <c r="O24" s="905"/>
      <c r="P24" s="904"/>
    </row>
    <row r="25" spans="1:16" s="88" customFormat="1" ht="13.5" customHeight="1">
      <c r="A25" s="564"/>
      <c r="B25" s="561" t="s">
        <v>14</v>
      </c>
      <c r="C25" s="562"/>
      <c r="D25" s="563" t="s">
        <v>57</v>
      </c>
      <c r="E25" s="269">
        <v>2600.763</v>
      </c>
      <c r="F25" s="269">
        <v>2762.606</v>
      </c>
      <c r="G25" s="898"/>
      <c r="H25" s="899"/>
      <c r="I25" s="899"/>
      <c r="J25" s="900"/>
      <c r="K25" s="564"/>
      <c r="L25" s="561" t="s">
        <v>14</v>
      </c>
      <c r="M25" s="562"/>
      <c r="N25" s="901" t="s">
        <v>57</v>
      </c>
      <c r="O25" s="902">
        <v>0</v>
      </c>
      <c r="P25" s="269">
        <v>0</v>
      </c>
    </row>
    <row r="26" spans="1:16" s="88" customFormat="1" ht="13.5" customHeight="1">
      <c r="A26" s="564"/>
      <c r="B26" s="186" t="s">
        <v>201</v>
      </c>
      <c r="C26" s="565"/>
      <c r="D26" s="563" t="s">
        <v>57</v>
      </c>
      <c r="E26" s="269">
        <v>1177.079</v>
      </c>
      <c r="F26" s="269">
        <v>1105.864</v>
      </c>
      <c r="G26" s="898"/>
      <c r="H26" s="899"/>
      <c r="I26" s="899"/>
      <c r="J26" s="900"/>
      <c r="K26" s="564"/>
      <c r="L26" s="186" t="s">
        <v>201</v>
      </c>
      <c r="M26" s="565"/>
      <c r="N26" s="901" t="s">
        <v>57</v>
      </c>
      <c r="O26" s="905"/>
      <c r="P26" s="904"/>
    </row>
    <row r="27" spans="1:16" s="88" customFormat="1" ht="13.5" customHeight="1">
      <c r="A27" s="564"/>
      <c r="B27" s="568" t="s">
        <v>13</v>
      </c>
      <c r="C27" s="567"/>
      <c r="D27" s="563" t="s">
        <v>57</v>
      </c>
      <c r="E27" s="269">
        <v>1423.684</v>
      </c>
      <c r="F27" s="269">
        <v>1656.742</v>
      </c>
      <c r="G27" s="898"/>
      <c r="H27" s="899"/>
      <c r="I27" s="899"/>
      <c r="J27" s="900"/>
      <c r="K27" s="564"/>
      <c r="L27" s="568" t="s">
        <v>13</v>
      </c>
      <c r="M27" s="567"/>
      <c r="N27" s="901" t="s">
        <v>57</v>
      </c>
      <c r="O27" s="905"/>
      <c r="P27" s="904"/>
    </row>
    <row r="28" spans="1:16" s="88" customFormat="1" ht="13.5" customHeight="1">
      <c r="A28" s="564"/>
      <c r="B28" s="561" t="s">
        <v>61</v>
      </c>
      <c r="C28" s="562"/>
      <c r="D28" s="563" t="s">
        <v>57</v>
      </c>
      <c r="E28" s="269">
        <v>3854.516</v>
      </c>
      <c r="F28" s="269">
        <v>4011.836</v>
      </c>
      <c r="G28" s="898"/>
      <c r="H28" s="899"/>
      <c r="I28" s="899"/>
      <c r="J28" s="900"/>
      <c r="K28" s="564"/>
      <c r="L28" s="561" t="s">
        <v>61</v>
      </c>
      <c r="M28" s="562"/>
      <c r="N28" s="901" t="s">
        <v>57</v>
      </c>
      <c r="O28" s="902">
        <v>0</v>
      </c>
      <c r="P28" s="269">
        <v>0</v>
      </c>
    </row>
    <row r="29" spans="1:16" s="88" customFormat="1" ht="13.5" customHeight="1">
      <c r="A29" s="564"/>
      <c r="B29" s="186" t="s">
        <v>201</v>
      </c>
      <c r="C29" s="565"/>
      <c r="D29" s="563" t="s">
        <v>57</v>
      </c>
      <c r="E29" s="269">
        <v>2112.684</v>
      </c>
      <c r="F29" s="269">
        <v>1984.864</v>
      </c>
      <c r="G29" s="898"/>
      <c r="H29" s="899"/>
      <c r="I29" s="899"/>
      <c r="J29" s="900"/>
      <c r="K29" s="564"/>
      <c r="L29" s="186" t="s">
        <v>201</v>
      </c>
      <c r="M29" s="565"/>
      <c r="N29" s="901" t="s">
        <v>57</v>
      </c>
      <c r="O29" s="905"/>
      <c r="P29" s="904"/>
    </row>
    <row r="30" spans="1:16" s="88" customFormat="1" ht="13.5" customHeight="1" thickBot="1">
      <c r="A30" s="569"/>
      <c r="B30" s="570" t="s">
        <v>13</v>
      </c>
      <c r="C30" s="571"/>
      <c r="D30" s="572" t="s">
        <v>57</v>
      </c>
      <c r="E30" s="271">
        <v>1741.832</v>
      </c>
      <c r="F30" s="271">
        <v>2026.972</v>
      </c>
      <c r="G30" s="898"/>
      <c r="H30" s="899"/>
      <c r="I30" s="899"/>
      <c r="J30" s="900"/>
      <c r="K30" s="569"/>
      <c r="L30" s="570" t="s">
        <v>13</v>
      </c>
      <c r="M30" s="571"/>
      <c r="N30" s="906" t="s">
        <v>57</v>
      </c>
      <c r="O30" s="907"/>
      <c r="P30" s="908"/>
    </row>
    <row r="31" spans="1:11" s="88" customFormat="1" ht="13.5" customHeight="1" thickBot="1">
      <c r="A31" s="578"/>
      <c r="B31" s="186"/>
      <c r="C31" s="579"/>
      <c r="D31" s="364" t="s">
        <v>157</v>
      </c>
      <c r="E31" s="291">
        <v>0</v>
      </c>
      <c r="F31" s="291">
        <v>0</v>
      </c>
      <c r="G31" s="297"/>
      <c r="H31" s="297"/>
      <c r="I31" s="297"/>
      <c r="J31" s="186"/>
      <c r="K31" s="579"/>
    </row>
    <row r="32" spans="1:11" s="88" customFormat="1" ht="13.5" customHeight="1" thickBot="1">
      <c r="A32" s="578"/>
      <c r="B32" s="186"/>
      <c r="C32" s="579"/>
      <c r="D32" s="364" t="s">
        <v>174</v>
      </c>
      <c r="E32" s="291">
        <v>0</v>
      </c>
      <c r="F32" s="291">
        <v>0</v>
      </c>
      <c r="G32" s="297"/>
      <c r="H32" s="297"/>
      <c r="I32" s="297"/>
      <c r="J32" s="186"/>
      <c r="K32" s="579"/>
    </row>
    <row r="33" spans="1:10" s="88" customFormat="1" ht="19.5" customHeight="1">
      <c r="A33" s="580" t="s">
        <v>21</v>
      </c>
      <c r="B33" s="581"/>
      <c r="C33" s="581"/>
      <c r="D33" s="582"/>
      <c r="E33" s="583"/>
      <c r="F33" s="584"/>
      <c r="G33" s="86"/>
      <c r="H33" s="86"/>
      <c r="I33" s="86"/>
      <c r="J33" s="86"/>
    </row>
    <row r="34" spans="1:6" ht="18.75" customHeight="1">
      <c r="A34" s="528" t="s">
        <v>62</v>
      </c>
      <c r="B34" s="529" t="s">
        <v>63</v>
      </c>
      <c r="C34" s="182"/>
      <c r="D34" s="182"/>
      <c r="E34" s="182"/>
      <c r="F34" s="181"/>
    </row>
    <row r="35" spans="1:6" ht="17.25" customHeight="1">
      <c r="A35" s="187"/>
      <c r="B35" s="530" t="s">
        <v>65</v>
      </c>
      <c r="C35" s="182"/>
      <c r="D35" s="182"/>
      <c r="E35" s="182"/>
      <c r="F35" s="181"/>
    </row>
    <row r="36" spans="1:6" ht="17.25" customHeight="1">
      <c r="A36" s="187"/>
      <c r="B36" s="530" t="s">
        <v>66</v>
      </c>
      <c r="C36" s="182"/>
      <c r="D36" s="182"/>
      <c r="E36" s="182"/>
      <c r="F36" s="181"/>
    </row>
    <row r="37" spans="1:6" ht="17.25" customHeight="1">
      <c r="A37" s="188"/>
      <c r="B37" s="185" t="s">
        <v>67</v>
      </c>
      <c r="C37" s="531"/>
      <c r="D37" s="531"/>
      <c r="E37" s="531"/>
      <c r="F37" s="532"/>
    </row>
    <row r="38" spans="1:6" ht="18" customHeight="1" thickBot="1">
      <c r="A38" s="189" t="s">
        <v>62</v>
      </c>
      <c r="B38" s="190" t="s">
        <v>58</v>
      </c>
      <c r="C38" s="183"/>
      <c r="D38" s="183"/>
      <c r="E38" s="183"/>
      <c r="F38" s="184"/>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17498.318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2016-05-30T07:40:37Z</cp:lastPrinted>
  <dcterms:created xsi:type="dcterms:W3CDTF">1998-09-16T16:39:33Z</dcterms:created>
  <dcterms:modified xsi:type="dcterms:W3CDTF">2017-10-19T15:38:52Z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