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5" windowWidth="12030" windowHeight="14580" tabRatio="787" activeTab="0"/>
  </bookViews>
  <sheets>
    <sheet name="JQ1-Production" sheetId="1" r:id="rId1"/>
    <sheet name="JQ2-Trade" sheetId="2" r:id="rId2"/>
    <sheet name="JQ3-Trade" sheetId="3" r:id="rId3"/>
    <sheet name="ECE-EU Species" sheetId="4" r:id="rId4"/>
    <sheet name="Notes" sheetId="5" state="hidden" r:id="rId5"/>
    <sheet name="Validation" sheetId="6" state="hidden" r:id="rId6"/>
    <sheet name="Upload" sheetId="7" state="hidden" r:id="rId7"/>
  </sheets>
  <definedNames>
    <definedName name="_xlnm.Print_Area" localSheetId="3">'ECE-EU Species'!$A$2:$AM$51</definedName>
    <definedName name="_xlnm.Print_Area" localSheetId="1">'JQ2-Trade'!$A$2:$AQ$69</definedName>
    <definedName name="_xlnm.Print_Area" localSheetId="2">'JQ3-Trade'!$A$2:$AF$37</definedName>
    <definedName name="Z_E59B5840_EF58_11D3_B672_B1E0953C1B26_.wvu.PrintArea" localSheetId="1" hidden="1">'JQ2-Trade'!$A$2:$K$69</definedName>
  </definedNames>
  <calcPr fullCalcOnLoad="1"/>
</workbook>
</file>

<file path=xl/sharedStrings.xml><?xml version="1.0" encoding="utf-8"?>
<sst xmlns="http://schemas.openxmlformats.org/spreadsheetml/2006/main" count="1036" uniqueCount="260">
  <si>
    <t xml:space="preserve"> </t>
  </si>
  <si>
    <t xml:space="preserve"> Quantity</t>
  </si>
  <si>
    <t>=UDK=$</t>
  </si>
  <si>
    <t>$+1Titan12iso-P</t>
  </si>
  <si>
    <t>$1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</si>
  <si>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</si>
  <si>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</si>
  <si>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</si>
  <si>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</si>
  <si>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</si>
  <si>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</si>
  <si>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</si>
  <si>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ROUNDWOOD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</si>
  <si>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</si>
  <si>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</si>
  <si>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</si>
  <si>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</si>
  <si>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</si>
  <si>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</si>
  <si>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</si>
  <si>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</si>
  <si>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</si>
  <si>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</si>
  <si>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</si>
  <si>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</si>
  <si>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</si>
  <si>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</si>
  <si>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</si>
  <si>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</si>
  <si>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</si>
  <si>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</si>
  <si>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</si>
  <si>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</si>
  <si>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</si>
  <si>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</si>
  <si>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</si>
  <si>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</si>
  <si>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</si>
  <si>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</si>
  <si>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</si>
  <si>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</si>
  <si>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</si>
  <si>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</si>
  <si>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</si>
  <si>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</si>
  <si>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</si>
  <si>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</si>
  <si>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</si>
  <si>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</si>
  <si>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INDUSTRIAL ROUNDWOOD (WOOD IN THE ROUGH)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</si>
  <si>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</si>
  <si>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</si>
  <si>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</si>
  <si>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</si>
  <si>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</si>
  <si>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</si>
  <si>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</si>
  <si>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</si>
  <si>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</si>
  <si>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</si>
  <si>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</si>
  <si>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</si>
  <si>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</si>
  <si>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</si>
  <si>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</si>
  <si>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</si>
  <si>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</si>
  <si>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</si>
  <si>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</si>
  <si>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</si>
  <si>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</si>
  <si>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</si>
  <si>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</si>
  <si>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</si>
  <si>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</si>
  <si>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</si>
  <si>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</si>
  <si>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</si>
  <si>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</si>
  <si>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</si>
  <si>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</si>
  <si>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</si>
  <si>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</si>
  <si>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</si>
  <si>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</si>
  <si>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</si>
  <si>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</si>
  <si>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</si>
  <si>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</si>
  <si>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</si>
  <si>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</si>
  <si>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</si>
  <si>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</si>
  <si>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</si>
  <si>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ROUNDWOOD REMOVALS</t>
  </si>
  <si>
    <t>FAOSTAT</t>
  </si>
  <si>
    <t>of which:Other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</si>
  <si>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</si>
  <si>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</si>
  <si>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</si>
  <si>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</si>
  <si>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</si>
  <si>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</si>
  <si>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</si>
  <si>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</si>
  <si>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</si>
  <si>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</si>
  <si>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</si>
  <si>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</si>
  <si>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</si>
  <si>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</si>
  <si>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</si>
  <si>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</si>
  <si>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</si>
  <si>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</si>
  <si>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</si>
  <si>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</si>
  <si>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</si>
  <si>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</si>
  <si>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</si>
  <si>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</si>
  <si>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</si>
  <si>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</si>
  <si>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</si>
  <si>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</si>
  <si>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</si>
  <si>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</si>
  <si>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</si>
  <si>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</si>
  <si>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</si>
  <si>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</si>
  <si>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</si>
  <si>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</si>
  <si>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</si>
  <si>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</si>
  <si>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</si>
  <si>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</si>
  <si>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</si>
  <si>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</si>
  <si>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</si>
  <si>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</si>
  <si>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</si>
  <si>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</si>
  <si>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>Industrial Roundwood (wood in the rough), Non-Coniferous</t>
  </si>
  <si>
    <t>Industrial Roundwood (wood in the rough), Coniferous</t>
  </si>
  <si>
    <t xml:space="preserve">Sawnwood, Coniferous </t>
  </si>
  <si>
    <t>Sawnwood, Non-coniferous</t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</si>
  <si>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</si>
  <si>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</si>
  <si>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</si>
  <si>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</si>
  <si>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</si>
  <si>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</si>
  <si>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</si>
  <si>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</si>
  <si>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</si>
  <si>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</si>
  <si>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</si>
  <si>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</si>
  <si>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</si>
  <si>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</si>
  <si>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</si>
  <si>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</si>
  <si>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</si>
  <si>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</si>
  <si>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</si>
  <si>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</si>
  <si>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</si>
  <si>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</si>
  <si>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</si>
  <si>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</si>
  <si>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</si>
  <si>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</si>
  <si>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</si>
  <si>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</si>
  <si>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44.03.99.10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</si>
  <si>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</si>
  <si>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</si>
  <si>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</si>
  <si>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</si>
  <si>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</si>
  <si>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</si>
  <si>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</si>
  <si>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</si>
  <si>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</si>
  <si>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</si>
  <si>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</si>
  <si>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</si>
  <si>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</si>
  <si>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</si>
  <si>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</si>
  <si>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</si>
  <si>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</si>
  <si>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</si>
  <si>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</si>
  <si>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</si>
  <si>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</si>
  <si>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</si>
  <si>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</si>
  <si>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</si>
  <si>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</si>
  <si>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</si>
  <si>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</si>
  <si>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</si>
  <si>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</si>
  <si>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</si>
  <si>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</si>
  <si>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</si>
  <si>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</si>
  <si>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</si>
  <si>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</si>
  <si>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</si>
  <si>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</si>
  <si>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</si>
  <si>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MEDIUM DENSITY FIBREBOARD (MDF)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</si>
  <si>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</si>
  <si>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</si>
  <si>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</si>
  <si>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</si>
  <si>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</si>
  <si>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</si>
  <si>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</si>
  <si>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</si>
  <si>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</si>
  <si>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</si>
  <si>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</si>
  <si>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</si>
  <si>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</si>
  <si>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</si>
  <si>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</si>
  <si>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of which: PREPONDERANTLY MADE OF WOOD</t>
  </si>
  <si>
    <t>SECONDARY PAPER PRODUCTS</t>
  </si>
  <si>
    <t>COMPOSITE PAPER AND PAPERBOARD</t>
  </si>
  <si>
    <t>SPECIAL COATED PAPER AND PULP PRODUCTS</t>
  </si>
  <si>
    <t>CARBON PAPER AND COPYING PAPER, READY FOR USE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</si>
  <si>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</si>
  <si>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</si>
  <si>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</si>
  <si>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</si>
  <si>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</si>
  <si>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</si>
  <si>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</si>
  <si>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</si>
  <si>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</si>
  <si>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</si>
  <si>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</si>
  <si>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</si>
  <si>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</si>
  <si>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</si>
  <si>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</si>
  <si>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</si>
  <si>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</si>
  <si>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</si>
  <si>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</si>
  <si>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</si>
  <si>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>Bosnia and Herzegovina</t>
  </si>
  <si>
    <t>1000 BAM</t>
  </si>
  <si>
    <t>Agency for Statistics of Bosnia and Herzegovina</t>
  </si>
  <si>
    <t xml:space="preserve">______________1000 BAM_________________  </t>
  </si>
  <si>
    <t>Date:   15.05.2015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</si>
</sst>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00"/>
  </numFmts>
  <fonts count="82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vertAlign val="superscript"/>
      <sz val="11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b/>
      <sz val="10"/>
      <color indexed="10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Univers"/>
      <family val="2"/>
    </font>
    <font>
      <sz val="10"/>
      <color indexed="10"/>
      <name val="Univers"/>
      <family val="2"/>
    </font>
    <font>
      <sz val="11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rgb="FFFF0000"/>
      <name val="Univer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19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left" vertical="center" inden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left" vertical="center" indent="3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 quotePrefix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19" xfId="0" applyFont="1" applyFill="1" applyBorder="1" applyAlignment="1" applyProtection="1">
      <alignment horizontal="left" vertical="center" indent="2"/>
      <protection/>
    </xf>
    <xf numFmtId="0" fontId="2" fillId="0" borderId="24" xfId="0" applyFont="1" applyFill="1" applyBorder="1" applyAlignment="1" applyProtection="1">
      <alignment horizontal="left" vertical="center" indent="1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9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6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2" fillId="0" borderId="15" xfId="59" applyFont="1" applyFill="1" applyBorder="1" applyAlignment="1" applyProtection="1">
      <alignment horizontal="center" vertical="center"/>
      <protection/>
    </xf>
    <xf numFmtId="0" fontId="2" fillId="0" borderId="36" xfId="59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 quotePrefix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13" fillId="35" borderId="11" xfId="0" applyFont="1" applyFill="1" applyBorder="1" applyAlignment="1" applyProtection="1">
      <alignment horizontal="left" vertical="center"/>
      <protection/>
    </xf>
    <xf numFmtId="0" fontId="12" fillId="35" borderId="27" xfId="0" applyFont="1" applyFill="1" applyBorder="1" applyAlignment="1" applyProtection="1">
      <alignment horizontal="center" vertical="center"/>
      <protection/>
    </xf>
    <xf numFmtId="3" fontId="12" fillId="35" borderId="19" xfId="0" applyNumberFormat="1" applyFont="1" applyFill="1" applyBorder="1" applyAlignment="1" applyProtection="1">
      <alignment horizontal="right"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13" fillId="35" borderId="27" xfId="0" applyFont="1" applyFill="1" applyBorder="1" applyAlignment="1" applyProtection="1">
      <alignment horizontal="left" vertical="center"/>
      <protection/>
    </xf>
    <xf numFmtId="3" fontId="12" fillId="35" borderId="24" xfId="0" applyNumberFormat="1" applyFont="1" applyFill="1" applyBorder="1" applyAlignment="1" applyProtection="1">
      <alignment horizontal="right" vertical="center"/>
      <protection locked="0"/>
    </xf>
    <xf numFmtId="3" fontId="12" fillId="35" borderId="29" xfId="0" applyNumberFormat="1" applyFont="1" applyFill="1" applyBorder="1" applyAlignment="1" applyProtection="1">
      <alignment horizontal="right" vertical="center"/>
      <protection locked="0"/>
    </xf>
    <xf numFmtId="0" fontId="2" fillId="35" borderId="38" xfId="0" applyFont="1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3" fontId="12" fillId="35" borderId="30" xfId="0" applyNumberFormat="1" applyFont="1" applyFill="1" applyBorder="1" applyAlignment="1" applyProtection="1">
      <alignment horizontal="right" vertical="center"/>
      <protection locked="0"/>
    </xf>
    <xf numFmtId="0" fontId="13" fillId="35" borderId="19" xfId="0" applyFont="1" applyFill="1" applyBorder="1" applyAlignment="1" applyProtection="1">
      <alignment horizontal="left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39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left" vertical="center"/>
      <protection/>
    </xf>
    <xf numFmtId="0" fontId="13" fillId="35" borderId="24" xfId="0" applyFont="1" applyFill="1" applyBorder="1" applyAlignment="1" applyProtection="1">
      <alignment horizontal="left" vertical="center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>
      <alignment horizontal="right" vertical="center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24" fillId="0" borderId="33" xfId="0" applyFont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left" vertical="center"/>
      <protection/>
    </xf>
    <xf numFmtId="3" fontId="12" fillId="35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35" borderId="55" xfId="0" applyNumberFormat="1" applyFont="1" applyFill="1" applyBorder="1" applyAlignment="1" applyProtection="1">
      <alignment horizontal="left" vertical="center"/>
      <protection/>
    </xf>
    <xf numFmtId="3" fontId="12" fillId="35" borderId="52" xfId="0" applyNumberFormat="1" applyFont="1" applyFill="1" applyBorder="1" applyAlignment="1" applyProtection="1">
      <alignment horizontal="right" vertical="center"/>
      <protection locked="0"/>
    </xf>
    <xf numFmtId="49" fontId="2" fillId="35" borderId="56" xfId="0" applyNumberFormat="1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49" fontId="2" fillId="35" borderId="48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0" fontId="13" fillId="0" borderId="59" xfId="0" applyFont="1" applyFill="1" applyBorder="1" applyAlignment="1" applyProtection="1">
      <alignment horizontal="left" vertical="center" indent="1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 vertical="center" indent="2"/>
      <protection/>
    </xf>
    <xf numFmtId="0" fontId="2" fillId="0" borderId="40" xfId="0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indent="2"/>
      <protection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8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45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vertical="center"/>
      <protection/>
    </xf>
    <xf numFmtId="3" fontId="2" fillId="0" borderId="28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5" xfId="0" applyNumberFormat="1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34" borderId="10" xfId="59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63" xfId="0" applyFont="1" applyFill="1" applyBorder="1" applyAlignment="1" applyProtection="1">
      <alignment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65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3" fontId="2" fillId="35" borderId="24" xfId="0" applyNumberFormat="1" applyFont="1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5" borderId="65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5" borderId="65" xfId="0" applyFont="1" applyFill="1" applyBorder="1" applyAlignment="1" applyProtection="1">
      <alignment vertical="center"/>
      <protection/>
    </xf>
    <xf numFmtId="0" fontId="2" fillId="34" borderId="11" xfId="59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3" fontId="2" fillId="0" borderId="65" xfId="0" applyNumberFormat="1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6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3" fontId="28" fillId="0" borderId="65" xfId="0" applyNumberFormat="1" applyFont="1" applyBorder="1" applyAlignment="1" applyProtection="1">
      <alignment horizontal="right" vertical="center"/>
      <protection locked="0"/>
    </xf>
    <xf numFmtId="3" fontId="28" fillId="0" borderId="19" xfId="0" applyNumberFormat="1" applyFont="1" applyBorder="1" applyAlignment="1" applyProtection="1">
      <alignment horizontal="right" vertical="center"/>
      <protection locked="0"/>
    </xf>
    <xf numFmtId="3" fontId="28" fillId="0" borderId="20" xfId="0" applyNumberFormat="1" applyFont="1" applyBorder="1" applyAlignment="1" applyProtection="1">
      <alignment horizontal="right" vertical="center"/>
      <protection locked="0"/>
    </xf>
    <xf numFmtId="3" fontId="28" fillId="0" borderId="24" xfId="0" applyNumberFormat="1" applyFont="1" applyBorder="1" applyAlignment="1" applyProtection="1">
      <alignment horizontal="right" vertical="center"/>
      <protection locked="0"/>
    </xf>
    <xf numFmtId="3" fontId="28" fillId="0" borderId="21" xfId="0" applyNumberFormat="1" applyFont="1" applyBorder="1" applyAlignment="1" applyProtection="1">
      <alignment horizontal="right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5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left" vertical="center" indent="2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/>
    </xf>
    <xf numFmtId="3" fontId="3" fillId="0" borderId="6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19" xfId="59" applyFont="1" applyFill="1" applyBorder="1" applyAlignment="1" applyProtection="1">
      <alignment horizontal="left" vertical="center"/>
      <protection/>
    </xf>
    <xf numFmtId="3" fontId="3" fillId="0" borderId="70" xfId="0" applyNumberFormat="1" applyFont="1" applyBorder="1" applyAlignment="1" applyProtection="1">
      <alignment horizontal="right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40" xfId="59" applyFont="1" applyFill="1" applyBorder="1" applyAlignment="1" applyProtection="1" quotePrefix="1">
      <alignment horizontal="left" vertical="center" indent="2"/>
      <protection/>
    </xf>
    <xf numFmtId="3" fontId="3" fillId="35" borderId="0" xfId="0" applyNumberFormat="1" applyFont="1" applyFill="1" applyAlignment="1" applyProtection="1">
      <alignment horizontal="right" vertical="center" wrapText="1"/>
      <protection locked="0"/>
    </xf>
    <xf numFmtId="0" fontId="13" fillId="0" borderId="34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71" xfId="0" applyFont="1" applyFill="1" applyBorder="1" applyAlignment="1" applyProtection="1">
      <alignment/>
      <protection locked="0"/>
    </xf>
    <xf numFmtId="0" fontId="3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 horizontal="right" vertical="center"/>
      <protection/>
    </xf>
    <xf numFmtId="49" fontId="2" fillId="35" borderId="14" xfId="0" applyNumberFormat="1" applyFont="1" applyFill="1" applyBorder="1" applyAlignment="1" applyProtection="1">
      <alignment vertical="center"/>
      <protection/>
    </xf>
    <xf numFmtId="49" fontId="2" fillId="35" borderId="15" xfId="0" applyNumberFormat="1" applyFont="1" applyFill="1" applyBorder="1" applyAlignment="1" applyProtection="1">
      <alignment vertical="center"/>
      <protection/>
    </xf>
    <xf numFmtId="49" fontId="2" fillId="35" borderId="68" xfId="0" applyNumberFormat="1" applyFont="1" applyFill="1" applyBorder="1" applyAlignment="1" applyProtection="1">
      <alignment vertical="center"/>
      <protection/>
    </xf>
    <xf numFmtId="3" fontId="2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69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40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35" xfId="0" applyFont="1" applyFill="1" applyBorder="1" applyAlignment="1" applyProtection="1">
      <alignment vertical="center"/>
      <protection locked="0"/>
    </xf>
    <xf numFmtId="1" fontId="3" fillId="33" borderId="11" xfId="0" applyNumberFormat="1" applyFont="1" applyFill="1" applyBorder="1" applyAlignment="1" applyProtection="1">
      <alignment horizontal="right" vertical="center"/>
      <protection/>
    </xf>
    <xf numFmtId="1" fontId="3" fillId="33" borderId="35" xfId="0" applyNumberFormat="1" applyFont="1" applyFill="1" applyBorder="1" applyAlignment="1" applyProtection="1">
      <alignment horizontal="right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13" fillId="33" borderId="15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13" fillId="0" borderId="74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0" xfId="60" applyFont="1" applyFill="1" applyBorder="1" applyProtection="1">
      <alignment/>
      <protection locked="0"/>
    </xf>
    <xf numFmtId="0" fontId="7" fillId="0" borderId="0" xfId="60" applyFont="1" applyFill="1" applyBorder="1" applyProtection="1">
      <alignment/>
      <protection locked="0"/>
    </xf>
    <xf numFmtId="0" fontId="7" fillId="0" borderId="0" xfId="60" applyFont="1" applyFill="1" applyProtection="1">
      <alignment/>
      <protection locked="0"/>
    </xf>
    <xf numFmtId="0" fontId="5" fillId="0" borderId="17" xfId="60" applyFont="1" applyFill="1" applyBorder="1" applyAlignment="1" applyProtection="1">
      <alignment horizontal="left"/>
      <protection/>
    </xf>
    <xf numFmtId="0" fontId="7" fillId="0" borderId="17" xfId="60" applyFont="1" applyFill="1" applyBorder="1" applyProtection="1">
      <alignment/>
      <protection/>
    </xf>
    <xf numFmtId="0" fontId="2" fillId="0" borderId="72" xfId="60" applyFont="1" applyFill="1" applyBorder="1" applyAlignment="1" applyProtection="1">
      <alignment vertical="center"/>
      <protection/>
    </xf>
    <xf numFmtId="0" fontId="5" fillId="0" borderId="15" xfId="60" applyFont="1" applyFill="1" applyBorder="1" applyAlignment="1" applyProtection="1">
      <alignment horizontal="center"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7" fillId="0" borderId="0" xfId="60" applyFont="1" applyFill="1" applyBorder="1" applyProtection="1">
      <alignment/>
      <protection/>
    </xf>
    <xf numFmtId="0" fontId="2" fillId="0" borderId="29" xfId="60" applyFont="1" applyFill="1" applyBorder="1" applyAlignment="1" applyProtection="1">
      <alignment vertical="center"/>
      <protection/>
    </xf>
    <xf numFmtId="0" fontId="3" fillId="0" borderId="32" xfId="58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left"/>
      <protection/>
    </xf>
    <xf numFmtId="0" fontId="2" fillId="0" borderId="30" xfId="60" applyFont="1" applyFill="1" applyBorder="1" applyAlignment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33" fillId="0" borderId="0" xfId="60" applyFont="1" applyBorder="1" applyAlignment="1" applyProtection="1">
      <alignment vertical="center"/>
      <protection/>
    </xf>
    <xf numFmtId="0" fontId="5" fillId="0" borderId="33" xfId="60" applyFont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36" xfId="60" applyFont="1" applyFill="1" applyBorder="1" applyAlignment="1" applyProtection="1">
      <alignment horizontal="center"/>
      <protection/>
    </xf>
    <xf numFmtId="0" fontId="5" fillId="0" borderId="0" xfId="60" applyFont="1" applyFill="1" applyBorder="1" applyAlignment="1" applyProtection="1">
      <alignment horizontal="centerContinuous"/>
      <protection/>
    </xf>
    <xf numFmtId="0" fontId="7" fillId="0" borderId="32" xfId="60" applyFont="1" applyFill="1" applyBorder="1" applyProtection="1">
      <alignment/>
      <protection/>
    </xf>
    <xf numFmtId="0" fontId="34" fillId="0" borderId="0" xfId="60" applyFont="1" applyFill="1" applyBorder="1" applyAlignment="1" applyProtection="1">
      <alignment horizontal="left"/>
      <protection/>
    </xf>
    <xf numFmtId="0" fontId="7" fillId="0" borderId="0" xfId="60" applyFont="1" applyFill="1" applyBorder="1" applyAlignment="1" applyProtection="1">
      <alignment horizontal="left"/>
      <protection/>
    </xf>
    <xf numFmtId="0" fontId="7" fillId="0" borderId="33" xfId="60" applyFont="1" applyFill="1" applyBorder="1" applyProtection="1">
      <alignment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34" xfId="60" applyFont="1" applyFill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 applyProtection="1">
      <alignment horizontal="left" vertical="center"/>
      <protection/>
    </xf>
    <xf numFmtId="0" fontId="5" fillId="0" borderId="24" xfId="60" applyFont="1" applyFill="1" applyBorder="1" applyAlignment="1" applyProtection="1">
      <alignment horizontal="center" vertical="center"/>
      <protection/>
    </xf>
    <xf numFmtId="0" fontId="5" fillId="0" borderId="69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Alignment="1" applyProtection="1">
      <alignment vertical="center"/>
      <protection locked="0"/>
    </xf>
    <xf numFmtId="0" fontId="5" fillId="0" borderId="13" xfId="60" applyFont="1" applyFill="1" applyBorder="1" applyAlignment="1" applyProtection="1">
      <alignment horizontal="left" vertical="center"/>
      <protection/>
    </xf>
    <xf numFmtId="0" fontId="5" fillId="0" borderId="24" xfId="58" applyFont="1" applyFill="1" applyBorder="1" applyAlignment="1" applyProtection="1">
      <alignment vertical="center"/>
      <protection/>
    </xf>
    <xf numFmtId="0" fontId="5" fillId="0" borderId="0" xfId="60" applyFont="1" applyFill="1" applyAlignment="1" applyProtection="1">
      <alignment vertical="center"/>
      <protection locked="0"/>
    </xf>
    <xf numFmtId="0" fontId="5" fillId="0" borderId="24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7" fillId="0" borderId="0" xfId="60" applyFont="1" applyFill="1" applyAlignment="1" applyProtection="1">
      <alignment horizontal="left"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2" fillId="0" borderId="29" xfId="6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/>
    </xf>
    <xf numFmtId="0" fontId="2" fillId="0" borderId="72" xfId="60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13" fillId="0" borderId="75" xfId="0" applyFont="1" applyFill="1" applyBorder="1" applyAlignment="1" applyProtection="1">
      <alignment horizontal="left" vertical="center"/>
      <protection/>
    </xf>
    <xf numFmtId="0" fontId="13" fillId="0" borderId="68" xfId="0" applyFont="1" applyFill="1" applyBorder="1" applyAlignment="1" applyProtection="1">
      <alignment vertical="center"/>
      <protection/>
    </xf>
    <xf numFmtId="0" fontId="13" fillId="0" borderId="68" xfId="0" applyFont="1" applyFill="1" applyBorder="1" applyAlignment="1" applyProtection="1">
      <alignment horizontal="left" vertical="center"/>
      <protection/>
    </xf>
    <xf numFmtId="0" fontId="5" fillId="0" borderId="18" xfId="60" applyFont="1" applyFill="1" applyBorder="1" applyAlignment="1" applyProtection="1">
      <alignment horizontal="left"/>
      <protection/>
    </xf>
    <xf numFmtId="0" fontId="7" fillId="0" borderId="0" xfId="60" applyFont="1" applyFill="1" applyProtection="1" quotePrefix="1">
      <alignment/>
      <protection locked="0"/>
    </xf>
    <xf numFmtId="0" fontId="8" fillId="0" borderId="0" xfId="60" applyFont="1" applyFill="1" applyProtection="1">
      <alignment/>
      <protection locked="0"/>
    </xf>
    <xf numFmtId="0" fontId="5" fillId="0" borderId="38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/>
      <protection locked="0"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9" xfId="58" applyFont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center"/>
      <protection locked="0"/>
    </xf>
    <xf numFmtId="0" fontId="5" fillId="35" borderId="38" xfId="60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vertical="center"/>
      <protection/>
    </xf>
    <xf numFmtId="0" fontId="5" fillId="35" borderId="34" xfId="58" applyFont="1" applyFill="1" applyBorder="1" applyAlignment="1" applyProtection="1">
      <alignment vertical="center"/>
      <protection/>
    </xf>
    <xf numFmtId="0" fontId="7" fillId="35" borderId="10" xfId="58" applyFont="1" applyFill="1" applyBorder="1" applyAlignment="1" applyProtection="1">
      <alignment horizontal="center" vertical="center"/>
      <protection/>
    </xf>
    <xf numFmtId="3" fontId="31" fillId="35" borderId="19" xfId="60" applyNumberFormat="1" applyFont="1" applyFill="1" applyBorder="1" applyAlignment="1" applyProtection="1">
      <alignment vertical="center"/>
      <protection locked="0"/>
    </xf>
    <xf numFmtId="3" fontId="31" fillId="35" borderId="32" xfId="60" applyNumberFormat="1" applyFont="1" applyFill="1" applyBorder="1" applyAlignment="1" applyProtection="1">
      <alignment vertical="center"/>
      <protection locked="0"/>
    </xf>
    <xf numFmtId="3" fontId="31" fillId="35" borderId="30" xfId="60" applyNumberFormat="1" applyFont="1" applyFill="1" applyBorder="1" applyAlignment="1" applyProtection="1">
      <alignment vertical="center"/>
      <protection locked="0"/>
    </xf>
    <xf numFmtId="3" fontId="31" fillId="35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center" vertical="center"/>
      <protection/>
    </xf>
    <xf numFmtId="3" fontId="31" fillId="0" borderId="19" xfId="60" applyNumberFormat="1" applyFont="1" applyFill="1" applyBorder="1" applyAlignment="1" applyProtection="1">
      <alignment vertical="center"/>
      <protection locked="0"/>
    </xf>
    <xf numFmtId="3" fontId="31" fillId="0" borderId="32" xfId="60" applyNumberFormat="1" applyFont="1" applyFill="1" applyBorder="1" applyAlignment="1" applyProtection="1">
      <alignment vertical="center"/>
      <protection locked="0"/>
    </xf>
    <xf numFmtId="3" fontId="31" fillId="0" borderId="30" xfId="60" applyNumberFormat="1" applyFont="1" applyFill="1" applyBorder="1" applyAlignment="1" applyProtection="1">
      <alignment vertical="center"/>
      <protection locked="0"/>
    </xf>
    <xf numFmtId="3" fontId="31" fillId="0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left" vertical="center" indent="2"/>
      <protection/>
    </xf>
    <xf numFmtId="3" fontId="31" fillId="0" borderId="24" xfId="60" applyNumberFormat="1" applyFont="1" applyFill="1" applyBorder="1" applyAlignment="1" applyProtection="1">
      <alignment vertical="center"/>
      <protection locked="0"/>
    </xf>
    <xf numFmtId="3" fontId="31" fillId="0" borderId="42" xfId="60" applyNumberFormat="1" applyFont="1" applyFill="1" applyBorder="1" applyAlignment="1" applyProtection="1">
      <alignment vertical="center"/>
      <protection locked="0"/>
    </xf>
    <xf numFmtId="3" fontId="31" fillId="0" borderId="29" xfId="60" applyNumberFormat="1" applyFont="1" applyFill="1" applyBorder="1" applyAlignment="1" applyProtection="1">
      <alignment vertical="center"/>
      <protection locked="0"/>
    </xf>
    <xf numFmtId="3" fontId="31" fillId="0" borderId="69" xfId="60" applyNumberFormat="1" applyFont="1" applyFill="1" applyBorder="1" applyAlignment="1" applyProtection="1">
      <alignment vertical="center"/>
      <protection locked="0"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19" xfId="58" applyFont="1" applyFill="1" applyBorder="1" applyAlignment="1" applyProtection="1">
      <alignment horizontal="center" vertical="center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3"/>
      <protection/>
    </xf>
    <xf numFmtId="0" fontId="7" fillId="0" borderId="19" xfId="58" applyFont="1" applyFill="1" applyBorder="1" applyAlignment="1" applyProtection="1">
      <alignment horizontal="left" vertical="center" indent="3"/>
      <protection/>
    </xf>
    <xf numFmtId="0" fontId="5" fillId="0" borderId="14" xfId="60" applyFont="1" applyFill="1" applyBorder="1" applyAlignment="1" applyProtection="1">
      <alignment horizontal="left" vertical="center"/>
      <protection/>
    </xf>
    <xf numFmtId="0" fontId="5" fillId="35" borderId="13" xfId="60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/>
      <protection/>
    </xf>
    <xf numFmtId="0" fontId="5" fillId="35" borderId="10" xfId="58" applyFont="1" applyFill="1" applyBorder="1" applyAlignment="1" applyProtection="1">
      <alignment vertical="center"/>
      <protection/>
    </xf>
    <xf numFmtId="0" fontId="5" fillId="0" borderId="19" xfId="58" applyFont="1" applyFill="1" applyBorder="1" applyAlignment="1" applyProtection="1">
      <alignment horizontal="left" vertical="center"/>
      <protection/>
    </xf>
    <xf numFmtId="0" fontId="7" fillId="0" borderId="19" xfId="58" applyNumberFormat="1" applyFont="1" applyFill="1" applyBorder="1" applyAlignment="1" applyProtection="1">
      <alignment horizontal="center" vertical="center"/>
      <protection/>
    </xf>
    <xf numFmtId="0" fontId="5" fillId="35" borderId="11" xfId="58" applyFont="1" applyFill="1" applyBorder="1" applyAlignment="1" applyProtection="1">
      <alignment horizontal="left" vertical="center"/>
      <protection/>
    </xf>
    <xf numFmtId="0" fontId="5" fillId="0" borderId="40" xfId="60" applyFont="1" applyFill="1" applyBorder="1" applyAlignment="1" applyProtection="1">
      <alignment horizontal="left" vertical="center"/>
      <protection/>
    </xf>
    <xf numFmtId="0" fontId="7" fillId="0" borderId="26" xfId="58" applyFont="1" applyFill="1" applyBorder="1" applyAlignment="1" applyProtection="1">
      <alignment horizontal="center" vertical="center"/>
      <protection/>
    </xf>
    <xf numFmtId="3" fontId="31" fillId="0" borderId="21" xfId="60" applyNumberFormat="1" applyFont="1" applyFill="1" applyBorder="1" applyAlignment="1" applyProtection="1">
      <alignment vertical="center"/>
      <protection locked="0"/>
    </xf>
    <xf numFmtId="3" fontId="31" fillId="0" borderId="76" xfId="60" applyNumberFormat="1" applyFont="1" applyFill="1" applyBorder="1" applyAlignment="1" applyProtection="1">
      <alignment vertical="center"/>
      <protection locked="0"/>
    </xf>
    <xf numFmtId="3" fontId="31" fillId="0" borderId="22" xfId="60" applyNumberFormat="1" applyFont="1" applyFill="1" applyBorder="1" applyAlignment="1" applyProtection="1">
      <alignment vertical="center"/>
      <protection locked="0"/>
    </xf>
    <xf numFmtId="0" fontId="7" fillId="36" borderId="0" xfId="58" applyFont="1" applyFill="1" applyAlignment="1" applyProtection="1">
      <alignment horizontal="left"/>
      <protection/>
    </xf>
    <xf numFmtId="0" fontId="7" fillId="36" borderId="0" xfId="60" applyFont="1" applyFill="1" applyBorder="1" applyProtection="1">
      <alignment/>
      <protection/>
    </xf>
    <xf numFmtId="0" fontId="7" fillId="36" borderId="0" xfId="60" applyFont="1" applyFill="1" applyProtection="1">
      <alignment/>
      <protection locked="0"/>
    </xf>
    <xf numFmtId="0" fontId="2" fillId="0" borderId="3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2" fillId="0" borderId="63" xfId="0" applyFont="1" applyBorder="1" applyAlignment="1" applyProtection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1" fontId="3" fillId="33" borderId="33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3" fillId="0" borderId="78" xfId="0" applyFont="1" applyFill="1" applyBorder="1" applyAlignment="1" applyProtection="1">
      <alignment vertical="center"/>
      <protection/>
    </xf>
    <xf numFmtId="0" fontId="5" fillId="0" borderId="27" xfId="58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2"/>
      <protection/>
    </xf>
    <xf numFmtId="0" fontId="7" fillId="0" borderId="24" xfId="58" applyFont="1" applyFill="1" applyBorder="1" applyAlignment="1" applyProtection="1">
      <alignment horizontal="left" vertical="center" indent="2"/>
      <protection/>
    </xf>
    <xf numFmtId="0" fontId="7" fillId="0" borderId="35" xfId="58" applyFont="1" applyFill="1" applyBorder="1" applyAlignment="1" applyProtection="1">
      <alignment horizontal="left" vertical="center" indent="1"/>
      <protection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NumberFormat="1" applyFont="1" applyFill="1" applyBorder="1" applyAlignment="1" applyProtection="1">
      <alignment horizontal="left" vertical="center" indent="2"/>
      <protection/>
    </xf>
    <xf numFmtId="0" fontId="7" fillId="0" borderId="26" xfId="58" applyFont="1" applyFill="1" applyBorder="1" applyAlignment="1" applyProtection="1">
      <alignment horizontal="left" vertical="center" indent="2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11" xfId="5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7" fillId="0" borderId="11" xfId="58" applyFont="1" applyFill="1" applyBorder="1" applyAlignment="1" applyProtection="1">
      <alignment horizontal="left" vertical="center" indent="2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3" fontId="12" fillId="35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left" vertical="center" indent="1"/>
      <protection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Border="1" applyAlignment="1" applyProtection="1" quotePrefix="1">
      <alignment horizontal="left" vertical="center" indent="2"/>
      <protection/>
    </xf>
    <xf numFmtId="0" fontId="13" fillId="0" borderId="24" xfId="0" applyFont="1" applyFill="1" applyBorder="1" applyAlignment="1" applyProtection="1">
      <alignment horizontal="left" vertical="center" indent="1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 quotePrefix="1">
      <alignment horizontal="left" vertical="center" indent="1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3" fontId="2" fillId="35" borderId="19" xfId="0" applyNumberFormat="1" applyFont="1" applyFill="1" applyBorder="1" applyAlignment="1" applyProtection="1">
      <alignment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2" fillId="0" borderId="14" xfId="59" applyFont="1" applyFill="1" applyBorder="1" applyAlignment="1" applyProtection="1">
      <alignment horizontal="center" vertical="center"/>
      <protection/>
    </xf>
    <xf numFmtId="0" fontId="7" fillId="0" borderId="13" xfId="59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5" fillId="35" borderId="27" xfId="58" applyNumberFormat="1" applyFont="1" applyFill="1" applyBorder="1" applyAlignment="1" applyProtection="1">
      <alignment horizontal="left" vertical="center"/>
      <protection/>
    </xf>
    <xf numFmtId="0" fontId="79" fillId="0" borderId="27" xfId="58" applyFont="1" applyFill="1" applyBorder="1" applyAlignment="1" applyProtection="1">
      <alignment horizontal="left" vertical="center"/>
      <protection/>
    </xf>
    <xf numFmtId="0" fontId="79" fillId="0" borderId="11" xfId="58" applyFont="1" applyFill="1" applyBorder="1" applyAlignment="1" applyProtection="1">
      <alignment horizontal="left" vertical="center"/>
      <protection/>
    </xf>
    <xf numFmtId="0" fontId="79" fillId="0" borderId="19" xfId="58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horizontal="left" vertical="center" wrapText="1"/>
      <protection/>
    </xf>
    <xf numFmtId="49" fontId="5" fillId="35" borderId="19" xfId="58" applyNumberFormat="1" applyFont="1" applyFill="1" applyBorder="1" applyAlignment="1" applyProtection="1">
      <alignment horizontal="left" vertical="center"/>
      <protection/>
    </xf>
    <xf numFmtId="0" fontId="79" fillId="0" borderId="24" xfId="58" applyFont="1" applyFill="1" applyBorder="1" applyAlignment="1" applyProtection="1">
      <alignment horizontal="left" vertical="center"/>
      <protection/>
    </xf>
    <xf numFmtId="0" fontId="79" fillId="0" borderId="21" xfId="58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 wrapText="1"/>
      <protection/>
    </xf>
    <xf numFmtId="3" fontId="80" fillId="0" borderId="19" xfId="0" applyNumberFormat="1" applyFont="1" applyBorder="1" applyAlignment="1" applyProtection="1">
      <alignment horizontal="right" vertical="center"/>
      <protection locked="0"/>
    </xf>
    <xf numFmtId="1" fontId="80" fillId="0" borderId="19" xfId="0" applyNumberFormat="1" applyFont="1" applyBorder="1" applyAlignment="1" applyProtection="1">
      <alignment horizontal="right" vertical="center"/>
      <protection locked="0"/>
    </xf>
    <xf numFmtId="0" fontId="3" fillId="0" borderId="71" xfId="0" applyFont="1" applyBorder="1" applyAlignment="1" applyProtection="1">
      <alignment vertical="center"/>
      <protection locked="0"/>
    </xf>
    <xf numFmtId="0" fontId="2" fillId="0" borderId="7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38" fillId="0" borderId="42" xfId="53" applyBorder="1" applyAlignment="1" applyProtection="1">
      <alignment vertical="center"/>
      <protection locked="0"/>
    </xf>
    <xf numFmtId="3" fontId="81" fillId="35" borderId="11" xfId="0" applyNumberFormat="1" applyFont="1" applyFill="1" applyBorder="1" applyAlignment="1" applyProtection="1">
      <alignment horizontal="right" vertical="center"/>
      <protection locked="0"/>
    </xf>
    <xf numFmtId="3" fontId="81" fillId="0" borderId="19" xfId="0" applyNumberFormat="1" applyFont="1" applyFill="1" applyBorder="1" applyAlignment="1" applyProtection="1">
      <alignment horizontal="right" vertical="center"/>
      <protection locked="0"/>
    </xf>
    <xf numFmtId="3" fontId="81" fillId="0" borderId="24" xfId="0" applyNumberFormat="1" applyFont="1" applyFill="1" applyBorder="1" applyAlignment="1" applyProtection="1">
      <alignment horizontal="right" vertical="center"/>
      <protection locked="0"/>
    </xf>
    <xf numFmtId="3" fontId="81" fillId="0" borderId="52" xfId="0" applyNumberFormat="1" applyFont="1" applyFill="1" applyBorder="1" applyAlignment="1" applyProtection="1">
      <alignment horizontal="right" vertical="center"/>
      <protection locked="0"/>
    </xf>
    <xf numFmtId="3" fontId="81" fillId="35" borderId="24" xfId="0" applyNumberFormat="1" applyFont="1" applyFill="1" applyBorder="1" applyAlignment="1" applyProtection="1">
      <alignment horizontal="right" vertical="center"/>
      <protection locked="0"/>
    </xf>
    <xf numFmtId="0" fontId="27" fillId="0" borderId="29" xfId="0" applyFont="1" applyFill="1" applyBorder="1" applyAlignment="1" applyProtection="1">
      <alignment horizontal="right" vertical="center"/>
      <protection locked="0"/>
    </xf>
    <xf numFmtId="2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4" xfId="0" applyFont="1" applyFill="1" applyBorder="1" applyAlignment="1" applyProtection="1">
      <alignment vertical="center"/>
      <protection locked="0"/>
    </xf>
    <xf numFmtId="2" fontId="27" fillId="0" borderId="69" xfId="0" applyNumberFormat="1" applyFont="1" applyFill="1" applyBorder="1" applyAlignment="1" applyProtection="1">
      <alignment vertical="center"/>
      <protection locked="0"/>
    </xf>
    <xf numFmtId="0" fontId="27" fillId="0" borderId="30" xfId="0" applyFont="1" applyFill="1" applyBorder="1" applyAlignment="1" applyProtection="1">
      <alignment vertical="center"/>
      <protection locked="0"/>
    </xf>
    <xf numFmtId="2" fontId="27" fillId="0" borderId="30" xfId="0" applyNumberFormat="1" applyFont="1" applyFill="1" applyBorder="1" applyAlignment="1" applyProtection="1">
      <alignment vertical="center"/>
      <protection locked="0"/>
    </xf>
    <xf numFmtId="0" fontId="27" fillId="0" borderId="19" xfId="0" applyFont="1" applyFill="1" applyBorder="1" applyAlignment="1" applyProtection="1">
      <alignment vertical="center"/>
      <protection locked="0"/>
    </xf>
    <xf numFmtId="2" fontId="27" fillId="0" borderId="20" xfId="0" applyNumberFormat="1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vertical="center"/>
      <protection locked="0"/>
    </xf>
    <xf numFmtId="2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29" xfId="0" applyFont="1" applyFill="1" applyBorder="1" applyAlignment="1" applyProtection="1">
      <alignment vertical="center"/>
      <protection locked="0"/>
    </xf>
    <xf numFmtId="2" fontId="27" fillId="0" borderId="19" xfId="0" applyNumberFormat="1" applyFont="1" applyFill="1" applyBorder="1" applyAlignment="1" applyProtection="1">
      <alignment vertical="center"/>
      <protection locked="0"/>
    </xf>
    <xf numFmtId="0" fontId="27" fillId="0" borderId="11" xfId="0" applyFont="1" applyFill="1" applyBorder="1" applyAlignment="1" applyProtection="1">
      <alignment vertical="center"/>
      <protection locked="0"/>
    </xf>
    <xf numFmtId="0" fontId="27" fillId="0" borderId="26" xfId="0" applyFont="1" applyFill="1" applyBorder="1" applyAlignment="1" applyProtection="1">
      <alignment vertical="center"/>
      <protection locked="0"/>
    </xf>
    <xf numFmtId="2" fontId="27" fillId="0" borderId="76" xfId="0" applyNumberFormat="1" applyFont="1" applyFill="1" applyBorder="1" applyAlignment="1" applyProtection="1">
      <alignment vertical="center"/>
      <protection locked="0"/>
    </xf>
    <xf numFmtId="3" fontId="22" fillId="35" borderId="19" xfId="60" applyNumberFormat="1" applyFont="1" applyFill="1" applyBorder="1" applyAlignment="1" applyProtection="1">
      <alignment horizontal="right" vertical="center"/>
      <protection locked="0"/>
    </xf>
    <xf numFmtId="3" fontId="22" fillId="35" borderId="32" xfId="60" applyNumberFormat="1" applyFont="1" applyFill="1" applyBorder="1" applyAlignment="1" applyProtection="1">
      <alignment horizontal="right" vertical="center"/>
      <protection locked="0"/>
    </xf>
    <xf numFmtId="3" fontId="22" fillId="35" borderId="30" xfId="60" applyNumberFormat="1" applyFont="1" applyFill="1" applyBorder="1" applyAlignment="1" applyProtection="1">
      <alignment horizontal="right" vertical="center"/>
      <protection locked="0"/>
    </xf>
    <xf numFmtId="3" fontId="22" fillId="35" borderId="20" xfId="60" applyNumberFormat="1" applyFont="1" applyFill="1" applyBorder="1" applyAlignment="1" applyProtection="1">
      <alignment horizontal="right" vertical="center"/>
      <protection locked="0"/>
    </xf>
    <xf numFmtId="3" fontId="22" fillId="0" borderId="19" xfId="60" applyNumberFormat="1" applyFont="1" applyFill="1" applyBorder="1" applyAlignment="1" applyProtection="1">
      <alignment horizontal="right" vertical="center"/>
      <protection locked="0"/>
    </xf>
    <xf numFmtId="3" fontId="22" fillId="0" borderId="32" xfId="60" applyNumberFormat="1" applyFont="1" applyFill="1" applyBorder="1" applyAlignment="1" applyProtection="1">
      <alignment horizontal="right" vertical="center"/>
      <protection locked="0"/>
    </xf>
    <xf numFmtId="3" fontId="22" fillId="0" borderId="30" xfId="60" applyNumberFormat="1" applyFont="1" applyFill="1" applyBorder="1" applyAlignment="1" applyProtection="1">
      <alignment horizontal="right" vertical="center"/>
      <protection locked="0"/>
    </xf>
    <xf numFmtId="3" fontId="22" fillId="0" borderId="20" xfId="60" applyNumberFormat="1" applyFont="1" applyFill="1" applyBorder="1" applyAlignment="1" applyProtection="1">
      <alignment horizontal="right" vertical="center"/>
      <protection locked="0"/>
    </xf>
    <xf numFmtId="3" fontId="22" fillId="36" borderId="24" xfId="60" applyNumberFormat="1" applyFont="1" applyFill="1" applyBorder="1" applyAlignment="1" applyProtection="1">
      <alignment horizontal="left" vertical="center"/>
      <protection locked="0"/>
    </xf>
    <xf numFmtId="3" fontId="22" fillId="36" borderId="42" xfId="60" applyNumberFormat="1" applyFont="1" applyFill="1" applyBorder="1" applyAlignment="1" applyProtection="1">
      <alignment horizontal="left" vertical="center"/>
      <protection locked="0"/>
    </xf>
    <xf numFmtId="3" fontId="22" fillId="36" borderId="29" xfId="60" applyNumberFormat="1" applyFont="1" applyFill="1" applyBorder="1" applyAlignment="1" applyProtection="1">
      <alignment horizontal="left" vertical="center"/>
      <protection locked="0"/>
    </xf>
    <xf numFmtId="3" fontId="22" fillId="36" borderId="69" xfId="60" applyNumberFormat="1" applyFont="1" applyFill="1" applyBorder="1" applyAlignment="1" applyProtection="1">
      <alignment horizontal="left" vertical="center"/>
      <protection locked="0"/>
    </xf>
    <xf numFmtId="3" fontId="22" fillId="0" borderId="27" xfId="60" applyNumberFormat="1" applyFont="1" applyFill="1" applyBorder="1" applyAlignment="1" applyProtection="1">
      <alignment horizontal="right" vertical="center"/>
      <protection locked="0"/>
    </xf>
    <xf numFmtId="3" fontId="22" fillId="0" borderId="42" xfId="60" applyNumberFormat="1" applyFont="1" applyFill="1" applyBorder="1" applyAlignment="1" applyProtection="1">
      <alignment horizontal="right" vertical="center"/>
      <protection locked="0"/>
    </xf>
    <xf numFmtId="3" fontId="22" fillId="0" borderId="24" xfId="60" applyNumberFormat="1" applyFont="1" applyFill="1" applyBorder="1" applyAlignment="1" applyProtection="1">
      <alignment horizontal="right" vertical="center"/>
      <protection locked="0"/>
    </xf>
    <xf numFmtId="3" fontId="22" fillId="0" borderId="29" xfId="60" applyNumberFormat="1" applyFont="1" applyFill="1" applyBorder="1" applyAlignment="1" applyProtection="1">
      <alignment horizontal="right" vertical="center"/>
      <protection locked="0"/>
    </xf>
    <xf numFmtId="3" fontId="22" fillId="0" borderId="69" xfId="60" applyNumberFormat="1" applyFont="1" applyFill="1" applyBorder="1" applyAlignment="1" applyProtection="1">
      <alignment horizontal="right" vertical="center"/>
      <protection locked="0"/>
    </xf>
    <xf numFmtId="3" fontId="22" fillId="35" borderId="24" xfId="60" applyNumberFormat="1" applyFont="1" applyFill="1" applyBorder="1" applyAlignment="1" applyProtection="1">
      <alignment horizontal="right" vertical="center"/>
      <protection locked="0"/>
    </xf>
    <xf numFmtId="3" fontId="22" fillId="0" borderId="24" xfId="60" applyNumberFormat="1" applyFont="1" applyFill="1" applyBorder="1" applyAlignment="1" applyProtection="1">
      <alignment horizontal="left" vertical="center"/>
      <protection locked="0"/>
    </xf>
    <xf numFmtId="3" fontId="22" fillId="0" borderId="42" xfId="60" applyNumberFormat="1" applyFont="1" applyFill="1" applyBorder="1" applyAlignment="1" applyProtection="1">
      <alignment horizontal="left" vertical="center"/>
      <protection locked="0"/>
    </xf>
    <xf numFmtId="3" fontId="22" fillId="0" borderId="29" xfId="60" applyNumberFormat="1" applyFont="1" applyFill="1" applyBorder="1" applyAlignment="1" applyProtection="1">
      <alignment horizontal="left" vertical="center"/>
      <protection locked="0"/>
    </xf>
    <xf numFmtId="3" fontId="22" fillId="0" borderId="69" xfId="60" applyNumberFormat="1" applyFont="1" applyFill="1" applyBorder="1" applyAlignment="1" applyProtection="1">
      <alignment horizontal="left" vertical="center"/>
      <protection locked="0"/>
    </xf>
    <xf numFmtId="3" fontId="22" fillId="0" borderId="21" xfId="60" applyNumberFormat="1" applyFont="1" applyFill="1" applyBorder="1" applyAlignment="1" applyProtection="1">
      <alignment horizontal="right" vertical="center"/>
      <protection locked="0"/>
    </xf>
    <xf numFmtId="3" fontId="22" fillId="0" borderId="76" xfId="60" applyNumberFormat="1" applyFont="1" applyFill="1" applyBorder="1" applyAlignment="1" applyProtection="1">
      <alignment horizontal="right" vertical="center"/>
      <protection locked="0"/>
    </xf>
    <xf numFmtId="3" fontId="22" fillId="0" borderId="22" xfId="60" applyNumberFormat="1" applyFont="1" applyFill="1" applyBorder="1" applyAlignment="1" applyProtection="1">
      <alignment horizontal="right" vertical="center"/>
      <protection locked="0"/>
    </xf>
    <xf numFmtId="14" fontId="13" fillId="0" borderId="80" xfId="0" applyNumberFormat="1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2" xfId="0" applyNumberFormat="1" applyFont="1" applyFill="1" applyBorder="1" applyAlignment="1" applyProtection="1">
      <alignment horizontal="center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9" fillId="0" borderId="73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49" fontId="13" fillId="0" borderId="83" xfId="0" applyNumberFormat="1" applyFont="1" applyBorder="1" applyAlignment="1" applyProtection="1">
      <alignment horizontal="center" vertical="center"/>
      <protection locked="0"/>
    </xf>
    <xf numFmtId="49" fontId="13" fillId="0" borderId="83" xfId="0" applyNumberFormat="1" applyFont="1" applyBorder="1" applyAlignment="1" applyProtection="1">
      <alignment horizontal="center" vertical="center"/>
      <protection locked="0"/>
    </xf>
    <xf numFmtId="0" fontId="14" fillId="0" borderId="84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30" fillId="0" borderId="32" xfId="0" applyFont="1" applyBorder="1" applyAlignment="1" applyProtection="1">
      <alignment horizontal="right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left" vertical="center"/>
      <protection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81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5" xfId="0" applyFont="1" applyFill="1" applyBorder="1" applyAlignment="1" applyProtection="1" quotePrefix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81" xfId="0" applyFont="1" applyFill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3" fillId="0" borderId="32" xfId="58" applyFont="1" applyBorder="1" applyAlignment="1" applyProtection="1">
      <alignment horizontal="center" vertical="center"/>
      <protection locked="0"/>
    </xf>
    <xf numFmtId="0" fontId="3" fillId="0" borderId="65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14" fontId="3" fillId="0" borderId="67" xfId="58" applyNumberFormat="1" applyFont="1" applyBorder="1" applyAlignment="1" applyProtection="1">
      <alignment horizontal="center" vertical="center"/>
      <protection locked="0"/>
    </xf>
    <xf numFmtId="0" fontId="3" fillId="0" borderId="73" xfId="58" applyFont="1" applyBorder="1" applyAlignment="1" applyProtection="1">
      <alignment horizontal="center" vertical="center"/>
      <protection locked="0"/>
    </xf>
    <xf numFmtId="0" fontId="2" fillId="0" borderId="29" xfId="60" applyFont="1" applyFill="1" applyBorder="1" applyAlignment="1" applyProtection="1">
      <alignment vertical="center"/>
      <protection/>
    </xf>
    <xf numFmtId="0" fontId="2" fillId="0" borderId="29" xfId="60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33" xfId="58" applyFont="1" applyBorder="1" applyAlignment="1" applyProtection="1">
      <alignment vertical="top"/>
      <protection/>
    </xf>
    <xf numFmtId="0" fontId="35" fillId="0" borderId="34" xfId="60" applyFont="1" applyFill="1" applyBorder="1" applyAlignment="1" applyProtection="1">
      <alignment horizontal="center" vertical="center"/>
      <protection/>
    </xf>
    <xf numFmtId="0" fontId="35" fillId="0" borderId="12" xfId="60" applyFont="1" applyFill="1" applyBorder="1" applyAlignment="1" applyProtection="1">
      <alignment horizontal="center" vertical="center"/>
      <protection/>
    </xf>
    <xf numFmtId="0" fontId="35" fillId="0" borderId="28" xfId="60" applyFont="1" applyFill="1" applyBorder="1" applyAlignment="1" applyProtection="1">
      <alignment horizontal="center" vertical="center"/>
      <protection/>
    </xf>
    <xf numFmtId="0" fontId="35" fillId="0" borderId="81" xfId="6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35" xfId="60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5" xfId="58" applyFont="1" applyBorder="1" applyAlignment="1" applyProtection="1">
      <alignment horizont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45" xfId="60" applyFont="1" applyFill="1" applyBorder="1" applyAlignment="1" applyProtection="1">
      <alignment horizontal="center" vertical="center"/>
      <protection/>
    </xf>
    <xf numFmtId="0" fontId="5" fillId="0" borderId="32" xfId="60" applyFont="1" applyFill="1" applyBorder="1" applyAlignment="1" applyProtection="1">
      <alignment horizontal="center" vertical="center"/>
      <protection/>
    </xf>
    <xf numFmtId="0" fontId="5" fillId="0" borderId="65" xfId="60" applyFont="1" applyFill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3" fontId="28" fillId="0" borderId="2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5153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"/>
          <a:ext cx="363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0"/>
  <sheetViews>
    <sheetView tabSelected="1" zoomScale="70" zoomScaleNormal="70" zoomScalePageLayoutView="0" workbookViewId="0" topLeftCell="A1">
      <selection activeCell="A1" sqref="A1"/>
    </sheetView>
  </sheetViews>
  <sheetFormatPr defaultColWidth="9.625" defaultRowHeight="12.75"/>
  <cols>
    <col min="1" max="1" width="8.375" style="23" customWidth="1"/>
    <col min="2" max="2" width="64.00390625" style="24" customWidth="1"/>
    <col min="3" max="3" width="9.50390625" style="24" customWidth="1"/>
    <col min="4" max="4" width="23.25390625" style="24" customWidth="1"/>
    <col min="5" max="5" width="20.625" style="24" customWidth="1"/>
    <col min="6" max="6" width="9.75390625" style="24" customWidth="1"/>
    <col min="7" max="18" width="9.625" style="24" hidden="1" customWidth="1"/>
    <col min="19" max="19" width="1.625" style="24" hidden="1" customWidth="1"/>
    <col min="20" max="20" width="20.625" style="24" hidden="1" customWidth="1"/>
    <col min="21" max="21" width="1.625" style="24" hidden="1" customWidth="1"/>
    <col min="22" max="22" width="12.625" style="24" hidden="1" customWidth="1"/>
    <col min="23" max="23" width="1.625" style="24" hidden="1" customWidth="1"/>
    <col min="24" max="24" width="7.75390625" style="24" hidden="1" customWidth="1"/>
    <col min="25" max="25" width="6.375" style="24" customWidth="1"/>
    <col min="26" max="26" width="12.625" style="24" hidden="1" customWidth="1"/>
    <col min="27" max="27" width="8.875" style="24" customWidth="1"/>
    <col min="28" max="28" width="69.00390625" style="24" customWidth="1"/>
    <col min="29" max="29" width="9.375" style="24" customWidth="1"/>
    <col min="30" max="31" width="10.375" style="24" customWidth="1"/>
    <col min="32" max="32" width="12.625" style="24" customWidth="1"/>
    <col min="33" max="33" width="1.625" style="24" customWidth="1"/>
    <col min="34" max="34" width="12.625" style="24" customWidth="1"/>
    <col min="35" max="35" width="1.625" style="24" customWidth="1"/>
    <col min="36" max="36" width="20.625" style="24" customWidth="1"/>
    <col min="37" max="37" width="1.625" style="24" customWidth="1"/>
    <col min="38" max="38" width="12.625" style="24" customWidth="1"/>
    <col min="39" max="39" width="1.625" style="24" customWidth="1"/>
    <col min="40" max="40" width="12.625" style="24" customWidth="1"/>
    <col min="41" max="41" width="1.625" style="24" customWidth="1"/>
    <col min="42" max="42" width="12.625" style="24" customWidth="1"/>
    <col min="43" max="43" width="1.625" style="24" customWidth="1"/>
    <col min="44" max="44" width="12.625" style="24" customWidth="1"/>
    <col min="45" max="45" width="1.625" style="24" customWidth="1"/>
    <col min="46" max="46" width="12.625" style="24" customWidth="1"/>
    <col min="47" max="47" width="1.625" style="24" customWidth="1"/>
    <col min="48" max="48" width="12.625" style="24" customWidth="1"/>
    <col min="49" max="49" width="1.625" style="24" customWidth="1"/>
    <col min="50" max="50" width="12.625" style="24" customWidth="1"/>
    <col min="51" max="51" width="1.625" style="24" customWidth="1"/>
    <col min="52" max="52" width="12.625" style="24" customWidth="1"/>
    <col min="53" max="53" width="1.625" style="24" customWidth="1"/>
    <col min="54" max="16384" width="9.625" style="24" customWidth="1"/>
  </cols>
  <sheetData>
    <row r="1" spans="1:31" ht="16.5" customHeight="1">
      <c r="A1" s="27"/>
      <c r="B1" s="101" t="s">
        <v>0</v>
      </c>
      <c r="C1" s="765" t="s">
        <v>54</v>
      </c>
      <c r="D1" s="624" t="s">
        <v>255</v>
      </c>
      <c r="E1" s="625" t="s">
        <v>259</v>
      </c>
      <c r="Z1" s="227"/>
      <c r="AA1" s="227"/>
      <c r="AB1" s="227"/>
      <c r="AC1" s="228" t="str">
        <f>C1</f>
        <v>Country: </v>
      </c>
      <c r="AD1" s="228" t="str">
        <f>D1</f>
        <v>Bosnia and Herzegovina</v>
      </c>
      <c r="AE1" s="227"/>
    </row>
    <row r="2" spans="1:31" ht="16.5" customHeight="1">
      <c r="A2" s="28"/>
      <c r="B2" s="100" t="s">
        <v>0</v>
      </c>
      <c r="C2" s="766" t="s">
        <v>19</v>
      </c>
      <c r="D2" s="767"/>
      <c r="E2" s="768"/>
      <c r="Z2" s="227"/>
      <c r="AA2" s="227"/>
      <c r="AB2" s="227"/>
      <c r="AC2" s="227"/>
      <c r="AD2" s="227"/>
      <c r="AE2" s="227"/>
    </row>
    <row r="3" spans="1:31" ht="16.5" customHeight="1">
      <c r="A3" s="28"/>
      <c r="B3" s="100" t="s">
        <v>0</v>
      </c>
      <c r="C3" s="687"/>
      <c r="D3" s="769"/>
      <c r="E3" s="770"/>
      <c r="Z3" s="227"/>
      <c r="AA3" s="227"/>
      <c r="AB3" s="227"/>
      <c r="AC3" s="227"/>
      <c r="AD3" s="227"/>
      <c r="AE3" s="227"/>
    </row>
    <row r="4" spans="1:31" ht="16.5" customHeight="1">
      <c r="A4" s="28"/>
      <c r="B4" s="100"/>
      <c r="C4" s="771" t="s">
        <v>15</v>
      </c>
      <c r="D4" s="772"/>
      <c r="E4" s="768"/>
      <c r="Z4" s="227"/>
      <c r="AA4" s="227"/>
      <c r="AB4" s="227"/>
      <c r="AC4" s="227"/>
      <c r="AD4" s="227"/>
      <c r="AE4" s="227"/>
    </row>
    <row r="5" spans="1:31" ht="16.5" customHeight="1">
      <c r="A5" s="697" t="s">
        <v>47</v>
      </c>
      <c r="B5" s="698"/>
      <c r="C5" s="688"/>
      <c r="D5" s="689"/>
      <c r="E5" s="690"/>
      <c r="Z5" s="227"/>
      <c r="AA5" s="227"/>
      <c r="AB5" s="227"/>
      <c r="AC5" s="227"/>
      <c r="AD5" s="227"/>
      <c r="AE5" s="227"/>
    </row>
    <row r="6" spans="1:31" ht="16.5" customHeight="1">
      <c r="A6" s="697"/>
      <c r="B6" s="698"/>
      <c r="C6" s="626"/>
      <c r="D6" s="38"/>
      <c r="E6" s="685"/>
      <c r="Z6" s="227"/>
      <c r="AA6" s="227"/>
      <c r="AB6" s="227"/>
      <c r="AC6" s="227"/>
      <c r="AD6" s="227"/>
      <c r="AE6" s="227"/>
    </row>
    <row r="7" spans="1:31" ht="16.5" customHeight="1">
      <c r="A7" s="699" t="s">
        <v>9</v>
      </c>
      <c r="B7" s="700"/>
      <c r="C7" s="771" t="s">
        <v>16</v>
      </c>
      <c r="D7" s="627"/>
      <c r="E7" s="628"/>
      <c r="Z7" s="227"/>
      <c r="AA7" s="227"/>
      <c r="AB7" s="229" t="s">
        <v>0</v>
      </c>
      <c r="AC7" s="227"/>
      <c r="AD7" s="686" t="s">
        <v>117</v>
      </c>
      <c r="AE7" s="686"/>
    </row>
    <row r="8" spans="1:31" ht="19.5" customHeight="1">
      <c r="A8" s="699" t="s">
        <v>46</v>
      </c>
      <c r="B8" s="700"/>
      <c r="C8" s="771" t="s">
        <v>18</v>
      </c>
      <c r="D8" s="629"/>
      <c r="E8" s="768"/>
      <c r="Z8" s="227"/>
      <c r="AA8" s="227"/>
      <c r="AB8" s="230" t="s">
        <v>120</v>
      </c>
      <c r="AC8" s="227"/>
      <c r="AD8" s="686"/>
      <c r="AE8" s="686"/>
    </row>
    <row r="9" spans="1:31" ht="15.75" customHeight="1">
      <c r="A9" s="98"/>
      <c r="B9" s="68"/>
      <c r="C9" s="38"/>
      <c r="D9" s="73">
        <v>51</v>
      </c>
      <c r="E9" s="74">
        <v>51</v>
      </c>
      <c r="Z9" s="231"/>
      <c r="AA9" s="232" t="s">
        <v>0</v>
      </c>
      <c r="AB9" s="233"/>
      <c r="AC9" s="231" t="s">
        <v>0</v>
      </c>
      <c r="AD9" s="231"/>
      <c r="AE9" s="231"/>
    </row>
    <row r="10" spans="1:31" ht="12.75" customHeight="1">
      <c r="A10" s="30" t="s">
        <v>20</v>
      </c>
      <c r="B10" s="99" t="s">
        <v>20</v>
      </c>
      <c r="C10" s="695" t="s">
        <v>13</v>
      </c>
      <c r="D10" s="41">
        <v>2013</v>
      </c>
      <c r="E10" s="42">
        <v>2014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588" t="s">
        <v>95</v>
      </c>
      <c r="AA10" s="181" t="s">
        <v>20</v>
      </c>
      <c r="AB10" s="235" t="str">
        <f>B10</f>
        <v>Product</v>
      </c>
      <c r="AC10" s="181" t="str">
        <f>C10</f>
        <v>Unit</v>
      </c>
      <c r="AD10" s="236">
        <f>D10</f>
        <v>2013</v>
      </c>
      <c r="AE10" s="237">
        <f>E10</f>
        <v>2014</v>
      </c>
    </row>
    <row r="11" spans="1:31" ht="12.75" customHeight="1">
      <c r="A11" s="7" t="s">
        <v>10</v>
      </c>
      <c r="B11" s="1"/>
      <c r="C11" s="696"/>
      <c r="D11" s="2" t="s">
        <v>11</v>
      </c>
      <c r="E11" s="8" t="s">
        <v>11</v>
      </c>
      <c r="Z11" s="238" t="s">
        <v>10</v>
      </c>
      <c r="AA11" s="182" t="s">
        <v>10</v>
      </c>
      <c r="AB11" s="239"/>
      <c r="AC11" s="240"/>
      <c r="AD11" s="241" t="str">
        <f>D11</f>
        <v>Quantity</v>
      </c>
      <c r="AE11" s="242" t="str">
        <f>E11</f>
        <v>Quantity</v>
      </c>
    </row>
    <row r="12" spans="1:31" s="31" customFormat="1" ht="12.75" customHeight="1">
      <c r="A12" s="692" t="s">
        <v>94</v>
      </c>
      <c r="B12" s="693"/>
      <c r="C12" s="693"/>
      <c r="D12" s="693"/>
      <c r="E12" s="694"/>
      <c r="Z12" s="216"/>
      <c r="AA12" s="261"/>
      <c r="AB12" s="243" t="str">
        <f>A12</f>
        <v>ROUNDWOOD REMOVALS</v>
      </c>
      <c r="AC12" s="590"/>
      <c r="AD12" s="590"/>
      <c r="AE12" s="591"/>
    </row>
    <row r="13" spans="1:31" s="31" customFormat="1" ht="14.25">
      <c r="A13" s="225">
        <v>1</v>
      </c>
      <c r="B13" s="78" t="s">
        <v>12</v>
      </c>
      <c r="C13" s="144" t="s">
        <v>181</v>
      </c>
      <c r="D13" s="622">
        <v>4335</v>
      </c>
      <c r="E13" s="341">
        <v>3942</v>
      </c>
      <c r="Z13" s="71">
        <v>1861</v>
      </c>
      <c r="AA13" s="86">
        <f>A13</f>
        <v>1</v>
      </c>
      <c r="AB13" s="78" t="str">
        <f>B13</f>
        <v>ROUNDWOOD</v>
      </c>
      <c r="AC13" s="144" t="s">
        <v>181</v>
      </c>
      <c r="AD13" s="244">
        <f>D13-(D14+D15)</f>
        <v>0</v>
      </c>
      <c r="AE13" s="245">
        <f>E13-(E14+E15)</f>
        <v>0</v>
      </c>
    </row>
    <row r="14" spans="1:31" s="31" customFormat="1" ht="14.25">
      <c r="A14" s="226" t="s">
        <v>25</v>
      </c>
      <c r="B14" s="79" t="s">
        <v>6</v>
      </c>
      <c r="C14" s="144" t="s">
        <v>181</v>
      </c>
      <c r="D14" s="622">
        <v>2015</v>
      </c>
      <c r="E14" s="343">
        <v>1987</v>
      </c>
      <c r="Z14" s="71">
        <v>1862</v>
      </c>
      <c r="AA14" s="78" t="str">
        <f aca="true" t="shared" si="0" ref="AA14:AB80">A14</f>
        <v>1.C</v>
      </c>
      <c r="AB14" s="79" t="str">
        <f t="shared" si="0"/>
        <v>Coniferous</v>
      </c>
      <c r="AC14" s="144" t="s">
        <v>181</v>
      </c>
      <c r="AD14" s="246">
        <f>D14-(D17+D20)</f>
        <v>0</v>
      </c>
      <c r="AE14" s="247">
        <f>E14-(E17+E20)</f>
        <v>0</v>
      </c>
    </row>
    <row r="15" spans="1:31" s="31" customFormat="1" ht="14.25">
      <c r="A15" s="226" t="s">
        <v>84</v>
      </c>
      <c r="B15" s="91" t="s">
        <v>7</v>
      </c>
      <c r="C15" s="144" t="s">
        <v>181</v>
      </c>
      <c r="D15" s="622">
        <v>2320</v>
      </c>
      <c r="E15" s="343">
        <v>1955</v>
      </c>
      <c r="Z15" s="71">
        <v>1863</v>
      </c>
      <c r="AA15" s="78" t="str">
        <f t="shared" si="0"/>
        <v>1.NC</v>
      </c>
      <c r="AB15" s="79" t="str">
        <f t="shared" si="0"/>
        <v>Non-Coniferous</v>
      </c>
      <c r="AC15" s="144" t="s">
        <v>181</v>
      </c>
      <c r="AD15" s="248">
        <f>D15-(D18+D21)</f>
        <v>0</v>
      </c>
      <c r="AE15" s="249">
        <f>E15-(E18+E21)</f>
        <v>0</v>
      </c>
    </row>
    <row r="16" spans="1:31" s="33" customFormat="1" ht="14.25">
      <c r="A16" s="226">
        <v>1.1</v>
      </c>
      <c r="B16" s="175" t="s">
        <v>202</v>
      </c>
      <c r="C16" s="144" t="s">
        <v>181</v>
      </c>
      <c r="D16" s="622">
        <v>1489</v>
      </c>
      <c r="E16" s="343">
        <v>1258</v>
      </c>
      <c r="Z16" s="71">
        <v>1864</v>
      </c>
      <c r="AA16" s="78">
        <f t="shared" si="0"/>
        <v>1.1</v>
      </c>
      <c r="AB16" s="80" t="str">
        <f t="shared" si="0"/>
        <v>WOOD FUEL (INCLUDING WOOD FOR CHARCOAL)</v>
      </c>
      <c r="AC16" s="144" t="s">
        <v>181</v>
      </c>
      <c r="AD16" s="250">
        <f>D16-(D17+D18)</f>
        <v>0</v>
      </c>
      <c r="AE16" s="251">
        <f>E16-(E17+E18)</f>
        <v>0</v>
      </c>
    </row>
    <row r="17" spans="1:31" s="33" customFormat="1" ht="14.25">
      <c r="A17" s="226" t="s">
        <v>26</v>
      </c>
      <c r="B17" s="88" t="s">
        <v>6</v>
      </c>
      <c r="C17" s="144" t="s">
        <v>181</v>
      </c>
      <c r="D17" s="622">
        <v>2</v>
      </c>
      <c r="E17" s="343">
        <v>2</v>
      </c>
      <c r="Z17" s="29">
        <v>1627</v>
      </c>
      <c r="AA17" s="78" t="str">
        <f t="shared" si="0"/>
        <v>1.1.C</v>
      </c>
      <c r="AB17" s="81" t="str">
        <f t="shared" si="0"/>
        <v>Coniferous</v>
      </c>
      <c r="AC17" s="144" t="s">
        <v>181</v>
      </c>
      <c r="AD17" s="252"/>
      <c r="AE17" s="253"/>
    </row>
    <row r="18" spans="1:31" s="33" customFormat="1" ht="14.25">
      <c r="A18" s="226" t="s">
        <v>85</v>
      </c>
      <c r="B18" s="88" t="s">
        <v>7</v>
      </c>
      <c r="C18" s="144" t="s">
        <v>181</v>
      </c>
      <c r="D18" s="622">
        <v>1487</v>
      </c>
      <c r="E18" s="343">
        <v>1256</v>
      </c>
      <c r="Z18" s="29">
        <v>1628</v>
      </c>
      <c r="AA18" s="78" t="str">
        <f t="shared" si="0"/>
        <v>1.1.NC</v>
      </c>
      <c r="AB18" s="81" t="str">
        <f t="shared" si="0"/>
        <v>Non-Coniferous</v>
      </c>
      <c r="AC18" s="144" t="s">
        <v>181</v>
      </c>
      <c r="AD18" s="254"/>
      <c r="AE18" s="255"/>
    </row>
    <row r="19" spans="1:31" s="33" customFormat="1" ht="14.25">
      <c r="A19" s="226">
        <v>1.2</v>
      </c>
      <c r="B19" s="80" t="s">
        <v>49</v>
      </c>
      <c r="C19" s="144" t="s">
        <v>181</v>
      </c>
      <c r="D19" s="622">
        <v>2846</v>
      </c>
      <c r="E19" s="343">
        <v>2684</v>
      </c>
      <c r="Z19" s="71">
        <v>1865</v>
      </c>
      <c r="AA19" s="78">
        <f t="shared" si="0"/>
        <v>1.2</v>
      </c>
      <c r="AB19" s="80" t="str">
        <f t="shared" si="0"/>
        <v>INDUSTRIAL ROUNDWOOD (WOOD IN THE ROUGH)</v>
      </c>
      <c r="AC19" s="144" t="s">
        <v>181</v>
      </c>
      <c r="AD19" s="250">
        <f>D19-(D20+D21)</f>
        <v>0</v>
      </c>
      <c r="AE19" s="251">
        <f>E19-(E20+E21)</f>
        <v>0</v>
      </c>
    </row>
    <row r="20" spans="1:31" s="33" customFormat="1" ht="14.25">
      <c r="A20" s="226" t="s">
        <v>27</v>
      </c>
      <c r="B20" s="81" t="s">
        <v>6</v>
      </c>
      <c r="C20" s="144" t="s">
        <v>181</v>
      </c>
      <c r="D20" s="622">
        <v>2013</v>
      </c>
      <c r="E20" s="343">
        <v>1985</v>
      </c>
      <c r="Z20" s="71">
        <v>1866</v>
      </c>
      <c r="AA20" s="78" t="str">
        <f t="shared" si="0"/>
        <v>1.2.C</v>
      </c>
      <c r="AB20" s="81" t="str">
        <f t="shared" si="0"/>
        <v>Coniferous</v>
      </c>
      <c r="AC20" s="144" t="s">
        <v>181</v>
      </c>
      <c r="AD20" s="256">
        <f>D20-(D23+D26+D29)</f>
        <v>0</v>
      </c>
      <c r="AE20" s="257">
        <f>E20-(E23+E26+E29)</f>
        <v>0</v>
      </c>
    </row>
    <row r="21" spans="1:31" s="33" customFormat="1" ht="14.25">
      <c r="A21" s="226" t="s">
        <v>86</v>
      </c>
      <c r="B21" s="82" t="s">
        <v>7</v>
      </c>
      <c r="C21" s="144" t="s">
        <v>181</v>
      </c>
      <c r="D21" s="622">
        <v>833</v>
      </c>
      <c r="E21" s="343">
        <v>699</v>
      </c>
      <c r="Z21" s="71">
        <v>1867</v>
      </c>
      <c r="AA21" s="78" t="str">
        <f t="shared" si="0"/>
        <v>1.2.NC</v>
      </c>
      <c r="AB21" s="81" t="str">
        <f t="shared" si="0"/>
        <v>Non-Coniferous</v>
      </c>
      <c r="AC21" s="144" t="s">
        <v>181</v>
      </c>
      <c r="AD21" s="256">
        <f>D21-(D24+D27+D30)</f>
        <v>0</v>
      </c>
      <c r="AE21" s="257">
        <f>E21-(E24+E27+E30)</f>
        <v>0</v>
      </c>
    </row>
    <row r="22" spans="1:31" s="33" customFormat="1" ht="14.25">
      <c r="A22" s="226" t="s">
        <v>23</v>
      </c>
      <c r="B22" s="81" t="s">
        <v>63</v>
      </c>
      <c r="C22" s="144" t="s">
        <v>181</v>
      </c>
      <c r="D22" s="622">
        <v>2020.6599999999999</v>
      </c>
      <c r="E22" s="343">
        <v>1852</v>
      </c>
      <c r="Z22" s="71">
        <v>1868</v>
      </c>
      <c r="AA22" s="78" t="str">
        <f t="shared" si="0"/>
        <v>1.2.1</v>
      </c>
      <c r="AB22" s="81" t="str">
        <f t="shared" si="0"/>
        <v>SAWLOGS AND VENEER LOGS</v>
      </c>
      <c r="AC22" s="144" t="s">
        <v>181</v>
      </c>
      <c r="AD22" s="258">
        <f>D22-(D23+D24)</f>
        <v>0</v>
      </c>
      <c r="AE22" s="259">
        <f>E22-(E23+E24)</f>
        <v>0</v>
      </c>
    </row>
    <row r="23" spans="1:31" s="33" customFormat="1" ht="14.25">
      <c r="A23" s="226" t="s">
        <v>24</v>
      </c>
      <c r="B23" s="83" t="s">
        <v>6</v>
      </c>
      <c r="C23" s="144" t="s">
        <v>181</v>
      </c>
      <c r="D23" s="622">
        <v>1429.23</v>
      </c>
      <c r="E23" s="343">
        <v>1255</v>
      </c>
      <c r="Z23" s="29">
        <v>1601</v>
      </c>
      <c r="AA23" s="78" t="str">
        <f t="shared" si="0"/>
        <v>1.2.1.C</v>
      </c>
      <c r="AB23" s="83" t="str">
        <f t="shared" si="0"/>
        <v>Coniferous</v>
      </c>
      <c r="AC23" s="144" t="s">
        <v>181</v>
      </c>
      <c r="AD23" s="252"/>
      <c r="AE23" s="253"/>
    </row>
    <row r="24" spans="1:31" s="33" customFormat="1" ht="14.25">
      <c r="A24" s="226" t="s">
        <v>87</v>
      </c>
      <c r="B24" s="84" t="s">
        <v>7</v>
      </c>
      <c r="C24" s="144" t="s">
        <v>181</v>
      </c>
      <c r="D24" s="622">
        <v>591.43</v>
      </c>
      <c r="E24" s="343">
        <v>597</v>
      </c>
      <c r="Z24" s="29">
        <v>1604</v>
      </c>
      <c r="AA24" s="78" t="str">
        <f t="shared" si="0"/>
        <v>1.2.1.NC</v>
      </c>
      <c r="AB24" s="83" t="str">
        <f t="shared" si="0"/>
        <v>Non-Coniferous</v>
      </c>
      <c r="AC24" s="144" t="s">
        <v>181</v>
      </c>
      <c r="AD24" s="252"/>
      <c r="AE24" s="253"/>
    </row>
    <row r="25" spans="1:31" s="33" customFormat="1" ht="14.25">
      <c r="A25" s="226" t="s">
        <v>28</v>
      </c>
      <c r="B25" s="81" t="s">
        <v>203</v>
      </c>
      <c r="C25" s="144" t="s">
        <v>181</v>
      </c>
      <c r="D25" s="623">
        <v>654.58</v>
      </c>
      <c r="E25" s="343">
        <v>677</v>
      </c>
      <c r="Z25" s="71">
        <v>2038</v>
      </c>
      <c r="AA25" s="78" t="str">
        <f t="shared" si="0"/>
        <v>1.2.2</v>
      </c>
      <c r="AB25" s="81" t="str">
        <f t="shared" si="0"/>
        <v>PULPWOOD, ROUND AND SPLIT</v>
      </c>
      <c r="AC25" s="144" t="s">
        <v>181</v>
      </c>
      <c r="AD25" s="258">
        <f>D25-(D26+D27)</f>
        <v>0</v>
      </c>
      <c r="AE25" s="259">
        <f>E25-(E26+E27)</f>
        <v>0</v>
      </c>
    </row>
    <row r="26" spans="1:31" s="33" customFormat="1" ht="14.25">
      <c r="A26" s="226" t="s">
        <v>29</v>
      </c>
      <c r="B26" s="83" t="s">
        <v>6</v>
      </c>
      <c r="C26" s="144" t="s">
        <v>181</v>
      </c>
      <c r="D26" s="622">
        <v>462.99</v>
      </c>
      <c r="E26" s="343">
        <v>597</v>
      </c>
      <c r="Z26" s="29">
        <v>1602</v>
      </c>
      <c r="AA26" s="78" t="str">
        <f t="shared" si="0"/>
        <v>1.2.2.C</v>
      </c>
      <c r="AB26" s="83" t="str">
        <f t="shared" si="0"/>
        <v>Coniferous</v>
      </c>
      <c r="AC26" s="144" t="s">
        <v>181</v>
      </c>
      <c r="AD26" s="252"/>
      <c r="AE26" s="253"/>
    </row>
    <row r="27" spans="1:31" s="33" customFormat="1" ht="14.25">
      <c r="A27" s="226" t="s">
        <v>88</v>
      </c>
      <c r="B27" s="84" t="s">
        <v>7</v>
      </c>
      <c r="C27" s="144" t="s">
        <v>181</v>
      </c>
      <c r="D27" s="622">
        <v>191.59</v>
      </c>
      <c r="E27" s="343">
        <v>80</v>
      </c>
      <c r="Z27" s="29">
        <v>1603</v>
      </c>
      <c r="AA27" s="78" t="str">
        <f t="shared" si="0"/>
        <v>1.2.2.NC</v>
      </c>
      <c r="AB27" s="83" t="str">
        <f t="shared" si="0"/>
        <v>Non-Coniferous</v>
      </c>
      <c r="AC27" s="144" t="s">
        <v>181</v>
      </c>
      <c r="AD27" s="252"/>
      <c r="AE27" s="253"/>
    </row>
    <row r="28" spans="1:31" s="33" customFormat="1" ht="14.25">
      <c r="A28" s="226" t="s">
        <v>30</v>
      </c>
      <c r="B28" s="81" t="s">
        <v>48</v>
      </c>
      <c r="C28" s="144" t="s">
        <v>181</v>
      </c>
      <c r="D28" s="623">
        <v>170.76</v>
      </c>
      <c r="E28" s="343">
        <v>155</v>
      </c>
      <c r="Z28" s="71">
        <v>1871</v>
      </c>
      <c r="AA28" s="78" t="str">
        <f t="shared" si="0"/>
        <v>1.2.3</v>
      </c>
      <c r="AB28" s="81" t="str">
        <f t="shared" si="0"/>
        <v>OTHER INDUSTRIAL ROUNDWOOD</v>
      </c>
      <c r="AC28" s="144" t="s">
        <v>181</v>
      </c>
      <c r="AD28" s="258">
        <f>D28-(D29+D30)</f>
        <v>0</v>
      </c>
      <c r="AE28" s="259">
        <f>E28-(E29+E30)</f>
        <v>0</v>
      </c>
    </row>
    <row r="29" spans="1:31" s="33" customFormat="1" ht="14.25">
      <c r="A29" s="226" t="s">
        <v>31</v>
      </c>
      <c r="B29" s="83" t="s">
        <v>6</v>
      </c>
      <c r="C29" s="144" t="s">
        <v>181</v>
      </c>
      <c r="D29" s="622">
        <v>120.78</v>
      </c>
      <c r="E29" s="343">
        <v>133</v>
      </c>
      <c r="Z29" s="29">
        <v>1623</v>
      </c>
      <c r="AA29" s="78" t="str">
        <f t="shared" si="0"/>
        <v>1.2.3.C</v>
      </c>
      <c r="AB29" s="83" t="str">
        <f t="shared" si="0"/>
        <v>Coniferous</v>
      </c>
      <c r="AC29" s="144" t="s">
        <v>181</v>
      </c>
      <c r="AD29" s="252"/>
      <c r="AE29" s="253"/>
    </row>
    <row r="30" spans="1:31" s="33" customFormat="1" ht="14.25">
      <c r="A30" s="226" t="s">
        <v>90</v>
      </c>
      <c r="B30" s="84" t="s">
        <v>7</v>
      </c>
      <c r="C30" s="144" t="s">
        <v>181</v>
      </c>
      <c r="D30" s="622">
        <v>49.98</v>
      </c>
      <c r="E30" s="343">
        <v>22</v>
      </c>
      <c r="Z30" s="29">
        <v>1626</v>
      </c>
      <c r="AA30" s="78" t="str">
        <f t="shared" si="0"/>
        <v>1.2.3.NC</v>
      </c>
      <c r="AB30" s="84" t="str">
        <f t="shared" si="0"/>
        <v>Non-Coniferous</v>
      </c>
      <c r="AC30" s="144" t="s">
        <v>181</v>
      </c>
      <c r="AD30" s="254"/>
      <c r="AE30" s="255"/>
    </row>
    <row r="31" spans="1:31" s="31" customFormat="1" ht="12.75" customHeight="1">
      <c r="A31" s="692" t="s">
        <v>21</v>
      </c>
      <c r="B31" s="693"/>
      <c r="C31" s="693"/>
      <c r="D31" s="693"/>
      <c r="E31" s="694"/>
      <c r="Z31" s="612"/>
      <c r="AA31" s="260" t="s">
        <v>0</v>
      </c>
      <c r="AB31" s="261" t="str">
        <f>A31</f>
        <v>  PRODUCTION</v>
      </c>
      <c r="AC31" s="262" t="s">
        <v>0</v>
      </c>
      <c r="AD31" s="590"/>
      <c r="AE31" s="591"/>
    </row>
    <row r="32" spans="1:31" s="33" customFormat="1" ht="12.75">
      <c r="A32" s="107">
        <v>2</v>
      </c>
      <c r="B32" s="78" t="s">
        <v>50</v>
      </c>
      <c r="C32" s="145" t="s">
        <v>97</v>
      </c>
      <c r="D32" s="342">
        <v>25</v>
      </c>
      <c r="E32" s="341">
        <v>31</v>
      </c>
      <c r="Z32" s="69">
        <v>1630</v>
      </c>
      <c r="AA32" s="78">
        <f t="shared" si="0"/>
        <v>2</v>
      </c>
      <c r="AB32" s="78" t="str">
        <f t="shared" si="0"/>
        <v>WOOD CHARCOAL</v>
      </c>
      <c r="AC32" s="145" t="s">
        <v>97</v>
      </c>
      <c r="AD32" s="252"/>
      <c r="AE32" s="253"/>
    </row>
    <row r="33" spans="1:31" s="33" customFormat="1" ht="14.25">
      <c r="A33" s="107">
        <v>3</v>
      </c>
      <c r="B33" s="85" t="s">
        <v>206</v>
      </c>
      <c r="C33" s="144" t="s">
        <v>118</v>
      </c>
      <c r="D33" s="342">
        <v>103</v>
      </c>
      <c r="E33" s="343">
        <v>105</v>
      </c>
      <c r="Z33" s="69"/>
      <c r="AA33" s="78">
        <f t="shared" si="0"/>
        <v>3</v>
      </c>
      <c r="AB33" s="85" t="str">
        <f t="shared" si="0"/>
        <v>WOOD CHIPS, PARTICLES AND RESIDUES</v>
      </c>
      <c r="AC33" s="144" t="s">
        <v>118</v>
      </c>
      <c r="AD33" s="250">
        <f>D33-(D34+D35)</f>
        <v>0</v>
      </c>
      <c r="AE33" s="251">
        <f>E33-(E34+E35)</f>
        <v>0</v>
      </c>
    </row>
    <row r="34" spans="1:31" s="33" customFormat="1" ht="14.25">
      <c r="A34" s="226" t="s">
        <v>204</v>
      </c>
      <c r="B34" s="79" t="s">
        <v>93</v>
      </c>
      <c r="C34" s="144" t="s">
        <v>118</v>
      </c>
      <c r="D34" s="342">
        <v>23</v>
      </c>
      <c r="E34" s="343">
        <v>23</v>
      </c>
      <c r="Z34" s="69">
        <v>1619</v>
      </c>
      <c r="AA34" s="78" t="str">
        <f>A34</f>
        <v>3.1</v>
      </c>
      <c r="AB34" s="79" t="str">
        <f t="shared" si="0"/>
        <v>WOOD CHIPS AND PARTICLES</v>
      </c>
      <c r="AC34" s="144" t="s">
        <v>118</v>
      </c>
      <c r="AD34" s="252"/>
      <c r="AE34" s="253"/>
    </row>
    <row r="35" spans="1:31" s="33" customFormat="1" ht="14.25">
      <c r="A35" s="226" t="s">
        <v>205</v>
      </c>
      <c r="B35" s="79" t="s">
        <v>207</v>
      </c>
      <c r="C35" s="144" t="s">
        <v>118</v>
      </c>
      <c r="D35" s="342">
        <v>80</v>
      </c>
      <c r="E35" s="343">
        <v>82</v>
      </c>
      <c r="Z35" s="69">
        <v>1620</v>
      </c>
      <c r="AA35" s="78" t="str">
        <f>A35</f>
        <v>3.2</v>
      </c>
      <c r="AB35" s="79" t="str">
        <f t="shared" si="0"/>
        <v>WOOD RESIDUES (INCLUDING WOOD FOR AGGLOMERATES)</v>
      </c>
      <c r="AC35" s="144" t="s">
        <v>118</v>
      </c>
      <c r="AD35" s="254"/>
      <c r="AE35" s="255"/>
    </row>
    <row r="36" spans="1:31" s="33" customFormat="1" ht="12.75">
      <c r="A36" s="107">
        <v>4</v>
      </c>
      <c r="B36" s="85" t="s">
        <v>211</v>
      </c>
      <c r="C36" s="144" t="s">
        <v>97</v>
      </c>
      <c r="D36" s="342">
        <v>314</v>
      </c>
      <c r="E36" s="343">
        <v>330</v>
      </c>
      <c r="Z36" s="69"/>
      <c r="AA36" s="78">
        <f t="shared" si="0"/>
        <v>4</v>
      </c>
      <c r="AB36" s="85" t="str">
        <f t="shared" si="0"/>
        <v>WOOD PELLETS AND OTHER AGGLOMERATES</v>
      </c>
      <c r="AC36" s="144" t="s">
        <v>97</v>
      </c>
      <c r="AD36" s="250">
        <f>D36-(D37+D38)</f>
        <v>0</v>
      </c>
      <c r="AE36" s="251">
        <f>E36-(E37+E38)</f>
        <v>0</v>
      </c>
    </row>
    <row r="37" spans="1:31" s="33" customFormat="1" ht="12.75">
      <c r="A37" s="226" t="s">
        <v>208</v>
      </c>
      <c r="B37" s="79" t="s">
        <v>210</v>
      </c>
      <c r="C37" s="144" t="s">
        <v>97</v>
      </c>
      <c r="D37" s="342">
        <v>184</v>
      </c>
      <c r="E37" s="343">
        <v>200</v>
      </c>
      <c r="Z37" s="69">
        <v>1632</v>
      </c>
      <c r="AA37" s="78" t="str">
        <f t="shared" si="0"/>
        <v>4.1</v>
      </c>
      <c r="AB37" s="79" t="str">
        <f>B37</f>
        <v>WOOD PELLETS</v>
      </c>
      <c r="AC37" s="144" t="s">
        <v>97</v>
      </c>
      <c r="AD37" s="252"/>
      <c r="AE37" s="253"/>
    </row>
    <row r="38" spans="1:31" s="33" customFormat="1" ht="12.75">
      <c r="A38" s="226" t="s">
        <v>209</v>
      </c>
      <c r="B38" s="79" t="s">
        <v>212</v>
      </c>
      <c r="C38" s="144" t="s">
        <v>97</v>
      </c>
      <c r="D38" s="342">
        <v>130</v>
      </c>
      <c r="E38" s="343">
        <v>130</v>
      </c>
      <c r="Z38" s="69">
        <v>1633</v>
      </c>
      <c r="AA38" s="78" t="str">
        <f t="shared" si="0"/>
        <v>4.2</v>
      </c>
      <c r="AB38" s="79" t="str">
        <f>B38</f>
        <v>OTHER AGGLOMERATES</v>
      </c>
      <c r="AC38" s="144" t="s">
        <v>97</v>
      </c>
      <c r="AD38" s="254"/>
      <c r="AE38" s="255"/>
    </row>
    <row r="39" spans="1:31" s="33" customFormat="1" ht="14.25">
      <c r="A39" s="107">
        <v>5</v>
      </c>
      <c r="B39" s="86" t="s">
        <v>51</v>
      </c>
      <c r="C39" s="144" t="s">
        <v>118</v>
      </c>
      <c r="D39" s="342">
        <v>853</v>
      </c>
      <c r="E39" s="343">
        <v>932.01</v>
      </c>
      <c r="Z39" s="69">
        <v>1872</v>
      </c>
      <c r="AA39" s="78">
        <f t="shared" si="0"/>
        <v>5</v>
      </c>
      <c r="AB39" s="86" t="str">
        <f t="shared" si="0"/>
        <v>SAWNWOOD </v>
      </c>
      <c r="AC39" s="144" t="s">
        <v>118</v>
      </c>
      <c r="AD39" s="250">
        <f>D39-(D40+D41)</f>
        <v>0</v>
      </c>
      <c r="AE39" s="251">
        <f>E39-(E40+E41)</f>
        <v>0</v>
      </c>
    </row>
    <row r="40" spans="1:31" s="33" customFormat="1" ht="14.25">
      <c r="A40" s="108" t="s">
        <v>32</v>
      </c>
      <c r="B40" s="79" t="s">
        <v>6</v>
      </c>
      <c r="C40" s="144" t="s">
        <v>118</v>
      </c>
      <c r="D40" s="342">
        <v>537</v>
      </c>
      <c r="E40" s="343">
        <v>622.62</v>
      </c>
      <c r="Z40" s="69">
        <v>1632</v>
      </c>
      <c r="AA40" s="78" t="str">
        <f t="shared" si="0"/>
        <v>5.C</v>
      </c>
      <c r="AB40" s="79" t="str">
        <f t="shared" si="0"/>
        <v>Coniferous</v>
      </c>
      <c r="AC40" s="144" t="s">
        <v>118</v>
      </c>
      <c r="AD40" s="252"/>
      <c r="AE40" s="253"/>
    </row>
    <row r="41" spans="1:31" s="33" customFormat="1" ht="14.25">
      <c r="A41" s="108" t="s">
        <v>89</v>
      </c>
      <c r="B41" s="79" t="s">
        <v>7</v>
      </c>
      <c r="C41" s="144" t="s">
        <v>118</v>
      </c>
      <c r="D41" s="342">
        <v>316</v>
      </c>
      <c r="E41" s="343">
        <v>309.39</v>
      </c>
      <c r="Z41" s="29">
        <v>1633</v>
      </c>
      <c r="AA41" s="78" t="str">
        <f t="shared" si="0"/>
        <v>5.NC</v>
      </c>
      <c r="AB41" s="79" t="str">
        <f t="shared" si="0"/>
        <v>Non-Coniferous</v>
      </c>
      <c r="AC41" s="144" t="s">
        <v>118</v>
      </c>
      <c r="AD41" s="252"/>
      <c r="AE41" s="253"/>
    </row>
    <row r="42" spans="1:31" s="33" customFormat="1" ht="14.25">
      <c r="A42" s="108" t="s">
        <v>107</v>
      </c>
      <c r="B42" s="81" t="s">
        <v>101</v>
      </c>
      <c r="C42" s="144" t="s">
        <v>118</v>
      </c>
      <c r="D42" s="342">
        <v>0</v>
      </c>
      <c r="E42" s="343">
        <v>1.3</v>
      </c>
      <c r="Z42" s="263">
        <v>1624</v>
      </c>
      <c r="AA42" s="78" t="str">
        <f t="shared" si="0"/>
        <v>5.NC.T</v>
      </c>
      <c r="AB42" s="81" t="str">
        <f t="shared" si="0"/>
        <v>of which: Tropical</v>
      </c>
      <c r="AC42" s="144" t="s">
        <v>118</v>
      </c>
      <c r="AD42" s="254">
        <f>IF(AND(ISNUMBER(D42/D41),D42&gt;D41),"&gt; 5.NC !!","")</f>
      </c>
      <c r="AE42" s="255">
        <f>IF(AND(ISNUMBER(E42/E41),E42&gt;E41),"&gt; 5.NC !!","")</f>
      </c>
    </row>
    <row r="43" spans="1:31" s="33" customFormat="1" ht="14.25">
      <c r="A43" s="107">
        <v>6</v>
      </c>
      <c r="B43" s="86" t="s">
        <v>53</v>
      </c>
      <c r="C43" s="144" t="s">
        <v>118</v>
      </c>
      <c r="D43" s="342">
        <v>38</v>
      </c>
      <c r="E43" s="343">
        <v>46</v>
      </c>
      <c r="Z43" s="71">
        <v>1873</v>
      </c>
      <c r="AA43" s="78">
        <f t="shared" si="0"/>
        <v>6</v>
      </c>
      <c r="AB43" s="86" t="str">
        <f t="shared" si="0"/>
        <v>WOOD-BASED PANELS</v>
      </c>
      <c r="AC43" s="144" t="s">
        <v>118</v>
      </c>
      <c r="AD43" s="250">
        <f>D43-(D44+D48+D52+D54)</f>
        <v>0</v>
      </c>
      <c r="AE43" s="251">
        <f>E43-(E44+E48+E52+E54)</f>
        <v>-7.100000000000001</v>
      </c>
    </row>
    <row r="44" spans="1:31" s="33" customFormat="1" ht="14.25">
      <c r="A44" s="108">
        <v>6.1</v>
      </c>
      <c r="B44" s="79" t="s">
        <v>52</v>
      </c>
      <c r="C44" s="144" t="s">
        <v>118</v>
      </c>
      <c r="D44" s="342">
        <v>14</v>
      </c>
      <c r="E44" s="343">
        <v>17</v>
      </c>
      <c r="Z44" s="29">
        <v>1634</v>
      </c>
      <c r="AA44" s="78">
        <f t="shared" si="0"/>
        <v>6.1</v>
      </c>
      <c r="AB44" s="79" t="str">
        <f t="shared" si="0"/>
        <v>VENEER SHEETS</v>
      </c>
      <c r="AC44" s="144" t="s">
        <v>118</v>
      </c>
      <c r="AD44" s="258">
        <f>D44-(D45+D46)</f>
        <v>0</v>
      </c>
      <c r="AE44" s="259">
        <f>E44-(E45+E46)</f>
        <v>0</v>
      </c>
    </row>
    <row r="45" spans="1:31" s="33" customFormat="1" ht="14.25">
      <c r="A45" s="108" t="s">
        <v>33</v>
      </c>
      <c r="B45" s="81" t="s">
        <v>6</v>
      </c>
      <c r="C45" s="144" t="s">
        <v>118</v>
      </c>
      <c r="D45" s="342">
        <v>0</v>
      </c>
      <c r="E45" s="343">
        <v>0</v>
      </c>
      <c r="Z45" s="263">
        <v>1635</v>
      </c>
      <c r="AA45" s="78" t="str">
        <f t="shared" si="0"/>
        <v>6.1.C</v>
      </c>
      <c r="AB45" s="81" t="str">
        <f t="shared" si="0"/>
        <v>Coniferous</v>
      </c>
      <c r="AC45" s="144" t="s">
        <v>118</v>
      </c>
      <c r="AD45" s="252"/>
      <c r="AE45" s="253"/>
    </row>
    <row r="46" spans="1:31" s="33" customFormat="1" ht="14.25">
      <c r="A46" s="108" t="s">
        <v>91</v>
      </c>
      <c r="B46" s="81" t="s">
        <v>7</v>
      </c>
      <c r="C46" s="144" t="s">
        <v>118</v>
      </c>
      <c r="D46" s="342">
        <v>14</v>
      </c>
      <c r="E46" s="343">
        <v>17</v>
      </c>
      <c r="Z46" s="263">
        <v>1637</v>
      </c>
      <c r="AA46" s="78" t="str">
        <f t="shared" si="0"/>
        <v>6.1.NC</v>
      </c>
      <c r="AB46" s="81" t="str">
        <f t="shared" si="0"/>
        <v>Non-Coniferous</v>
      </c>
      <c r="AC46" s="144" t="s">
        <v>118</v>
      </c>
      <c r="AD46" s="252" t="s">
        <v>0</v>
      </c>
      <c r="AE46" s="253"/>
    </row>
    <row r="47" spans="1:31" s="33" customFormat="1" ht="14.25">
      <c r="A47" s="108" t="s">
        <v>108</v>
      </c>
      <c r="B47" s="84" t="s">
        <v>101</v>
      </c>
      <c r="C47" s="144" t="s">
        <v>118</v>
      </c>
      <c r="D47" s="342">
        <v>0</v>
      </c>
      <c r="E47" s="343">
        <v>0</v>
      </c>
      <c r="Z47" s="263">
        <v>1638</v>
      </c>
      <c r="AA47" s="78" t="str">
        <f t="shared" si="0"/>
        <v>6.1.NC.T</v>
      </c>
      <c r="AB47" s="83" t="str">
        <f t="shared" si="0"/>
        <v>of which: Tropical</v>
      </c>
      <c r="AC47" s="144" t="s">
        <v>118</v>
      </c>
      <c r="AD47" s="252">
        <f>IF(AND(ISNUMBER(D47/D46),D47&gt;D46),"&gt; 6.1.NC !!","")</f>
      </c>
      <c r="AE47" s="253">
        <f>IF(AND(ISNUMBER(E47/E46),E47&gt;E46),"&gt; 6.1.NC !!","")</f>
      </c>
    </row>
    <row r="48" spans="1:31" s="33" customFormat="1" ht="14.25">
      <c r="A48" s="108">
        <v>6.2</v>
      </c>
      <c r="B48" s="79" t="s">
        <v>55</v>
      </c>
      <c r="C48" s="144" t="s">
        <v>118</v>
      </c>
      <c r="D48" s="342">
        <v>14</v>
      </c>
      <c r="E48" s="343">
        <v>23</v>
      </c>
      <c r="Z48" s="29">
        <v>1640</v>
      </c>
      <c r="AA48" s="78">
        <f t="shared" si="0"/>
        <v>6.2</v>
      </c>
      <c r="AB48" s="79" t="str">
        <f t="shared" si="0"/>
        <v>PLYWOOD </v>
      </c>
      <c r="AC48" s="144" t="s">
        <v>118</v>
      </c>
      <c r="AD48" s="258">
        <f>D48-(D49+D50)</f>
        <v>0</v>
      </c>
      <c r="AE48" s="259">
        <f>E48-(E49+E50)</f>
        <v>0</v>
      </c>
    </row>
    <row r="49" spans="1:31" s="33" customFormat="1" ht="14.25">
      <c r="A49" s="108" t="s">
        <v>34</v>
      </c>
      <c r="B49" s="81" t="s">
        <v>6</v>
      </c>
      <c r="C49" s="144" t="s">
        <v>118</v>
      </c>
      <c r="D49" s="342">
        <v>6</v>
      </c>
      <c r="E49" s="343">
        <v>6</v>
      </c>
      <c r="Z49" s="180">
        <v>1639</v>
      </c>
      <c r="AA49" s="78" t="str">
        <f t="shared" si="0"/>
        <v>6.2.C</v>
      </c>
      <c r="AB49" s="81" t="str">
        <f t="shared" si="0"/>
        <v>Coniferous</v>
      </c>
      <c r="AC49" s="144" t="s">
        <v>118</v>
      </c>
      <c r="AD49" s="252"/>
      <c r="AE49" s="253"/>
    </row>
    <row r="50" spans="1:31" s="33" customFormat="1" ht="14.25">
      <c r="A50" s="108" t="s">
        <v>92</v>
      </c>
      <c r="B50" s="81" t="s">
        <v>7</v>
      </c>
      <c r="C50" s="144" t="s">
        <v>118</v>
      </c>
      <c r="D50" s="342">
        <v>8</v>
      </c>
      <c r="E50" s="343">
        <v>17</v>
      </c>
      <c r="Z50" s="180">
        <v>1641</v>
      </c>
      <c r="AA50" s="78" t="str">
        <f t="shared" si="0"/>
        <v>6.2.NC</v>
      </c>
      <c r="AB50" s="81" t="str">
        <f t="shared" si="0"/>
        <v>Non-Coniferous</v>
      </c>
      <c r="AC50" s="144" t="s">
        <v>118</v>
      </c>
      <c r="AD50" s="252"/>
      <c r="AE50" s="253"/>
    </row>
    <row r="51" spans="1:31" s="33" customFormat="1" ht="14.25">
      <c r="A51" s="108" t="s">
        <v>109</v>
      </c>
      <c r="B51" s="84" t="s">
        <v>101</v>
      </c>
      <c r="C51" s="144" t="s">
        <v>118</v>
      </c>
      <c r="D51" s="622">
        <v>5</v>
      </c>
      <c r="E51" s="343">
        <v>15</v>
      </c>
      <c r="Z51" s="180">
        <v>1642</v>
      </c>
      <c r="AA51" s="78" t="str">
        <f t="shared" si="0"/>
        <v>6.2.NC.T</v>
      </c>
      <c r="AB51" s="83" t="str">
        <f t="shared" si="0"/>
        <v>of which: Tropical</v>
      </c>
      <c r="AC51" s="144" t="s">
        <v>118</v>
      </c>
      <c r="AD51" s="252">
        <f>IF(AND(ISNUMBER(D51/D50),D51&gt;D50),"&gt; 6.2.NC !!","")</f>
      </c>
      <c r="AE51" s="252">
        <f>IF(AND(ISNUMBER(E51/E50),E51&gt;E50),"&gt; 6.2.NC !!","")</f>
      </c>
    </row>
    <row r="52" spans="1:31" s="33" customFormat="1" ht="14.25">
      <c r="A52" s="108">
        <v>6.3</v>
      </c>
      <c r="B52" s="577" t="s">
        <v>244</v>
      </c>
      <c r="C52" s="144" t="s">
        <v>118</v>
      </c>
      <c r="D52" s="342">
        <v>8</v>
      </c>
      <c r="E52" s="343">
        <v>11.1</v>
      </c>
      <c r="Z52" s="29">
        <v>1646</v>
      </c>
      <c r="AA52" s="78">
        <f t="shared" si="0"/>
        <v>6.3</v>
      </c>
      <c r="AB52" s="79" t="str">
        <f t="shared" si="0"/>
        <v>PARTICLE BOARD, ORIENTED STRANDBOARD (OSB) AND SIMILAR BOARD</v>
      </c>
      <c r="AC52" s="144" t="s">
        <v>118</v>
      </c>
      <c r="AD52" s="252"/>
      <c r="AE52" s="253"/>
    </row>
    <row r="53" spans="1:31" s="33" customFormat="1" ht="14.25">
      <c r="A53" s="108" t="s">
        <v>67</v>
      </c>
      <c r="B53" s="87" t="s">
        <v>213</v>
      </c>
      <c r="C53" s="144" t="s">
        <v>118</v>
      </c>
      <c r="D53" s="342">
        <v>2</v>
      </c>
      <c r="E53" s="343">
        <v>2</v>
      </c>
      <c r="F53" s="26"/>
      <c r="Z53" s="29">
        <v>1606</v>
      </c>
      <c r="AA53" s="78" t="str">
        <f t="shared" si="0"/>
        <v>6.3.1</v>
      </c>
      <c r="AB53" s="81" t="str">
        <f t="shared" si="0"/>
        <v>of which: ORIENTED STRANDBOARD (OSB)</v>
      </c>
      <c r="AC53" s="144" t="s">
        <v>118</v>
      </c>
      <c r="AD53" s="252">
        <f>IF(AND(ISNUMBER(D53/D52),D53&gt;D52),"&gt; 6.3 !!","")</f>
      </c>
      <c r="AE53" s="253">
        <f>IF(AND(ISNUMBER(E53/E52),E53&gt;E52),"&gt; 6.3 !!","")</f>
      </c>
    </row>
    <row r="54" spans="1:31" s="33" customFormat="1" ht="14.25">
      <c r="A54" s="108">
        <v>6.4</v>
      </c>
      <c r="B54" s="79" t="s">
        <v>56</v>
      </c>
      <c r="C54" s="144" t="s">
        <v>118</v>
      </c>
      <c r="D54" s="342">
        <v>2</v>
      </c>
      <c r="E54" s="343">
        <v>2</v>
      </c>
      <c r="Z54" s="71">
        <v>1874</v>
      </c>
      <c r="AA54" s="78">
        <f t="shared" si="0"/>
        <v>6.4</v>
      </c>
      <c r="AB54" s="79" t="str">
        <f t="shared" si="0"/>
        <v>FIBREBOARD </v>
      </c>
      <c r="AC54" s="144" t="s">
        <v>118</v>
      </c>
      <c r="AD54" s="258">
        <f>D54-(D55+D56+D57)</f>
        <v>0</v>
      </c>
      <c r="AE54" s="259">
        <f>E54-(E55+E56+E57)</f>
        <v>0</v>
      </c>
    </row>
    <row r="55" spans="1:31" s="33" customFormat="1" ht="14.25">
      <c r="A55" s="108" t="s">
        <v>35</v>
      </c>
      <c r="B55" s="81" t="s">
        <v>57</v>
      </c>
      <c r="C55" s="144" t="s">
        <v>118</v>
      </c>
      <c r="D55" s="342">
        <v>0</v>
      </c>
      <c r="E55" s="343">
        <v>0</v>
      </c>
      <c r="Z55" s="29">
        <v>1647</v>
      </c>
      <c r="AA55" s="78" t="str">
        <f t="shared" si="0"/>
        <v>6.4.1</v>
      </c>
      <c r="AB55" s="81" t="str">
        <f t="shared" si="0"/>
        <v>HARDBOARD </v>
      </c>
      <c r="AC55" s="144" t="s">
        <v>118</v>
      </c>
      <c r="AD55" s="252"/>
      <c r="AE55" s="253"/>
    </row>
    <row r="56" spans="1:31" s="33" customFormat="1" ht="14.25">
      <c r="A56" s="108" t="s">
        <v>36</v>
      </c>
      <c r="B56" s="81" t="s">
        <v>214</v>
      </c>
      <c r="C56" s="144" t="s">
        <v>118</v>
      </c>
      <c r="D56" s="342">
        <v>1</v>
      </c>
      <c r="E56" s="343">
        <v>1</v>
      </c>
      <c r="Z56" s="29">
        <v>1648</v>
      </c>
      <c r="AA56" s="78" t="str">
        <f t="shared" si="0"/>
        <v>6.4.2</v>
      </c>
      <c r="AB56" s="81" t="str">
        <f t="shared" si="0"/>
        <v>MEDIUM DENSITY FIBREBOARD (MDF)</v>
      </c>
      <c r="AC56" s="144" t="s">
        <v>118</v>
      </c>
      <c r="AD56" s="252"/>
      <c r="AE56" s="253"/>
    </row>
    <row r="57" spans="1:31" s="33" customFormat="1" ht="14.25">
      <c r="A57" s="108" t="s">
        <v>37</v>
      </c>
      <c r="B57" s="95" t="s">
        <v>161</v>
      </c>
      <c r="C57" s="144" t="s">
        <v>118</v>
      </c>
      <c r="D57" s="342">
        <v>1</v>
      </c>
      <c r="E57" s="343">
        <v>1</v>
      </c>
      <c r="Z57" s="29">
        <v>1650</v>
      </c>
      <c r="AA57" s="78" t="str">
        <f t="shared" si="0"/>
        <v>6.4.3</v>
      </c>
      <c r="AB57" s="88" t="str">
        <f t="shared" si="0"/>
        <v>OTHER FIBREBOARD </v>
      </c>
      <c r="AC57" s="144" t="s">
        <v>118</v>
      </c>
      <c r="AD57" s="254"/>
      <c r="AE57" s="255"/>
    </row>
    <row r="58" spans="1:31" s="33" customFormat="1" ht="12.75" customHeight="1">
      <c r="A58" s="109">
        <v>7</v>
      </c>
      <c r="B58" s="86" t="s">
        <v>58</v>
      </c>
      <c r="C58" s="145" t="s">
        <v>97</v>
      </c>
      <c r="D58" s="342">
        <v>80</v>
      </c>
      <c r="E58" s="343">
        <v>80</v>
      </c>
      <c r="Z58" s="71">
        <v>1875</v>
      </c>
      <c r="AA58" s="78">
        <f t="shared" si="0"/>
        <v>7</v>
      </c>
      <c r="AB58" s="86" t="str">
        <f t="shared" si="0"/>
        <v>WOOD PULP</v>
      </c>
      <c r="AC58" s="145" t="s">
        <v>97</v>
      </c>
      <c r="AD58" s="250">
        <f>D58-(D59+D60+D61+D66)</f>
        <v>0</v>
      </c>
      <c r="AE58" s="251">
        <f>E58-(E59+E60+E61+E66)</f>
        <v>0</v>
      </c>
    </row>
    <row r="59" spans="1:31" s="33" customFormat="1" ht="12.75" customHeight="1">
      <c r="A59" s="110">
        <v>7.1</v>
      </c>
      <c r="B59" s="89" t="s">
        <v>215</v>
      </c>
      <c r="C59" s="145" t="s">
        <v>97</v>
      </c>
      <c r="D59" s="342">
        <v>0</v>
      </c>
      <c r="E59" s="343">
        <v>0</v>
      </c>
      <c r="Z59" s="29">
        <v>1654</v>
      </c>
      <c r="AA59" s="78">
        <f t="shared" si="0"/>
        <v>7.1</v>
      </c>
      <c r="AB59" s="79" t="str">
        <f t="shared" si="0"/>
        <v>MECHANICAL WOOD PULP</v>
      </c>
      <c r="AC59" s="145" t="s">
        <v>97</v>
      </c>
      <c r="AD59" s="252"/>
      <c r="AE59" s="253"/>
    </row>
    <row r="60" spans="1:31" s="33" customFormat="1" ht="12.75" customHeight="1">
      <c r="A60" s="110">
        <v>7.2</v>
      </c>
      <c r="B60" s="90" t="s">
        <v>216</v>
      </c>
      <c r="C60" s="145" t="s">
        <v>97</v>
      </c>
      <c r="D60" s="342">
        <v>0</v>
      </c>
      <c r="E60" s="343">
        <v>0</v>
      </c>
      <c r="Z60" s="29">
        <v>1655</v>
      </c>
      <c r="AA60" s="78">
        <f t="shared" si="0"/>
        <v>7.2</v>
      </c>
      <c r="AB60" s="79" t="str">
        <f t="shared" si="0"/>
        <v>SEMI-CHEMICAL WOOD PULP</v>
      </c>
      <c r="AC60" s="145" t="s">
        <v>97</v>
      </c>
      <c r="AD60" s="252"/>
      <c r="AE60" s="253"/>
    </row>
    <row r="61" spans="1:31" s="33" customFormat="1" ht="12.75" customHeight="1">
      <c r="A61" s="110">
        <v>7.3</v>
      </c>
      <c r="B61" s="79" t="s">
        <v>217</v>
      </c>
      <c r="C61" s="150" t="s">
        <v>97</v>
      </c>
      <c r="D61" s="342">
        <v>80</v>
      </c>
      <c r="E61" s="343">
        <v>80</v>
      </c>
      <c r="Z61" s="29">
        <v>1656</v>
      </c>
      <c r="AA61" s="78">
        <f t="shared" si="0"/>
        <v>7.3</v>
      </c>
      <c r="AB61" s="79" t="str">
        <f t="shared" si="0"/>
        <v>CHEMICAL WOOD PULP</v>
      </c>
      <c r="AC61" s="150" t="s">
        <v>97</v>
      </c>
      <c r="AD61" s="258">
        <f>D61-(D62+D63+D64+D65)</f>
        <v>0</v>
      </c>
      <c r="AE61" s="259">
        <f>E61-(E62+E63+E64+E65)</f>
        <v>0</v>
      </c>
    </row>
    <row r="62" spans="1:31" s="33" customFormat="1" ht="12.75" customHeight="1">
      <c r="A62" s="110" t="s">
        <v>38</v>
      </c>
      <c r="B62" s="81" t="s">
        <v>218</v>
      </c>
      <c r="C62" s="145" t="s">
        <v>97</v>
      </c>
      <c r="D62" s="342">
        <v>80</v>
      </c>
      <c r="E62" s="343">
        <v>80</v>
      </c>
      <c r="Z62" s="29">
        <v>1662</v>
      </c>
      <c r="AA62" s="78" t="str">
        <f t="shared" si="0"/>
        <v>7.3.1</v>
      </c>
      <c r="AB62" s="81" t="str">
        <f t="shared" si="0"/>
        <v>SULPHATE UNBLEACHED PULP</v>
      </c>
      <c r="AC62" s="145" t="s">
        <v>97</v>
      </c>
      <c r="AD62" s="252"/>
      <c r="AE62" s="253"/>
    </row>
    <row r="63" spans="1:31" s="33" customFormat="1" ht="12.75" customHeight="1">
      <c r="A63" s="110" t="s">
        <v>39</v>
      </c>
      <c r="B63" s="81" t="s">
        <v>219</v>
      </c>
      <c r="C63" s="145" t="s">
        <v>97</v>
      </c>
      <c r="D63" s="342">
        <v>0</v>
      </c>
      <c r="E63" s="343">
        <v>0</v>
      </c>
      <c r="Z63" s="29">
        <v>1663</v>
      </c>
      <c r="AA63" s="78" t="str">
        <f t="shared" si="0"/>
        <v>7.3.2</v>
      </c>
      <c r="AB63" s="81" t="str">
        <f t="shared" si="0"/>
        <v>SULPHATE BLEACHED PULP</v>
      </c>
      <c r="AC63" s="145" t="s">
        <v>97</v>
      </c>
      <c r="AD63" s="252"/>
      <c r="AE63" s="253"/>
    </row>
    <row r="64" spans="1:31" s="33" customFormat="1" ht="12.75" customHeight="1">
      <c r="A64" s="110" t="s">
        <v>40</v>
      </c>
      <c r="B64" s="81" t="s">
        <v>220</v>
      </c>
      <c r="C64" s="145" t="s">
        <v>97</v>
      </c>
      <c r="D64" s="342">
        <v>0</v>
      </c>
      <c r="E64" s="343">
        <v>0</v>
      </c>
      <c r="Z64" s="29">
        <v>1660</v>
      </c>
      <c r="AA64" s="78" t="str">
        <f t="shared" si="0"/>
        <v>7.3.3</v>
      </c>
      <c r="AB64" s="81" t="str">
        <f t="shared" si="0"/>
        <v>SULPHITE UNBLEACHED PULP</v>
      </c>
      <c r="AC64" s="145" t="s">
        <v>97</v>
      </c>
      <c r="AD64" s="252"/>
      <c r="AE64" s="253"/>
    </row>
    <row r="65" spans="1:31" s="33" customFormat="1" ht="12.75" customHeight="1">
      <c r="A65" s="110" t="s">
        <v>41</v>
      </c>
      <c r="B65" s="82" t="s">
        <v>221</v>
      </c>
      <c r="C65" s="145" t="s">
        <v>97</v>
      </c>
      <c r="D65" s="342">
        <v>0</v>
      </c>
      <c r="E65" s="343">
        <v>0</v>
      </c>
      <c r="Z65" s="29">
        <v>1661</v>
      </c>
      <c r="AA65" s="78" t="str">
        <f t="shared" si="0"/>
        <v>7.3.4</v>
      </c>
      <c r="AB65" s="81" t="str">
        <f t="shared" si="0"/>
        <v>SULPHITE BLEACHED PULP</v>
      </c>
      <c r="AC65" s="145" t="s">
        <v>97</v>
      </c>
      <c r="AD65" s="252"/>
      <c r="AE65" s="253"/>
    </row>
    <row r="66" spans="1:31" s="33" customFormat="1" ht="12.75" customHeight="1">
      <c r="A66" s="110">
        <v>7.4</v>
      </c>
      <c r="B66" s="79" t="s">
        <v>59</v>
      </c>
      <c r="C66" s="145" t="s">
        <v>97</v>
      </c>
      <c r="D66" s="342">
        <v>0</v>
      </c>
      <c r="E66" s="343">
        <v>0</v>
      </c>
      <c r="Z66" s="29">
        <v>1667</v>
      </c>
      <c r="AA66" s="78">
        <f t="shared" si="0"/>
        <v>7.4</v>
      </c>
      <c r="AB66" s="79" t="str">
        <f t="shared" si="0"/>
        <v>DISSOLVING GRADES</v>
      </c>
      <c r="AC66" s="145" t="s">
        <v>97</v>
      </c>
      <c r="AD66" s="254"/>
      <c r="AE66" s="255"/>
    </row>
    <row r="67" spans="1:31" s="33" customFormat="1" ht="12.75" customHeight="1">
      <c r="A67" s="109">
        <v>8</v>
      </c>
      <c r="B67" s="86" t="s">
        <v>66</v>
      </c>
      <c r="C67" s="145" t="s">
        <v>97</v>
      </c>
      <c r="D67" s="342">
        <v>0</v>
      </c>
      <c r="E67" s="343">
        <v>0</v>
      </c>
      <c r="Z67" s="71">
        <v>2040</v>
      </c>
      <c r="AA67" s="78">
        <f t="shared" si="0"/>
        <v>8</v>
      </c>
      <c r="AB67" s="86" t="str">
        <f t="shared" si="0"/>
        <v>OTHER PULP </v>
      </c>
      <c r="AC67" s="145" t="s">
        <v>97</v>
      </c>
      <c r="AD67" s="250">
        <f>D67-(D68+D69)</f>
        <v>0</v>
      </c>
      <c r="AE67" s="251">
        <f>E67-(E68+E69)</f>
        <v>0</v>
      </c>
    </row>
    <row r="68" spans="1:31" s="33" customFormat="1" ht="12.75" customHeight="1">
      <c r="A68" s="108">
        <v>8.1</v>
      </c>
      <c r="B68" s="91" t="s">
        <v>83</v>
      </c>
      <c r="C68" s="145" t="s">
        <v>97</v>
      </c>
      <c r="D68" s="342">
        <v>0</v>
      </c>
      <c r="E68" s="343">
        <v>0</v>
      </c>
      <c r="Z68" s="29">
        <v>1668</v>
      </c>
      <c r="AA68" s="78">
        <f t="shared" si="0"/>
        <v>8.1</v>
      </c>
      <c r="AB68" s="91" t="str">
        <f t="shared" si="0"/>
        <v>PULP FROM FIBRES OTHER THAN WOOD</v>
      </c>
      <c r="AC68" s="145" t="s">
        <v>97</v>
      </c>
      <c r="AD68" s="252"/>
      <c r="AE68" s="253"/>
    </row>
    <row r="69" spans="1:31" s="33" customFormat="1" ht="12.75" customHeight="1">
      <c r="A69" s="110">
        <v>8.2</v>
      </c>
      <c r="B69" s="92" t="s">
        <v>68</v>
      </c>
      <c r="C69" s="145" t="s">
        <v>97</v>
      </c>
      <c r="D69" s="342">
        <v>0</v>
      </c>
      <c r="E69" s="343">
        <v>0</v>
      </c>
      <c r="Z69" s="264">
        <v>1609</v>
      </c>
      <c r="AA69" s="78">
        <f t="shared" si="0"/>
        <v>8.2</v>
      </c>
      <c r="AB69" s="89" t="str">
        <f t="shared" si="0"/>
        <v>RECOVERED FIBRE PULP</v>
      </c>
      <c r="AC69" s="145" t="s">
        <v>97</v>
      </c>
      <c r="AD69" s="254"/>
      <c r="AE69" s="255"/>
    </row>
    <row r="70" spans="1:31" s="26" customFormat="1" ht="12.75" customHeight="1">
      <c r="A70" s="107">
        <v>9</v>
      </c>
      <c r="B70" s="93" t="s">
        <v>60</v>
      </c>
      <c r="C70" s="145" t="s">
        <v>97</v>
      </c>
      <c r="D70" s="342">
        <v>42</v>
      </c>
      <c r="E70" s="343">
        <v>43</v>
      </c>
      <c r="Z70" s="29">
        <v>1669</v>
      </c>
      <c r="AA70" s="78">
        <f t="shared" si="0"/>
        <v>9</v>
      </c>
      <c r="AB70" s="773" t="str">
        <f t="shared" si="0"/>
        <v>RECOVERED PAPER</v>
      </c>
      <c r="AC70" s="145" t="s">
        <v>97</v>
      </c>
      <c r="AD70" s="265"/>
      <c r="AE70" s="266"/>
    </row>
    <row r="71" spans="1:31" s="33" customFormat="1" ht="12.75" customHeight="1">
      <c r="A71" s="109">
        <v>10</v>
      </c>
      <c r="B71" s="151" t="s">
        <v>61</v>
      </c>
      <c r="C71" s="145" t="s">
        <v>97</v>
      </c>
      <c r="D71" s="342">
        <v>149</v>
      </c>
      <c r="E71" s="343">
        <v>105.9</v>
      </c>
      <c r="Z71" s="71">
        <v>1876</v>
      </c>
      <c r="AA71" s="78">
        <f t="shared" si="0"/>
        <v>10</v>
      </c>
      <c r="AB71" s="774" t="str">
        <f t="shared" si="0"/>
        <v>PAPER AND PAPERBOARD</v>
      </c>
      <c r="AC71" s="145" t="s">
        <v>97</v>
      </c>
      <c r="AD71" s="250">
        <f>D71-(D72+D77+D78+D83)</f>
        <v>0</v>
      </c>
      <c r="AE71" s="251">
        <f>E71-(E72+E77+E78+E83)</f>
        <v>0</v>
      </c>
    </row>
    <row r="72" spans="1:31" s="33" customFormat="1" ht="12.75" customHeight="1">
      <c r="A72" s="110">
        <v>10.1</v>
      </c>
      <c r="B72" s="137" t="s">
        <v>70</v>
      </c>
      <c r="C72" s="150" t="s">
        <v>97</v>
      </c>
      <c r="D72" s="342">
        <v>0</v>
      </c>
      <c r="E72" s="343">
        <v>1.2</v>
      </c>
      <c r="Z72" s="267">
        <v>2042</v>
      </c>
      <c r="AA72" s="78">
        <f t="shared" si="0"/>
        <v>10.1</v>
      </c>
      <c r="AB72" s="137" t="str">
        <f t="shared" si="0"/>
        <v>GRAPHIC PAPERS</v>
      </c>
      <c r="AC72" s="150" t="s">
        <v>97</v>
      </c>
      <c r="AD72" s="258">
        <f>D72-(D73+D74+D75+D76)</f>
        <v>0</v>
      </c>
      <c r="AE72" s="259">
        <f>E72-(E73+E74+E75+E76)</f>
        <v>-0.10000000000000031</v>
      </c>
    </row>
    <row r="73" spans="1:31" s="33" customFormat="1" ht="12.75" customHeight="1">
      <c r="A73" s="110" t="s">
        <v>71</v>
      </c>
      <c r="B73" s="94" t="s">
        <v>62</v>
      </c>
      <c r="C73" s="145" t="s">
        <v>97</v>
      </c>
      <c r="D73" s="342">
        <v>0</v>
      </c>
      <c r="E73" s="343">
        <v>0.4</v>
      </c>
      <c r="Z73" s="29">
        <v>1671</v>
      </c>
      <c r="AA73" s="78" t="str">
        <f t="shared" si="0"/>
        <v>10.1.1</v>
      </c>
      <c r="AB73" s="94" t="str">
        <f t="shared" si="0"/>
        <v>NEWSPRINT</v>
      </c>
      <c r="AC73" s="145" t="s">
        <v>97</v>
      </c>
      <c r="AD73" s="252"/>
      <c r="AE73" s="253"/>
    </row>
    <row r="74" spans="1:31" s="33" customFormat="1" ht="12.75" customHeight="1">
      <c r="A74" s="110" t="s">
        <v>72</v>
      </c>
      <c r="B74" s="94" t="s">
        <v>73</v>
      </c>
      <c r="C74" s="145" t="s">
        <v>97</v>
      </c>
      <c r="D74" s="342">
        <v>0</v>
      </c>
      <c r="E74" s="343">
        <v>0</v>
      </c>
      <c r="Z74" s="268">
        <v>1612</v>
      </c>
      <c r="AA74" s="78" t="str">
        <f t="shared" si="0"/>
        <v>10.1.2</v>
      </c>
      <c r="AB74" s="94" t="str">
        <f t="shared" si="0"/>
        <v>UNCOATED MECHANICAL</v>
      </c>
      <c r="AC74" s="145" t="s">
        <v>97</v>
      </c>
      <c r="AD74" s="252"/>
      <c r="AE74" s="253"/>
    </row>
    <row r="75" spans="1:31" s="33" customFormat="1" ht="12.75" customHeight="1">
      <c r="A75" s="110" t="s">
        <v>74</v>
      </c>
      <c r="B75" s="94" t="s">
        <v>75</v>
      </c>
      <c r="C75" s="145" t="s">
        <v>97</v>
      </c>
      <c r="D75" s="342">
        <v>0</v>
      </c>
      <c r="E75" s="343">
        <v>0.8</v>
      </c>
      <c r="Z75" s="268">
        <v>1615</v>
      </c>
      <c r="AA75" s="78" t="str">
        <f t="shared" si="0"/>
        <v>10.1.3</v>
      </c>
      <c r="AB75" s="94" t="str">
        <f t="shared" si="0"/>
        <v>UNCOATED WOODFREE</v>
      </c>
      <c r="AC75" s="145" t="s">
        <v>97</v>
      </c>
      <c r="AD75" s="252"/>
      <c r="AE75" s="253"/>
    </row>
    <row r="76" spans="1:31" s="33" customFormat="1" ht="12.75" customHeight="1">
      <c r="A76" s="110" t="s">
        <v>76</v>
      </c>
      <c r="B76" s="95" t="s">
        <v>77</v>
      </c>
      <c r="C76" s="145" t="s">
        <v>97</v>
      </c>
      <c r="D76" s="342">
        <v>0</v>
      </c>
      <c r="E76" s="343">
        <v>0.1</v>
      </c>
      <c r="Z76" s="268">
        <v>1616</v>
      </c>
      <c r="AA76" s="78" t="str">
        <f t="shared" si="0"/>
        <v>10.1.4</v>
      </c>
      <c r="AB76" s="94" t="str">
        <f t="shared" si="0"/>
        <v>COATED PAPERS</v>
      </c>
      <c r="AC76" s="145" t="s">
        <v>97</v>
      </c>
      <c r="AD76" s="252"/>
      <c r="AE76" s="253"/>
    </row>
    <row r="77" spans="1:31" s="33" customFormat="1" ht="12.75" customHeight="1">
      <c r="A77" s="110">
        <v>10.2</v>
      </c>
      <c r="B77" s="96" t="s">
        <v>245</v>
      </c>
      <c r="C77" s="145" t="s">
        <v>97</v>
      </c>
      <c r="D77" s="342">
        <v>35</v>
      </c>
      <c r="E77" s="343">
        <v>23.1</v>
      </c>
      <c r="Z77" s="29">
        <v>1676</v>
      </c>
      <c r="AA77" s="78">
        <f t="shared" si="0"/>
        <v>10.2</v>
      </c>
      <c r="AB77" s="137" t="str">
        <f t="shared" si="0"/>
        <v>HOUSEHOLD AND SANITARY PAPERS</v>
      </c>
      <c r="AC77" s="145" t="s">
        <v>97</v>
      </c>
      <c r="AD77" s="252"/>
      <c r="AE77" s="253"/>
    </row>
    <row r="78" spans="1:31" s="33" customFormat="1" ht="12.75" customHeight="1">
      <c r="A78" s="110">
        <v>10.3</v>
      </c>
      <c r="B78" s="137" t="s">
        <v>78</v>
      </c>
      <c r="C78" s="150" t="s">
        <v>97</v>
      </c>
      <c r="D78" s="342">
        <v>113</v>
      </c>
      <c r="E78" s="343">
        <v>80</v>
      </c>
      <c r="Z78" s="71">
        <v>2043</v>
      </c>
      <c r="AA78" s="78">
        <f t="shared" si="0"/>
        <v>10.3</v>
      </c>
      <c r="AB78" s="137" t="str">
        <f t="shared" si="0"/>
        <v>PACKAGING MATERIALS</v>
      </c>
      <c r="AC78" s="150" t="s">
        <v>97</v>
      </c>
      <c r="AD78" s="258">
        <f>D78-(D79+D80+D81+D82)</f>
        <v>0</v>
      </c>
      <c r="AE78" s="259">
        <f>E78-(E79+E80+E81+E82)</f>
        <v>0</v>
      </c>
    </row>
    <row r="79" spans="1:31" s="33" customFormat="1" ht="12.75" customHeight="1">
      <c r="A79" s="110" t="s">
        <v>42</v>
      </c>
      <c r="B79" s="94" t="s">
        <v>79</v>
      </c>
      <c r="C79" s="145" t="s">
        <v>97</v>
      </c>
      <c r="D79" s="342">
        <v>11</v>
      </c>
      <c r="E79" s="343">
        <v>8.7</v>
      </c>
      <c r="Z79" s="269">
        <v>1617</v>
      </c>
      <c r="AA79" s="78" t="str">
        <f t="shared" si="0"/>
        <v>10.3.1</v>
      </c>
      <c r="AB79" s="94" t="str">
        <f t="shared" si="0"/>
        <v>CASE MATERIALS</v>
      </c>
      <c r="AC79" s="145" t="s">
        <v>97</v>
      </c>
      <c r="AD79" s="252"/>
      <c r="AE79" s="253"/>
    </row>
    <row r="80" spans="1:31" s="33" customFormat="1" ht="12.75" customHeight="1">
      <c r="A80" s="110" t="s">
        <v>43</v>
      </c>
      <c r="B80" s="94" t="s">
        <v>162</v>
      </c>
      <c r="C80" s="145" t="s">
        <v>97</v>
      </c>
      <c r="D80" s="342">
        <v>20</v>
      </c>
      <c r="E80" s="343">
        <v>7.2</v>
      </c>
      <c r="Z80" s="269">
        <v>1618</v>
      </c>
      <c r="AA80" s="78" t="str">
        <f t="shared" si="0"/>
        <v>10.3.2</v>
      </c>
      <c r="AB80" s="94" t="str">
        <f>B80</f>
        <v>CARTONBOARD</v>
      </c>
      <c r="AC80" s="145" t="s">
        <v>97</v>
      </c>
      <c r="AD80" s="252"/>
      <c r="AE80" s="253"/>
    </row>
    <row r="81" spans="1:31" s="33" customFormat="1" ht="12.75" customHeight="1">
      <c r="A81" s="110" t="s">
        <v>44</v>
      </c>
      <c r="B81" s="94" t="s">
        <v>80</v>
      </c>
      <c r="C81" s="145" t="s">
        <v>97</v>
      </c>
      <c r="D81" s="344">
        <v>82</v>
      </c>
      <c r="E81" s="343">
        <v>64.1</v>
      </c>
      <c r="Z81" s="269">
        <v>1621</v>
      </c>
      <c r="AA81" s="78" t="str">
        <f>A81</f>
        <v>10.3.3</v>
      </c>
      <c r="AB81" s="94" t="str">
        <f>B81</f>
        <v>WRAPPING PAPERS</v>
      </c>
      <c r="AC81" s="145" t="s">
        <v>97</v>
      </c>
      <c r="AD81" s="252"/>
      <c r="AE81" s="253"/>
    </row>
    <row r="82" spans="1:31" s="33" customFormat="1" ht="12.75" customHeight="1">
      <c r="A82" s="110" t="s">
        <v>81</v>
      </c>
      <c r="B82" s="95" t="s">
        <v>82</v>
      </c>
      <c r="C82" s="145" t="s">
        <v>97</v>
      </c>
      <c r="D82" s="344">
        <v>0</v>
      </c>
      <c r="E82" s="343">
        <v>0</v>
      </c>
      <c r="Z82" s="269">
        <v>1622</v>
      </c>
      <c r="AA82" s="78" t="str">
        <f>A82</f>
        <v>10.3.4</v>
      </c>
      <c r="AB82" s="94" t="str">
        <f>B82</f>
        <v>OTHER PAPERS MAINLY FOR PACKAGING</v>
      </c>
      <c r="AC82" s="145" t="s">
        <v>97</v>
      </c>
      <c r="AD82" s="252"/>
      <c r="AE82" s="253"/>
    </row>
    <row r="83" spans="1:31" s="33" customFormat="1" ht="12.75" customHeight="1" thickBot="1">
      <c r="A83" s="111">
        <v>10.4</v>
      </c>
      <c r="B83" s="97" t="s">
        <v>246</v>
      </c>
      <c r="C83" s="146" t="s">
        <v>97</v>
      </c>
      <c r="D83" s="345">
        <v>1</v>
      </c>
      <c r="E83" s="775">
        <v>1.6</v>
      </c>
      <c r="Z83" s="67">
        <v>1683</v>
      </c>
      <c r="AA83" s="270">
        <f>A83</f>
        <v>10.4</v>
      </c>
      <c r="AB83" s="97" t="str">
        <f>B83</f>
        <v>OTHER PAPER AND PAPERBOARD N.E.S. (NOT ELSEWHERE SPECIFIED)</v>
      </c>
      <c r="AC83" s="146" t="s">
        <v>97</v>
      </c>
      <c r="AD83" s="254"/>
      <c r="AE83" s="255"/>
    </row>
    <row r="84" spans="1:28" s="33" customFormat="1" ht="16.5" customHeight="1">
      <c r="A84" s="776"/>
      <c r="B84" s="325" t="s">
        <v>182</v>
      </c>
      <c r="C84" s="776"/>
      <c r="D84" s="777"/>
      <c r="E84" s="39"/>
      <c r="AA84" s="32" t="s">
        <v>0</v>
      </c>
      <c r="AB84" s="325" t="s">
        <v>182</v>
      </c>
    </row>
    <row r="85" spans="1:27" s="33" customFormat="1" ht="12.75" customHeight="1">
      <c r="A85" s="776"/>
      <c r="B85" s="325"/>
      <c r="C85" s="776"/>
      <c r="D85" s="777"/>
      <c r="E85" s="39"/>
      <c r="AA85" s="32" t="s">
        <v>0</v>
      </c>
    </row>
    <row r="86" spans="1:27" ht="12.75" customHeight="1">
      <c r="A86" s="778"/>
      <c r="B86" s="778"/>
      <c r="C86" s="778"/>
      <c r="D86" s="778"/>
      <c r="AA86" s="32" t="s">
        <v>0</v>
      </c>
    </row>
    <row r="87" spans="1:27" ht="12.75" customHeight="1">
      <c r="A87" s="778"/>
      <c r="B87" s="778"/>
      <c r="C87" s="778"/>
      <c r="D87" s="778"/>
      <c r="AA87" s="32" t="s">
        <v>0</v>
      </c>
    </row>
    <row r="88" spans="1:27" ht="12.75" customHeight="1">
      <c r="A88" s="778"/>
      <c r="B88" s="778"/>
      <c r="C88" s="778"/>
      <c r="D88" s="778"/>
      <c r="AA88" s="32" t="s">
        <v>0</v>
      </c>
    </row>
    <row r="89" spans="1:4" ht="12.75" customHeight="1">
      <c r="A89" s="778"/>
      <c r="B89" s="778"/>
      <c r="C89" s="778"/>
      <c r="D89" s="778"/>
    </row>
    <row r="90" spans="1:4" ht="12.75" customHeight="1">
      <c r="A90" s="778"/>
      <c r="B90" s="778"/>
      <c r="C90" s="778"/>
      <c r="D90" s="778"/>
    </row>
    <row r="91" spans="1:4" ht="12.75" customHeight="1">
      <c r="A91" s="778"/>
      <c r="B91" s="778"/>
      <c r="C91" s="778"/>
      <c r="D91" s="778"/>
    </row>
    <row r="92" spans="1:4" ht="12.75" customHeight="1">
      <c r="A92" s="778"/>
      <c r="B92" s="778"/>
      <c r="C92" s="778"/>
      <c r="D92" s="778"/>
    </row>
    <row r="93" spans="1:4" ht="12.75" customHeight="1">
      <c r="A93" s="778"/>
      <c r="B93" s="778"/>
      <c r="C93" s="778"/>
      <c r="D93" s="778"/>
    </row>
    <row r="94" spans="1:4" ht="12.75" customHeight="1">
      <c r="A94" s="778"/>
      <c r="B94" s="778"/>
      <c r="C94" s="778"/>
      <c r="D94" s="778"/>
    </row>
    <row r="95" spans="1:4" ht="12.75" customHeight="1">
      <c r="A95" s="778"/>
      <c r="B95" s="778"/>
      <c r="C95" s="778"/>
      <c r="D95" s="778"/>
    </row>
    <row r="96" spans="1:4" ht="12.75" customHeight="1">
      <c r="A96" s="778"/>
      <c r="B96" s="778"/>
      <c r="C96" s="778"/>
      <c r="D96" s="778"/>
    </row>
    <row r="97" spans="1:4" ht="12.75" customHeight="1">
      <c r="A97" s="778"/>
      <c r="B97" s="778"/>
      <c r="C97" s="778"/>
      <c r="D97" s="778"/>
    </row>
    <row r="98" spans="1:4" ht="12.75" customHeight="1">
      <c r="A98" s="778"/>
      <c r="B98" s="778"/>
      <c r="C98" s="778"/>
      <c r="D98" s="778"/>
    </row>
    <row r="99" spans="1:4" ht="12.75" customHeight="1">
      <c r="A99" s="778"/>
      <c r="B99" s="778"/>
      <c r="C99" s="778"/>
      <c r="D99" s="778"/>
    </row>
    <row r="100" spans="1:4" ht="12.75" customHeight="1">
      <c r="A100" s="778"/>
      <c r="B100" s="778"/>
      <c r="C100" s="778"/>
      <c r="D100" s="778"/>
    </row>
    <row r="101" spans="1:4" ht="12.75" customHeight="1">
      <c r="A101" s="778"/>
      <c r="B101" s="778"/>
      <c r="C101" s="778"/>
      <c r="D101" s="778"/>
    </row>
    <row r="102" spans="1:4" ht="12.75" customHeight="1">
      <c r="A102" s="778"/>
      <c r="B102" s="778"/>
      <c r="C102" s="778"/>
      <c r="D102" s="778"/>
    </row>
    <row r="103" spans="1:4" ht="12.75" customHeight="1">
      <c r="A103" s="778"/>
      <c r="B103" s="778"/>
      <c r="C103" s="778"/>
      <c r="D103" s="778"/>
    </row>
    <row r="104" spans="2:28" ht="12.75" customHeight="1" hidden="1">
      <c r="B104" s="218" t="s">
        <v>121</v>
      </c>
      <c r="C104" s="219"/>
      <c r="D104" s="219"/>
      <c r="E104" s="220"/>
      <c r="AB104" s="213" t="str">
        <f>B104</f>
        <v>Derived data</v>
      </c>
    </row>
    <row r="105" spans="2:29" ht="12.75" customHeight="1" hidden="1">
      <c r="B105" s="221" t="s">
        <v>122</v>
      </c>
      <c r="C105" s="145" t="s">
        <v>97</v>
      </c>
      <c r="D105" s="34">
        <f>D74+D75+D76</f>
        <v>0</v>
      </c>
      <c r="E105" s="35">
        <f>E74+E75+E76</f>
        <v>0.9</v>
      </c>
      <c r="Z105" s="350">
        <v>1674</v>
      </c>
      <c r="AA105" s="214"/>
      <c r="AB105" s="214" t="str">
        <f>B105</f>
        <v>Printing + Writing Paper</v>
      </c>
      <c r="AC105" s="215"/>
    </row>
    <row r="106" spans="2:29" ht="12.75" customHeight="1" hidden="1">
      <c r="B106" s="222" t="s">
        <v>123</v>
      </c>
      <c r="C106" s="145" t="s">
        <v>97</v>
      </c>
      <c r="D106" s="36">
        <f>D77+(D79+D80+D81+D82)+D83</f>
        <v>149</v>
      </c>
      <c r="E106" s="37">
        <f>E77+(E79+E80+E81+E82)+E83</f>
        <v>104.69999999999999</v>
      </c>
      <c r="Z106" s="334">
        <v>1675</v>
      </c>
      <c r="AA106" s="223"/>
      <c r="AB106" s="223" t="str">
        <f>B106</f>
        <v>Other Paper +Paperboard</v>
      </c>
      <c r="AC106" s="349"/>
    </row>
    <row r="107" spans="2:29" ht="12.75" customHeight="1" hidden="1">
      <c r="B107" s="222" t="s">
        <v>133</v>
      </c>
      <c r="C107" s="145" t="s">
        <v>97</v>
      </c>
      <c r="D107" s="36">
        <f>D79+D80+D81+D82</f>
        <v>113</v>
      </c>
      <c r="E107" s="36">
        <f>E79+E80+E81+E82</f>
        <v>80</v>
      </c>
      <c r="Z107" s="351">
        <v>1681</v>
      </c>
      <c r="AA107" s="68"/>
      <c r="AB107" s="68" t="str">
        <f>B107</f>
        <v>Wrapping  + Packaging Paper and Paperboard</v>
      </c>
      <c r="AC107" s="217"/>
    </row>
    <row r="108" spans="35:36" ht="12.75" customHeight="1" hidden="1">
      <c r="AI108"/>
      <c r="AJ108"/>
    </row>
    <row r="109" spans="35:36" ht="12.75" customHeight="1">
      <c r="AI109"/>
      <c r="AJ109"/>
    </row>
    <row r="110" spans="35:36" ht="12.75" customHeight="1">
      <c r="AI110"/>
      <c r="AJ110"/>
    </row>
    <row r="111" spans="35:36" ht="12.75" customHeight="1">
      <c r="AI111"/>
      <c r="AJ111"/>
    </row>
    <row r="112" spans="35:36" ht="12.75" customHeight="1">
      <c r="AI112"/>
      <c r="AJ112"/>
    </row>
    <row r="113" spans="35:36" ht="12.75" customHeight="1">
      <c r="AI113"/>
      <c r="AJ113"/>
    </row>
    <row r="114" spans="35:36" ht="12.75" customHeight="1">
      <c r="AI114"/>
      <c r="AJ114"/>
    </row>
    <row r="115" spans="35:36" ht="12.75" customHeight="1">
      <c r="AI115"/>
      <c r="AJ115"/>
    </row>
    <row r="116" spans="35:57" ht="12.75" customHeight="1">
      <c r="AI116"/>
      <c r="AJ116"/>
      <c r="BB116" s="25" t="s">
        <v>0</v>
      </c>
      <c r="BC116" s="25" t="s">
        <v>0</v>
      </c>
      <c r="BD116" s="25" t="s">
        <v>0</v>
      </c>
      <c r="BE116" s="25" t="s">
        <v>0</v>
      </c>
    </row>
    <row r="117" spans="35:36" ht="12.75" customHeight="1">
      <c r="AI117"/>
      <c r="AJ117"/>
    </row>
    <row r="118" spans="35:36" ht="12.75" customHeight="1">
      <c r="AI118"/>
      <c r="AJ118"/>
    </row>
    <row r="119" spans="35:36" ht="12.75" customHeight="1">
      <c r="AI119"/>
      <c r="AJ119"/>
    </row>
    <row r="120" spans="35:36" ht="12.75" customHeight="1">
      <c r="AI120"/>
      <c r="AJ120"/>
    </row>
    <row r="121" spans="35:36" ht="12.75" customHeight="1">
      <c r="AI121"/>
      <c r="AJ121"/>
    </row>
    <row r="122" spans="35:36" ht="12.75" customHeight="1">
      <c r="AI122"/>
      <c r="AJ122"/>
    </row>
    <row r="123" spans="35:36" ht="12.75" customHeight="1">
      <c r="AI123"/>
      <c r="AJ123"/>
    </row>
    <row r="124" spans="35:36" ht="12.75" customHeight="1">
      <c r="AI124"/>
      <c r="AJ124"/>
    </row>
    <row r="125" spans="35:36" ht="12.75" customHeight="1">
      <c r="AI125"/>
      <c r="AJ125"/>
    </row>
    <row r="126" spans="35:36" ht="12.75" customHeight="1">
      <c r="AI126"/>
      <c r="AJ126"/>
    </row>
    <row r="127" spans="35:36" ht="12.75" customHeight="1">
      <c r="AI127"/>
      <c r="AJ127"/>
    </row>
    <row r="128" spans="35:36" ht="12.75" customHeight="1">
      <c r="AI128"/>
      <c r="AJ128"/>
    </row>
    <row r="129" spans="35:36" ht="12.75" customHeight="1">
      <c r="AI129"/>
      <c r="AJ129"/>
    </row>
    <row r="130" spans="35:36" ht="12.75" customHeight="1">
      <c r="AI130"/>
      <c r="AJ130"/>
    </row>
    <row r="131" spans="35:36" ht="12.75" customHeight="1">
      <c r="AI131"/>
      <c r="AJ131"/>
    </row>
    <row r="132" spans="35:36" ht="12.75" customHeight="1">
      <c r="AI132"/>
      <c r="AJ132"/>
    </row>
    <row r="133" spans="35:36" ht="12.75" customHeight="1">
      <c r="AI133"/>
      <c r="AJ133"/>
    </row>
    <row r="134" spans="35:36" ht="12.75" customHeight="1">
      <c r="AI134"/>
      <c r="AJ134"/>
    </row>
    <row r="135" spans="35:36" ht="12.75" customHeight="1">
      <c r="AI135"/>
      <c r="AJ135"/>
    </row>
    <row r="136" spans="35:36" ht="12.75" customHeight="1">
      <c r="AI136"/>
      <c r="AJ136"/>
    </row>
    <row r="137" spans="35:36" ht="12.75" customHeight="1">
      <c r="AI137"/>
      <c r="AJ137"/>
    </row>
    <row r="138" spans="35:36" ht="12.75" customHeight="1">
      <c r="AI138"/>
      <c r="AJ138"/>
    </row>
    <row r="139" spans="35:36" ht="12.75" customHeight="1">
      <c r="AI139"/>
      <c r="AJ139"/>
    </row>
    <row r="140" spans="35:36" ht="12.75" customHeight="1">
      <c r="AI140"/>
      <c r="AJ140"/>
    </row>
    <row r="141" spans="35:36" ht="12.75" customHeight="1">
      <c r="AI141"/>
      <c r="AJ141"/>
    </row>
    <row r="142" spans="35:36" ht="12.75" customHeight="1">
      <c r="AI142"/>
      <c r="AJ142"/>
    </row>
    <row r="143" spans="35:36" ht="12.75" customHeight="1">
      <c r="AI143"/>
      <c r="AJ143"/>
    </row>
    <row r="144" spans="35:36" ht="12.75" customHeight="1">
      <c r="AI144"/>
      <c r="AJ144"/>
    </row>
    <row r="145" spans="35:36" ht="12.75" customHeight="1">
      <c r="AI145"/>
      <c r="AJ145"/>
    </row>
    <row r="146" spans="35:36" ht="12.75" customHeight="1">
      <c r="AI146"/>
      <c r="AJ146"/>
    </row>
    <row r="147" spans="35:36" ht="12.75" customHeight="1">
      <c r="AI147"/>
      <c r="AJ147"/>
    </row>
    <row r="148" spans="35:36" ht="12.75" customHeight="1">
      <c r="AI148"/>
      <c r="AJ148"/>
    </row>
    <row r="149" spans="35:36" ht="12.75" customHeight="1">
      <c r="AI149"/>
      <c r="AJ149"/>
    </row>
    <row r="150" spans="35:36" ht="12.75" customHeight="1">
      <c r="AI150"/>
      <c r="AJ150"/>
    </row>
    <row r="151" spans="35:36" ht="12.75" customHeight="1">
      <c r="AI151"/>
      <c r="AJ151"/>
    </row>
    <row r="152" spans="35:36" ht="12.75" customHeight="1">
      <c r="AI152"/>
      <c r="AJ152"/>
    </row>
    <row r="153" spans="35:36" ht="12.75" customHeight="1">
      <c r="AI153"/>
      <c r="AJ153"/>
    </row>
    <row r="154" spans="35:36" ht="12.75" customHeight="1">
      <c r="AI154"/>
      <c r="AJ154"/>
    </row>
    <row r="155" spans="35:36" ht="12.75" customHeight="1">
      <c r="AI155"/>
      <c r="AJ155"/>
    </row>
    <row r="156" spans="35:36" ht="12.75" customHeight="1">
      <c r="AI156"/>
      <c r="AJ156"/>
    </row>
    <row r="157" spans="35:36" ht="12.75" customHeight="1">
      <c r="AI157"/>
      <c r="AJ157"/>
    </row>
    <row r="158" spans="35:36" ht="12.75" customHeight="1">
      <c r="AI158"/>
      <c r="AJ158"/>
    </row>
    <row r="159" spans="35:36" ht="12.75" customHeight="1">
      <c r="AI159"/>
      <c r="AJ159"/>
    </row>
    <row r="160" spans="35:36" ht="12.75" customHeight="1">
      <c r="AI160"/>
      <c r="AJ160"/>
    </row>
    <row r="161" spans="35:36" ht="12.75" customHeight="1">
      <c r="AI161"/>
      <c r="AJ161"/>
    </row>
    <row r="162" spans="35:36" ht="12.75" customHeight="1">
      <c r="AI162"/>
      <c r="AJ162"/>
    </row>
    <row r="163" spans="35:36" ht="12.75" customHeight="1">
      <c r="AI163"/>
      <c r="AJ163"/>
    </row>
    <row r="164" spans="35:36" ht="12.75" customHeight="1">
      <c r="AI164"/>
      <c r="AJ164"/>
    </row>
    <row r="165" spans="35:36" ht="12.75" customHeight="1">
      <c r="AI165"/>
      <c r="AJ165"/>
    </row>
    <row r="166" spans="35:36" ht="12.75" customHeight="1">
      <c r="AI166"/>
      <c r="AJ166"/>
    </row>
    <row r="167" spans="35:36" ht="12.75" customHeight="1">
      <c r="AI167"/>
      <c r="AJ167"/>
    </row>
    <row r="168" spans="35:36" ht="12.75" customHeight="1">
      <c r="AI168"/>
      <c r="AJ168"/>
    </row>
    <row r="169" spans="35:36" ht="12.75" customHeight="1">
      <c r="AI169"/>
      <c r="AJ169"/>
    </row>
    <row r="170" spans="35:36" ht="12.75" customHeight="1">
      <c r="AI170"/>
      <c r="AJ170"/>
    </row>
    <row r="171" spans="35:36" ht="12.75" customHeight="1">
      <c r="AI171"/>
      <c r="AJ171"/>
    </row>
    <row r="172" spans="35:36" ht="12.75" customHeight="1">
      <c r="AI172"/>
      <c r="AJ172"/>
    </row>
    <row r="173" spans="35:36" ht="12.75" customHeight="1">
      <c r="AI173"/>
      <c r="AJ173"/>
    </row>
    <row r="174" spans="35:36" ht="12.75" customHeight="1">
      <c r="AI174"/>
      <c r="AJ174"/>
    </row>
    <row r="175" spans="35:36" ht="12.75" customHeight="1">
      <c r="AI175"/>
      <c r="AJ175"/>
    </row>
    <row r="176" spans="35:36" ht="12.75" customHeight="1">
      <c r="AI176"/>
      <c r="AJ176"/>
    </row>
    <row r="177" spans="35:36" ht="12.75" customHeight="1">
      <c r="AI177"/>
      <c r="AJ177"/>
    </row>
    <row r="178" spans="35:36" ht="12.75" customHeight="1">
      <c r="AI178"/>
      <c r="AJ178"/>
    </row>
    <row r="179" spans="35:36" ht="12.75" customHeight="1">
      <c r="AI179"/>
      <c r="AJ179"/>
    </row>
    <row r="180" spans="35:36" ht="12.75" customHeight="1">
      <c r="AI180"/>
      <c r="AJ180"/>
    </row>
    <row r="181" spans="35:36" ht="12.75" customHeight="1">
      <c r="AI181"/>
      <c r="AJ181"/>
    </row>
    <row r="182" spans="35:36" ht="12.75" customHeight="1">
      <c r="AI182"/>
      <c r="AJ182"/>
    </row>
    <row r="183" spans="35:36" ht="12.75" customHeight="1">
      <c r="AI183"/>
      <c r="AJ183"/>
    </row>
    <row r="184" spans="35:36" ht="12.75" customHeight="1">
      <c r="AI184"/>
      <c r="AJ184"/>
    </row>
    <row r="185" spans="35:36" ht="12.75" customHeight="1">
      <c r="AI185"/>
      <c r="AJ185"/>
    </row>
    <row r="186" spans="35:36" ht="12.75" customHeight="1">
      <c r="AI186"/>
      <c r="AJ186"/>
    </row>
    <row r="187" spans="35:36" ht="12.75" customHeight="1">
      <c r="AI187"/>
      <c r="AJ187"/>
    </row>
    <row r="188" spans="35:36" ht="12.75" customHeight="1">
      <c r="AI188"/>
      <c r="AJ188"/>
    </row>
    <row r="189" spans="35:36" ht="12.75" customHeight="1">
      <c r="AI189"/>
      <c r="AJ189"/>
    </row>
    <row r="190" spans="35:36" ht="12.75" customHeight="1">
      <c r="AI190"/>
      <c r="AJ190"/>
    </row>
    <row r="191" spans="35:36" ht="12.75" customHeight="1">
      <c r="AI191"/>
      <c r="AJ191"/>
    </row>
    <row r="192" spans="35:36" ht="12.75" customHeight="1">
      <c r="AI192"/>
      <c r="AJ192"/>
    </row>
    <row r="193" spans="35:36" ht="12.75" customHeight="1">
      <c r="AI193"/>
      <c r="AJ193"/>
    </row>
    <row r="194" spans="35:36" ht="12.75" customHeight="1">
      <c r="AI194"/>
      <c r="AJ194"/>
    </row>
    <row r="195" spans="35:36" ht="12.75" customHeight="1">
      <c r="AI195"/>
      <c r="AJ195"/>
    </row>
    <row r="196" spans="35:36" ht="12.75" customHeight="1">
      <c r="AI196"/>
      <c r="AJ196"/>
    </row>
    <row r="197" spans="35:36" ht="12.75" customHeight="1">
      <c r="AI197"/>
      <c r="AJ197"/>
    </row>
    <row r="198" spans="35:36" ht="12.75" customHeight="1">
      <c r="AI198"/>
      <c r="AJ198"/>
    </row>
    <row r="199" spans="35:36" ht="12.75" customHeight="1">
      <c r="AI199"/>
      <c r="AJ199"/>
    </row>
    <row r="200" spans="35:36" ht="12.75" customHeight="1">
      <c r="AI200"/>
      <c r="AJ200"/>
    </row>
    <row r="201" spans="35:36" ht="12.75" customHeight="1">
      <c r="AI201"/>
      <c r="AJ201"/>
    </row>
    <row r="202" spans="35:36" ht="12.75" customHeight="1">
      <c r="AI202"/>
      <c r="AJ202"/>
    </row>
    <row r="203" spans="35:36" ht="12.75" customHeight="1">
      <c r="AI203"/>
      <c r="AJ203"/>
    </row>
    <row r="204" spans="35:36" ht="12.75" customHeight="1">
      <c r="AI204"/>
      <c r="AJ204"/>
    </row>
    <row r="205" spans="35:36" ht="12.75" customHeight="1">
      <c r="AI205"/>
      <c r="AJ205"/>
    </row>
    <row r="206" spans="35:36" ht="12.75" customHeight="1">
      <c r="AI206"/>
      <c r="AJ206"/>
    </row>
    <row r="207" spans="35:36" ht="12.75" customHeight="1">
      <c r="AI207"/>
      <c r="AJ207"/>
    </row>
    <row r="208" spans="35:36" ht="12.75" customHeight="1">
      <c r="AI208"/>
      <c r="AJ208"/>
    </row>
    <row r="209" spans="35:36" ht="12.75" customHeight="1">
      <c r="AI209"/>
      <c r="AJ209"/>
    </row>
    <row r="210" spans="35:36" ht="12.75" customHeight="1">
      <c r="AI210"/>
      <c r="AJ210"/>
    </row>
    <row r="211" spans="35:36" ht="12.75" customHeight="1">
      <c r="AI211"/>
      <c r="AJ211"/>
    </row>
    <row r="212" spans="35:36" ht="12.75" customHeight="1">
      <c r="AI212"/>
      <c r="AJ212"/>
    </row>
    <row r="213" spans="35:36" ht="12.75" customHeight="1">
      <c r="AI213"/>
      <c r="AJ213"/>
    </row>
    <row r="214" spans="35:36" ht="12.75" customHeight="1">
      <c r="AI214"/>
      <c r="AJ214"/>
    </row>
    <row r="215" spans="35:36" ht="12.75" customHeight="1">
      <c r="AI215"/>
      <c r="AJ215"/>
    </row>
    <row r="216" spans="35:36" ht="12.75" customHeight="1">
      <c r="AI216"/>
      <c r="AJ216"/>
    </row>
    <row r="217" spans="35:36" ht="12.75" customHeight="1">
      <c r="AI217"/>
      <c r="AJ217"/>
    </row>
    <row r="218" spans="35:36" ht="12.75" customHeight="1">
      <c r="AI218"/>
      <c r="AJ218"/>
    </row>
    <row r="219" spans="35:36" ht="12.75" customHeight="1">
      <c r="AI219"/>
      <c r="AJ219"/>
    </row>
    <row r="220" spans="35:36" ht="12.75" customHeight="1">
      <c r="AI220"/>
      <c r="AJ220"/>
    </row>
  </sheetData>
  <sheetProtection/>
  <mergeCells count="10">
    <mergeCell ref="C10:C11"/>
    <mergeCell ref="A12:E12"/>
    <mergeCell ref="A31:E31"/>
    <mergeCell ref="C2:D2"/>
    <mergeCell ref="C3:E3"/>
    <mergeCell ref="A5:B6"/>
    <mergeCell ref="C5:E5"/>
    <mergeCell ref="A7:B7"/>
    <mergeCell ref="AD7:AE8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9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1.00390625" style="10" customWidth="1"/>
    <col min="4" max="11" width="17.00390625" style="10" customWidth="1"/>
    <col min="12" max="12" width="9.625" style="125" customWidth="1"/>
    <col min="13" max="13" width="9.625" style="125" hidden="1" customWidth="1"/>
    <col min="14" max="14" width="13.375" style="125" hidden="1" customWidth="1"/>
    <col min="15" max="21" width="9.625" style="125" hidden="1" customWidth="1"/>
    <col min="22" max="22" width="6.25390625" style="125" hidden="1" customWidth="1"/>
    <col min="23" max="23" width="20.625" style="125" hidden="1" customWidth="1"/>
    <col min="24" max="24" width="8.375" style="125" hidden="1" customWidth="1"/>
    <col min="25" max="25" width="12.625" style="125" customWidth="1"/>
    <col min="26" max="26" width="9.875" style="10" hidden="1" customWidth="1"/>
    <col min="27" max="27" width="9.375" style="10" customWidth="1"/>
    <col min="28" max="28" width="69.75390625" style="10" customWidth="1"/>
    <col min="29" max="29" width="9.75390625" style="10" customWidth="1"/>
    <col min="30" max="39" width="10.75390625" style="10" customWidth="1"/>
    <col min="40" max="40" width="71.00390625" style="10" customWidth="1"/>
    <col min="41" max="41" width="10.00390625" style="10" customWidth="1"/>
    <col min="42" max="42" width="14.375" style="10" customWidth="1"/>
    <col min="43" max="43" width="12.875" style="10" customWidth="1"/>
    <col min="44" max="44" width="12.625" style="10" customWidth="1"/>
    <col min="45" max="45" width="10.875" style="10" customWidth="1"/>
    <col min="46" max="46" width="12.625" style="10" customWidth="1"/>
    <col min="47" max="47" width="1.625" style="10" customWidth="1"/>
    <col min="48" max="48" width="12.625" style="10" customWidth="1"/>
    <col min="49" max="49" width="1.625" style="10" customWidth="1"/>
    <col min="50" max="50" width="12.625" style="10" customWidth="1"/>
    <col min="51" max="51" width="1.625" style="10" customWidth="1"/>
    <col min="52" max="52" width="12.625" style="10" customWidth="1"/>
    <col min="53" max="53" width="1.625" style="10" customWidth="1"/>
    <col min="54" max="54" width="12.625" style="10" customWidth="1"/>
    <col min="55" max="55" width="1.625" style="10" customWidth="1"/>
    <col min="56" max="56" width="12.625" style="10" customWidth="1"/>
    <col min="57" max="57" width="1.625" style="10" customWidth="1"/>
    <col min="58" max="58" width="12.625" style="10" customWidth="1"/>
    <col min="59" max="59" width="1.625" style="10" customWidth="1"/>
    <col min="60" max="16384" width="9.625" style="10" customWidth="1"/>
  </cols>
  <sheetData>
    <row r="1" spans="1:40" s="72" customFormat="1" ht="12.75" customHeight="1" thickBot="1">
      <c r="A1" s="126"/>
      <c r="B1" s="127"/>
      <c r="C1" s="127"/>
      <c r="D1" s="127">
        <v>61</v>
      </c>
      <c r="E1" s="127">
        <v>62</v>
      </c>
      <c r="F1" s="127">
        <v>61</v>
      </c>
      <c r="G1" s="127">
        <v>62</v>
      </c>
      <c r="H1" s="127">
        <v>91</v>
      </c>
      <c r="I1" s="127">
        <v>92</v>
      </c>
      <c r="J1" s="127">
        <v>91</v>
      </c>
      <c r="K1" s="127">
        <v>92</v>
      </c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</row>
    <row r="2" spans="1:40" ht="16.5" customHeight="1" thickTop="1">
      <c r="A2" s="185"/>
      <c r="B2" s="186"/>
      <c r="C2" s="186"/>
      <c r="D2" s="703" t="s">
        <v>0</v>
      </c>
      <c r="E2" s="703" t="s">
        <v>22</v>
      </c>
      <c r="F2" s="186"/>
      <c r="G2" s="433" t="s">
        <v>54</v>
      </c>
      <c r="H2" s="712" t="s">
        <v>255</v>
      </c>
      <c r="I2" s="713"/>
      <c r="J2" s="433" t="s">
        <v>14</v>
      </c>
      <c r="K2" s="675"/>
      <c r="M2" s="22"/>
      <c r="N2" s="22"/>
      <c r="O2" s="311"/>
      <c r="P2" s="22"/>
      <c r="Q2" s="22"/>
      <c r="R2" s="22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0" ht="16.5" customHeight="1">
      <c r="A3" s="187"/>
      <c r="B3" s="22"/>
      <c r="C3" s="22"/>
      <c r="D3" s="704"/>
      <c r="E3" s="704"/>
      <c r="F3" s="22"/>
      <c r="G3" s="434" t="s">
        <v>19</v>
      </c>
      <c r="H3" s="435"/>
      <c r="I3" s="436"/>
      <c r="J3" s="676"/>
      <c r="K3" s="438"/>
      <c r="M3" s="22"/>
      <c r="N3" s="22"/>
      <c r="O3" s="312"/>
      <c r="P3" s="22"/>
      <c r="Q3" s="22"/>
      <c r="R3" s="22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</row>
    <row r="4" spans="1:40" ht="16.5" customHeight="1">
      <c r="A4" s="187"/>
      <c r="B4" s="22"/>
      <c r="C4" s="22"/>
      <c r="D4" s="22"/>
      <c r="E4" s="75" t="s">
        <v>9</v>
      </c>
      <c r="F4" s="22"/>
      <c r="G4" s="434" t="s">
        <v>15</v>
      </c>
      <c r="H4" s="436"/>
      <c r="I4" s="436"/>
      <c r="J4" s="676"/>
      <c r="K4" s="677"/>
      <c r="M4" s="22"/>
      <c r="N4" s="22"/>
      <c r="O4" s="133"/>
      <c r="P4" s="22"/>
      <c r="Q4" s="22"/>
      <c r="R4" s="22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6.5" customHeight="1">
      <c r="A5" s="187"/>
      <c r="B5" s="102" t="s">
        <v>0</v>
      </c>
      <c r="C5" s="271"/>
      <c r="D5" s="22"/>
      <c r="E5" s="77" t="s">
        <v>69</v>
      </c>
      <c r="F5" s="22"/>
      <c r="G5" s="434" t="s">
        <v>16</v>
      </c>
      <c r="H5" s="436"/>
      <c r="I5" s="678"/>
      <c r="J5" s="492" t="s">
        <v>17</v>
      </c>
      <c r="K5" s="677"/>
      <c r="M5" s="22"/>
      <c r="N5" s="22"/>
      <c r="O5" s="133"/>
      <c r="P5" s="22"/>
      <c r="Q5" s="22"/>
      <c r="R5" s="22"/>
      <c r="Z5" s="125"/>
      <c r="AA5" s="125"/>
      <c r="AB5" s="278" t="s">
        <v>120</v>
      </c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278" t="s">
        <v>139</v>
      </c>
    </row>
    <row r="6" spans="1:43" ht="16.5" customHeight="1" thickBot="1">
      <c r="A6" s="187"/>
      <c r="B6" s="272"/>
      <c r="C6" s="271"/>
      <c r="D6" s="273"/>
      <c r="E6" s="273"/>
      <c r="F6" s="22"/>
      <c r="G6" s="439" t="s">
        <v>18</v>
      </c>
      <c r="H6" s="629"/>
      <c r="I6" s="436"/>
      <c r="J6" s="437"/>
      <c r="K6" s="438"/>
      <c r="M6" s="22"/>
      <c r="N6" s="22"/>
      <c r="O6" s="133"/>
      <c r="P6" s="22"/>
      <c r="Q6" s="22"/>
      <c r="R6" s="22"/>
      <c r="Z6" s="125"/>
      <c r="AA6" s="125"/>
      <c r="AB6" s="22"/>
      <c r="AC6" s="22"/>
      <c r="AD6" s="125"/>
      <c r="AE6" s="125"/>
      <c r="AF6" s="125"/>
      <c r="AG6" s="279" t="str">
        <f>G2</f>
        <v>Country: </v>
      </c>
      <c r="AH6" s="705" t="str">
        <f>H2</f>
        <v>Bosnia and Herzegovina</v>
      </c>
      <c r="AI6" s="705"/>
      <c r="AJ6" s="705"/>
      <c r="AK6" s="705"/>
      <c r="AL6" s="373"/>
      <c r="AM6" s="373"/>
      <c r="AN6" s="373"/>
      <c r="AP6" s="395" t="str">
        <f>G2</f>
        <v>Country: </v>
      </c>
      <c r="AQ6" s="372" t="str">
        <f>H2</f>
        <v>Bosnia and Herzegovina</v>
      </c>
    </row>
    <row r="7" spans="1:43" ht="20.25">
      <c r="A7" s="188"/>
      <c r="B7" s="717" t="s">
        <v>141</v>
      </c>
      <c r="C7" s="717"/>
      <c r="D7" s="717"/>
      <c r="E7" s="420" t="s">
        <v>256</v>
      </c>
      <c r="F7" s="329" t="s">
        <v>0</v>
      </c>
      <c r="G7" s="148" t="s">
        <v>0</v>
      </c>
      <c r="H7" s="274"/>
      <c r="I7" s="274"/>
      <c r="J7" s="275"/>
      <c r="K7" s="276"/>
      <c r="M7" s="22"/>
      <c r="N7" s="22"/>
      <c r="O7" s="133"/>
      <c r="P7" s="22"/>
      <c r="Q7" s="22"/>
      <c r="R7" s="22"/>
      <c r="Z7" s="125"/>
      <c r="AA7" s="280"/>
      <c r="AB7" s="281" t="s">
        <v>69</v>
      </c>
      <c r="AC7" s="282"/>
      <c r="AD7" s="706" t="s">
        <v>117</v>
      </c>
      <c r="AE7" s="706"/>
      <c r="AF7" s="706"/>
      <c r="AG7" s="706"/>
      <c r="AH7" s="706"/>
      <c r="AI7" s="706"/>
      <c r="AJ7" s="706"/>
      <c r="AK7" s="707"/>
      <c r="AL7" s="347"/>
      <c r="AM7" s="376"/>
      <c r="AN7" s="338"/>
      <c r="AO7" s="377"/>
      <c r="AP7" s="378"/>
      <c r="AQ7" s="379"/>
    </row>
    <row r="8" spans="1:44" s="15" customFormat="1" ht="13.5" customHeight="1">
      <c r="A8" s="189" t="s">
        <v>20</v>
      </c>
      <c r="B8" s="3" t="s">
        <v>0</v>
      </c>
      <c r="C8" s="129" t="s">
        <v>64</v>
      </c>
      <c r="D8" s="720" t="s">
        <v>5</v>
      </c>
      <c r="E8" s="708"/>
      <c r="F8" s="710"/>
      <c r="G8" s="709"/>
      <c r="H8" s="710" t="s">
        <v>8</v>
      </c>
      <c r="I8" s="710"/>
      <c r="J8" s="710"/>
      <c r="K8" s="714"/>
      <c r="L8" s="313"/>
      <c r="M8" s="314"/>
      <c r="N8" s="314"/>
      <c r="O8" s="315"/>
      <c r="P8" s="316"/>
      <c r="Q8" s="316"/>
      <c r="R8" s="316"/>
      <c r="S8" s="317"/>
      <c r="T8" s="317"/>
      <c r="U8" s="317"/>
      <c r="V8" s="317"/>
      <c r="W8" s="317"/>
      <c r="X8" s="317"/>
      <c r="Y8" s="317"/>
      <c r="Z8" s="283"/>
      <c r="AA8" s="284" t="str">
        <f>A8</f>
        <v>Product</v>
      </c>
      <c r="AB8" s="75"/>
      <c r="AC8" s="136"/>
      <c r="AD8" s="708" t="str">
        <f>D8</f>
        <v>I M P O R T</v>
      </c>
      <c r="AE8" s="708"/>
      <c r="AF8" s="708"/>
      <c r="AG8" s="709"/>
      <c r="AH8" s="710" t="str">
        <f>H8</f>
        <v>E X P O R T</v>
      </c>
      <c r="AI8" s="710" t="s">
        <v>0</v>
      </c>
      <c r="AJ8" s="710" t="s">
        <v>0</v>
      </c>
      <c r="AK8" s="711" t="s">
        <v>0</v>
      </c>
      <c r="AL8" s="339"/>
      <c r="AM8" s="500" t="str">
        <f>A8</f>
        <v>Product</v>
      </c>
      <c r="AN8" s="339"/>
      <c r="AO8" s="380" t="s">
        <v>0</v>
      </c>
      <c r="AP8" s="715" t="s">
        <v>138</v>
      </c>
      <c r="AQ8" s="716"/>
      <c r="AR8" s="15" t="s">
        <v>0</v>
      </c>
    </row>
    <row r="9" spans="1:44" ht="12.75" customHeight="1">
      <c r="A9" s="189" t="s">
        <v>45</v>
      </c>
      <c r="B9" s="56" t="s">
        <v>20</v>
      </c>
      <c r="C9" s="130" t="s">
        <v>65</v>
      </c>
      <c r="D9" s="701">
        <v>2013</v>
      </c>
      <c r="E9" s="702"/>
      <c r="F9" s="701">
        <v>2014</v>
      </c>
      <c r="G9" s="702"/>
      <c r="H9" s="718">
        <v>2013</v>
      </c>
      <c r="I9" s="702"/>
      <c r="J9" s="701">
        <v>2014</v>
      </c>
      <c r="K9" s="721"/>
      <c r="L9" s="318"/>
      <c r="M9" s="319"/>
      <c r="N9" s="319"/>
      <c r="O9" s="320"/>
      <c r="P9" s="22"/>
      <c r="Q9" s="22"/>
      <c r="R9" s="22"/>
      <c r="Z9" s="140" t="s">
        <v>95</v>
      </c>
      <c r="AA9" s="609" t="str">
        <f>A9</f>
        <v>code</v>
      </c>
      <c r="AB9" s="75"/>
      <c r="AC9" s="139"/>
      <c r="AD9" s="718">
        <f>D9</f>
        <v>2013</v>
      </c>
      <c r="AE9" s="702" t="s">
        <v>0</v>
      </c>
      <c r="AF9" s="701">
        <f>F9</f>
        <v>2014</v>
      </c>
      <c r="AG9" s="702" t="s">
        <v>0</v>
      </c>
      <c r="AH9" s="718">
        <f>H9</f>
        <v>2013</v>
      </c>
      <c r="AI9" s="702" t="s">
        <v>0</v>
      </c>
      <c r="AJ9" s="701">
        <f>J9</f>
        <v>2014</v>
      </c>
      <c r="AK9" s="719" t="s">
        <v>0</v>
      </c>
      <c r="AL9" s="138"/>
      <c r="AM9" s="501" t="str">
        <f>A9</f>
        <v>code</v>
      </c>
      <c r="AN9" s="138"/>
      <c r="AO9" s="380" t="s">
        <v>0</v>
      </c>
      <c r="AP9" s="371">
        <f>H9</f>
        <v>2013</v>
      </c>
      <c r="AQ9" s="381">
        <f>F9</f>
        <v>2014</v>
      </c>
      <c r="AR9" s="10" t="s">
        <v>0</v>
      </c>
    </row>
    <row r="10" spans="1:43" ht="14.25" customHeight="1">
      <c r="A10" s="190" t="s">
        <v>0</v>
      </c>
      <c r="B10" s="183"/>
      <c r="C10" s="63" t="s">
        <v>0</v>
      </c>
      <c r="D10" s="184" t="s">
        <v>1</v>
      </c>
      <c r="E10" s="184" t="s">
        <v>111</v>
      </c>
      <c r="F10" s="184" t="s">
        <v>1</v>
      </c>
      <c r="G10" s="184" t="s">
        <v>111</v>
      </c>
      <c r="H10" s="184" t="s">
        <v>1</v>
      </c>
      <c r="I10" s="184" t="s">
        <v>111</v>
      </c>
      <c r="J10" s="184" t="s">
        <v>1</v>
      </c>
      <c r="K10" s="191" t="s">
        <v>111</v>
      </c>
      <c r="L10" s="319"/>
      <c r="M10" s="319"/>
      <c r="N10" s="319"/>
      <c r="O10" s="320"/>
      <c r="P10" s="22"/>
      <c r="Q10" s="22"/>
      <c r="R10" s="22"/>
      <c r="Z10" s="141" t="s">
        <v>45</v>
      </c>
      <c r="AA10" s="608" t="str">
        <f>A10</f>
        <v> </v>
      </c>
      <c r="AB10" s="607"/>
      <c r="AC10" s="173"/>
      <c r="AD10" s="138" t="str">
        <f>D10</f>
        <v> Quantity</v>
      </c>
      <c r="AE10" s="129" t="str">
        <f>E10</f>
        <v>Value</v>
      </c>
      <c r="AF10" s="56" t="str">
        <f>F10</f>
        <v> Quantity</v>
      </c>
      <c r="AG10" s="129" t="str">
        <f>G10</f>
        <v>Value</v>
      </c>
      <c r="AH10" s="57" t="str">
        <f>H10</f>
        <v> Quantity</v>
      </c>
      <c r="AI10" s="129" t="str">
        <f>I10</f>
        <v>Value</v>
      </c>
      <c r="AJ10" s="56" t="str">
        <f>J10</f>
        <v> Quantity</v>
      </c>
      <c r="AK10" s="131" t="str">
        <f>K10</f>
        <v>Value</v>
      </c>
      <c r="AL10" s="138"/>
      <c r="AM10" s="502" t="str">
        <f>A10</f>
        <v> </v>
      </c>
      <c r="AN10" s="346"/>
      <c r="AO10" s="375" t="s">
        <v>0</v>
      </c>
      <c r="AP10" s="497"/>
      <c r="AQ10" s="498"/>
    </row>
    <row r="11" spans="1:44" s="155" customFormat="1" ht="15" customHeight="1">
      <c r="A11" s="192">
        <v>1</v>
      </c>
      <c r="B11" s="152" t="s">
        <v>12</v>
      </c>
      <c r="C11" s="153" t="s">
        <v>183</v>
      </c>
      <c r="D11" s="630">
        <v>34</v>
      </c>
      <c r="E11" s="592">
        <v>5613</v>
      </c>
      <c r="F11" s="592">
        <v>22</v>
      </c>
      <c r="G11" s="592">
        <v>3908</v>
      </c>
      <c r="H11" s="592">
        <v>825</v>
      </c>
      <c r="I11" s="592">
        <v>88022</v>
      </c>
      <c r="J11" s="592">
        <v>814</v>
      </c>
      <c r="K11" s="201">
        <v>89430</v>
      </c>
      <c r="L11" s="321"/>
      <c r="M11" s="322"/>
      <c r="N11" s="324"/>
      <c r="O11" s="324"/>
      <c r="P11" s="325"/>
      <c r="Q11" s="325"/>
      <c r="R11" s="325"/>
      <c r="S11" s="305"/>
      <c r="T11" s="305"/>
      <c r="U11" s="305"/>
      <c r="V11" s="305"/>
      <c r="W11" s="305"/>
      <c r="X11" s="305"/>
      <c r="Y11" s="305"/>
      <c r="Z11" s="156">
        <v>1861</v>
      </c>
      <c r="AA11" s="157">
        <f aca="true" t="shared" si="0" ref="AA11:AB16">A11</f>
        <v>1</v>
      </c>
      <c r="AB11" s="152" t="str">
        <f t="shared" si="0"/>
        <v>ROUNDWOOD</v>
      </c>
      <c r="AC11" s="153" t="s">
        <v>183</v>
      </c>
      <c r="AD11" s="285">
        <f aca="true" t="shared" si="1" ref="AD11:AK11">D11-(D12+D13)</f>
        <v>0</v>
      </c>
      <c r="AE11" s="286">
        <f t="shared" si="1"/>
        <v>0</v>
      </c>
      <c r="AF11" s="286">
        <f t="shared" si="1"/>
        <v>0</v>
      </c>
      <c r="AG11" s="286">
        <f t="shared" si="1"/>
        <v>0</v>
      </c>
      <c r="AH11" s="286">
        <f t="shared" si="1"/>
        <v>0</v>
      </c>
      <c r="AI11" s="286">
        <f t="shared" si="1"/>
        <v>0</v>
      </c>
      <c r="AJ11" s="286">
        <f t="shared" si="1"/>
        <v>0</v>
      </c>
      <c r="AK11" s="287">
        <f t="shared" si="1"/>
        <v>0</v>
      </c>
      <c r="AL11" s="374"/>
      <c r="AM11" s="383">
        <f>A11</f>
        <v>1</v>
      </c>
      <c r="AN11" s="152" t="str">
        <f aca="true" t="shared" si="2" ref="AN11:AN18">B11</f>
        <v>ROUNDWOOD</v>
      </c>
      <c r="AO11" s="153" t="s">
        <v>183</v>
      </c>
      <c r="AP11" s="385">
        <v>3544</v>
      </c>
      <c r="AQ11" s="386">
        <v>3150</v>
      </c>
      <c r="AR11" s="370" t="s">
        <v>0</v>
      </c>
    </row>
    <row r="12" spans="1:43" s="19" customFormat="1" ht="15" customHeight="1">
      <c r="A12" s="194">
        <v>1.1</v>
      </c>
      <c r="B12" s="593" t="s">
        <v>202</v>
      </c>
      <c r="C12" s="59" t="s">
        <v>183</v>
      </c>
      <c r="D12" s="60">
        <v>1</v>
      </c>
      <c r="E12" s="60">
        <v>208</v>
      </c>
      <c r="F12" s="60">
        <v>0</v>
      </c>
      <c r="G12" s="60">
        <v>68</v>
      </c>
      <c r="H12" s="594">
        <v>707</v>
      </c>
      <c r="I12" s="60">
        <v>74469</v>
      </c>
      <c r="J12" s="60">
        <v>694</v>
      </c>
      <c r="K12" s="199">
        <v>75266</v>
      </c>
      <c r="L12" s="321"/>
      <c r="M12" s="322"/>
      <c r="N12" s="323"/>
      <c r="O12" s="324"/>
      <c r="P12" s="325"/>
      <c r="Q12" s="325"/>
      <c r="R12" s="325"/>
      <c r="S12" s="305"/>
      <c r="T12" s="305"/>
      <c r="U12" s="305"/>
      <c r="V12" s="305"/>
      <c r="W12" s="305"/>
      <c r="X12" s="305"/>
      <c r="Y12" s="305"/>
      <c r="Z12" s="69">
        <v>1629</v>
      </c>
      <c r="AA12" s="4">
        <f t="shared" si="0"/>
        <v>1.1</v>
      </c>
      <c r="AB12" s="46" t="str">
        <f t="shared" si="0"/>
        <v>WOOD FUEL (INCLUDING WOOD FOR CHARCOAL)</v>
      </c>
      <c r="AC12" s="59" t="s">
        <v>183</v>
      </c>
      <c r="AD12" s="288"/>
      <c r="AE12" s="288"/>
      <c r="AF12" s="288"/>
      <c r="AG12" s="288"/>
      <c r="AH12" s="288"/>
      <c r="AI12" s="288"/>
      <c r="AJ12" s="288"/>
      <c r="AK12" s="289"/>
      <c r="AL12" s="325"/>
      <c r="AM12" s="503">
        <f aca="true" t="shared" si="3" ref="AM12:AN68">A12</f>
        <v>1.1</v>
      </c>
      <c r="AN12" s="46" t="str">
        <f t="shared" si="2"/>
        <v>WOOD FUEL (INCLUDING WOOD FOR CHARCOAL)</v>
      </c>
      <c r="AO12" s="59" t="s">
        <v>183</v>
      </c>
      <c r="AP12" s="499">
        <v>783</v>
      </c>
      <c r="AQ12" s="419">
        <v>564</v>
      </c>
    </row>
    <row r="13" spans="1:43" s="19" customFormat="1" ht="15" customHeight="1">
      <c r="A13" s="194">
        <v>1.2</v>
      </c>
      <c r="B13" s="46" t="s">
        <v>49</v>
      </c>
      <c r="C13" s="64" t="s">
        <v>183</v>
      </c>
      <c r="D13" s="631">
        <v>33</v>
      </c>
      <c r="E13" s="58">
        <v>5405</v>
      </c>
      <c r="F13" s="58">
        <v>22</v>
      </c>
      <c r="G13" s="58">
        <v>3840</v>
      </c>
      <c r="H13" s="60">
        <v>118</v>
      </c>
      <c r="I13" s="60">
        <v>13553</v>
      </c>
      <c r="J13" s="61">
        <v>120</v>
      </c>
      <c r="K13" s="195">
        <v>14164</v>
      </c>
      <c r="L13" s="321"/>
      <c r="M13" s="322"/>
      <c r="N13" s="323"/>
      <c r="O13" s="324"/>
      <c r="P13" s="325"/>
      <c r="Q13" s="325"/>
      <c r="R13" s="325"/>
      <c r="S13" s="305"/>
      <c r="T13" s="305"/>
      <c r="U13" s="305"/>
      <c r="V13" s="305"/>
      <c r="W13" s="305"/>
      <c r="X13" s="305"/>
      <c r="Y13" s="305"/>
      <c r="Z13" s="71">
        <v>1865</v>
      </c>
      <c r="AA13" s="4">
        <f t="shared" si="0"/>
        <v>1.2</v>
      </c>
      <c r="AB13" s="46" t="str">
        <f t="shared" si="0"/>
        <v>INDUSTRIAL ROUNDWOOD (WOOD IN THE ROUGH)</v>
      </c>
      <c r="AC13" s="64" t="s">
        <v>183</v>
      </c>
      <c r="AD13" s="290">
        <f aca="true" t="shared" si="4" ref="AD13:AK13">D13-(D14+D15)</f>
        <v>0</v>
      </c>
      <c r="AE13" s="290">
        <f t="shared" si="4"/>
        <v>0</v>
      </c>
      <c r="AF13" s="290">
        <f t="shared" si="4"/>
        <v>0</v>
      </c>
      <c r="AG13" s="290">
        <f t="shared" si="4"/>
        <v>0</v>
      </c>
      <c r="AH13" s="290">
        <f t="shared" si="4"/>
        <v>0</v>
      </c>
      <c r="AI13" s="290">
        <f t="shared" si="4"/>
        <v>0</v>
      </c>
      <c r="AJ13" s="290">
        <f t="shared" si="4"/>
        <v>0</v>
      </c>
      <c r="AK13" s="291">
        <f t="shared" si="4"/>
        <v>0</v>
      </c>
      <c r="AL13" s="374"/>
      <c r="AM13" s="503">
        <f t="shared" si="3"/>
        <v>1.2</v>
      </c>
      <c r="AN13" s="46" t="str">
        <f t="shared" si="2"/>
        <v>INDUSTRIAL ROUNDWOOD (WOOD IN THE ROUGH)</v>
      </c>
      <c r="AO13" s="64" t="s">
        <v>183</v>
      </c>
      <c r="AP13" s="499">
        <v>2761</v>
      </c>
      <c r="AQ13" s="419">
        <v>2586</v>
      </c>
    </row>
    <row r="14" spans="1:43" s="19" customFormat="1" ht="15" customHeight="1">
      <c r="A14" s="194" t="s">
        <v>27</v>
      </c>
      <c r="B14" s="47" t="s">
        <v>6</v>
      </c>
      <c r="C14" s="55" t="s">
        <v>183</v>
      </c>
      <c r="D14" s="60">
        <v>17</v>
      </c>
      <c r="E14" s="60">
        <v>1775</v>
      </c>
      <c r="F14" s="60">
        <v>16</v>
      </c>
      <c r="G14" s="62">
        <v>1547</v>
      </c>
      <c r="H14" s="60">
        <v>68</v>
      </c>
      <c r="I14" s="60">
        <v>7314</v>
      </c>
      <c r="J14" s="60">
        <v>63</v>
      </c>
      <c r="K14" s="196">
        <v>6536</v>
      </c>
      <c r="L14" s="321"/>
      <c r="M14" s="322"/>
      <c r="N14" s="323"/>
      <c r="O14" s="323"/>
      <c r="P14" s="325"/>
      <c r="Q14" s="325"/>
      <c r="R14" s="325"/>
      <c r="S14" s="305"/>
      <c r="T14" s="305"/>
      <c r="U14" s="305"/>
      <c r="V14" s="305"/>
      <c r="W14" s="305"/>
      <c r="X14" s="305"/>
      <c r="Y14" s="305"/>
      <c r="Z14" s="69">
        <v>1651</v>
      </c>
      <c r="AA14" s="4" t="str">
        <f t="shared" si="0"/>
        <v>1.2.C</v>
      </c>
      <c r="AB14" s="47" t="str">
        <f t="shared" si="0"/>
        <v>Coniferous</v>
      </c>
      <c r="AC14" s="55" t="s">
        <v>183</v>
      </c>
      <c r="AD14" s="288"/>
      <c r="AE14" s="288"/>
      <c r="AF14" s="288"/>
      <c r="AG14" s="288"/>
      <c r="AH14" s="288"/>
      <c r="AI14" s="288"/>
      <c r="AJ14" s="288"/>
      <c r="AK14" s="289"/>
      <c r="AL14" s="325"/>
      <c r="AM14" s="503" t="str">
        <f t="shared" si="3"/>
        <v>1.2.C</v>
      </c>
      <c r="AN14" s="47" t="str">
        <f t="shared" si="2"/>
        <v>Coniferous</v>
      </c>
      <c r="AO14" s="55" t="s">
        <v>183</v>
      </c>
      <c r="AP14" s="499">
        <v>1962</v>
      </c>
      <c r="AQ14" s="419">
        <v>1938</v>
      </c>
    </row>
    <row r="15" spans="1:43" s="19" customFormat="1" ht="15" customHeight="1">
      <c r="A15" s="194" t="s">
        <v>86</v>
      </c>
      <c r="B15" s="47" t="s">
        <v>7</v>
      </c>
      <c r="C15" s="55" t="s">
        <v>183</v>
      </c>
      <c r="D15" s="60">
        <v>16</v>
      </c>
      <c r="E15" s="60">
        <v>3630</v>
      </c>
      <c r="F15" s="60">
        <v>6</v>
      </c>
      <c r="G15" s="62">
        <v>2293</v>
      </c>
      <c r="H15" s="60">
        <v>50</v>
      </c>
      <c r="I15" s="60">
        <v>6239</v>
      </c>
      <c r="J15" s="60">
        <v>57</v>
      </c>
      <c r="K15" s="196">
        <v>7628</v>
      </c>
      <c r="L15" s="321"/>
      <c r="M15" s="322"/>
      <c r="N15" s="323"/>
      <c r="O15" s="324"/>
      <c r="P15" s="325"/>
      <c r="Q15" s="325"/>
      <c r="R15" s="325"/>
      <c r="S15" s="305"/>
      <c r="T15" s="305"/>
      <c r="U15" s="305"/>
      <c r="V15" s="305"/>
      <c r="W15" s="305"/>
      <c r="X15" s="305"/>
      <c r="Y15" s="305"/>
      <c r="Z15" s="69" t="s">
        <v>0</v>
      </c>
      <c r="AA15" s="4" t="str">
        <f t="shared" si="0"/>
        <v>1.2.NC</v>
      </c>
      <c r="AB15" s="47" t="str">
        <f t="shared" si="0"/>
        <v>Non-Coniferous</v>
      </c>
      <c r="AC15" s="55" t="s">
        <v>183</v>
      </c>
      <c r="AD15" s="288"/>
      <c r="AE15" s="288"/>
      <c r="AF15" s="288"/>
      <c r="AG15" s="288"/>
      <c r="AH15" s="288"/>
      <c r="AI15" s="288"/>
      <c r="AJ15" s="288"/>
      <c r="AK15" s="289"/>
      <c r="AL15" s="325"/>
      <c r="AM15" s="503" t="str">
        <f t="shared" si="3"/>
        <v>1.2.NC</v>
      </c>
      <c r="AN15" s="47" t="str">
        <f t="shared" si="2"/>
        <v>Non-Coniferous</v>
      </c>
      <c r="AO15" s="55" t="s">
        <v>183</v>
      </c>
      <c r="AP15" s="499">
        <v>799</v>
      </c>
      <c r="AQ15" s="419">
        <v>648</v>
      </c>
    </row>
    <row r="16" spans="1:44" s="19" customFormat="1" ht="15" customHeight="1">
      <c r="A16" s="197" t="s">
        <v>110</v>
      </c>
      <c r="B16" s="70" t="s">
        <v>101</v>
      </c>
      <c r="C16" s="59" t="s">
        <v>183</v>
      </c>
      <c r="D16" s="60">
        <v>0</v>
      </c>
      <c r="E16" s="60">
        <v>1</v>
      </c>
      <c r="F16" s="60">
        <v>0</v>
      </c>
      <c r="G16" s="62">
        <v>1</v>
      </c>
      <c r="H16" s="60">
        <v>0</v>
      </c>
      <c r="I16" s="60">
        <v>0</v>
      </c>
      <c r="J16" s="60">
        <v>0</v>
      </c>
      <c r="K16" s="196">
        <v>0</v>
      </c>
      <c r="L16" s="321"/>
      <c r="M16" s="322"/>
      <c r="N16" s="323"/>
      <c r="O16" s="324"/>
      <c r="P16" s="325"/>
      <c r="Q16" s="325"/>
      <c r="R16" s="325"/>
      <c r="S16" s="305"/>
      <c r="T16" s="305"/>
      <c r="U16" s="305"/>
      <c r="V16" s="305"/>
      <c r="W16" s="305"/>
      <c r="X16" s="305"/>
      <c r="Y16" s="305"/>
      <c r="Z16" s="69">
        <v>1657</v>
      </c>
      <c r="AA16" s="4" t="str">
        <f t="shared" si="0"/>
        <v>1.2.NC.T</v>
      </c>
      <c r="AB16" s="48" t="str">
        <f t="shared" si="0"/>
        <v>of which: Tropical</v>
      </c>
      <c r="AC16" s="59" t="s">
        <v>183</v>
      </c>
      <c r="AD16" s="297">
        <f>IF(AND(ISNUMBER(D16/D15),D16&gt;D15),"&gt; 1.2.NC !!","")</f>
      </c>
      <c r="AE16" s="297">
        <f aca="true" t="shared" si="5" ref="AE16:AK16">IF(AND(ISNUMBER(E16/E15),E16&gt;E15),"&gt; 1.2.NC !!","")</f>
      </c>
      <c r="AF16" s="297">
        <f t="shared" si="5"/>
      </c>
      <c r="AG16" s="297">
        <f t="shared" si="5"/>
      </c>
      <c r="AH16" s="297">
        <f t="shared" si="5"/>
      </c>
      <c r="AI16" s="297">
        <f t="shared" si="5"/>
      </c>
      <c r="AJ16" s="297">
        <f t="shared" si="5"/>
      </c>
      <c r="AK16" s="298">
        <f t="shared" si="5"/>
      </c>
      <c r="AL16" s="325"/>
      <c r="AM16" s="504" t="str">
        <f t="shared" si="3"/>
        <v>1.2.NC.T</v>
      </c>
      <c r="AN16" s="48" t="str">
        <f t="shared" si="2"/>
        <v>of which: Tropical</v>
      </c>
      <c r="AO16" s="59" t="s">
        <v>183</v>
      </c>
      <c r="AP16" s="391" t="s">
        <v>140</v>
      </c>
      <c r="AQ16" s="392" t="s">
        <v>140</v>
      </c>
      <c r="AR16" s="18"/>
    </row>
    <row r="17" spans="1:43" s="155" customFormat="1" ht="15" customHeight="1">
      <c r="A17" s="200">
        <v>2</v>
      </c>
      <c r="B17" s="170" t="s">
        <v>50</v>
      </c>
      <c r="C17" s="171" t="s">
        <v>97</v>
      </c>
      <c r="D17" s="159">
        <v>0</v>
      </c>
      <c r="E17" s="159">
        <v>140</v>
      </c>
      <c r="F17" s="159">
        <v>0</v>
      </c>
      <c r="G17" s="160">
        <v>308</v>
      </c>
      <c r="H17" s="159">
        <v>19.96</v>
      </c>
      <c r="I17" s="159">
        <v>13621.2</v>
      </c>
      <c r="J17" s="159">
        <v>25</v>
      </c>
      <c r="K17" s="201">
        <v>17957</v>
      </c>
      <c r="L17" s="321"/>
      <c r="M17" s="322"/>
      <c r="N17" s="323"/>
      <c r="O17" s="324"/>
      <c r="P17" s="325"/>
      <c r="Q17" s="325"/>
      <c r="R17" s="325"/>
      <c r="S17" s="305"/>
      <c r="T17" s="305"/>
      <c r="U17" s="305"/>
      <c r="V17" s="305"/>
      <c r="W17" s="305"/>
      <c r="X17" s="305"/>
      <c r="Y17" s="305"/>
      <c r="Z17" s="156">
        <v>1630</v>
      </c>
      <c r="AA17" s="172">
        <f aca="true" t="shared" si="6" ref="AA17:AA68">A17</f>
        <v>2</v>
      </c>
      <c r="AB17" s="170" t="str">
        <f aca="true" t="shared" si="7" ref="AB17:AB68">B17</f>
        <v>WOOD CHARCOAL</v>
      </c>
      <c r="AC17" s="171" t="s">
        <v>97</v>
      </c>
      <c r="AD17" s="605"/>
      <c r="AE17" s="605"/>
      <c r="AF17" s="605"/>
      <c r="AG17" s="605"/>
      <c r="AH17" s="605"/>
      <c r="AI17" s="605"/>
      <c r="AJ17" s="605"/>
      <c r="AK17" s="606"/>
      <c r="AL17" s="325"/>
      <c r="AM17" s="384">
        <f t="shared" si="3"/>
        <v>2</v>
      </c>
      <c r="AN17" s="170" t="str">
        <f t="shared" si="2"/>
        <v>WOOD CHARCOAL</v>
      </c>
      <c r="AO17" s="171" t="s">
        <v>97</v>
      </c>
      <c r="AP17" s="387">
        <v>5.039999999999999</v>
      </c>
      <c r="AQ17" s="388">
        <v>6</v>
      </c>
    </row>
    <row r="18" spans="1:43" s="155" customFormat="1" ht="15" customHeight="1">
      <c r="A18" s="192">
        <v>3</v>
      </c>
      <c r="B18" s="152" t="s">
        <v>206</v>
      </c>
      <c r="C18" s="153" t="s">
        <v>119</v>
      </c>
      <c r="D18" s="159">
        <v>4</v>
      </c>
      <c r="E18" s="159">
        <v>199</v>
      </c>
      <c r="F18" s="159">
        <v>7</v>
      </c>
      <c r="G18" s="160">
        <v>315</v>
      </c>
      <c r="H18" s="159">
        <v>68</v>
      </c>
      <c r="I18" s="159">
        <v>7155</v>
      </c>
      <c r="J18" s="159">
        <v>47</v>
      </c>
      <c r="K18" s="201">
        <v>5356</v>
      </c>
      <c r="L18" s="321"/>
      <c r="M18" s="322"/>
      <c r="N18" s="323"/>
      <c r="O18" s="323"/>
      <c r="P18" s="325"/>
      <c r="Q18" s="325"/>
      <c r="R18" s="325"/>
      <c r="S18" s="305"/>
      <c r="T18" s="305"/>
      <c r="U18" s="305"/>
      <c r="V18" s="305"/>
      <c r="W18" s="305"/>
      <c r="X18" s="305"/>
      <c r="Y18" s="305"/>
      <c r="Z18" s="156"/>
      <c r="AA18" s="161">
        <f t="shared" si="6"/>
        <v>3</v>
      </c>
      <c r="AB18" s="158" t="str">
        <f t="shared" si="7"/>
        <v>WOOD CHIPS, PARTICLES AND RESIDUES</v>
      </c>
      <c r="AC18" s="153" t="s">
        <v>119</v>
      </c>
      <c r="AD18" s="604">
        <f>D18-(D19+D20)</f>
        <v>0</v>
      </c>
      <c r="AE18" s="294">
        <f aca="true" t="shared" si="8" ref="AE18:AK18">E18-(E19+E20)</f>
        <v>0</v>
      </c>
      <c r="AF18" s="294">
        <f t="shared" si="8"/>
        <v>0</v>
      </c>
      <c r="AG18" s="294">
        <f t="shared" si="8"/>
        <v>0</v>
      </c>
      <c r="AH18" s="294">
        <f t="shared" si="8"/>
        <v>0</v>
      </c>
      <c r="AI18" s="294">
        <f t="shared" si="8"/>
        <v>0</v>
      </c>
      <c r="AJ18" s="294">
        <f t="shared" si="8"/>
        <v>0</v>
      </c>
      <c r="AK18" s="295">
        <f t="shared" si="8"/>
        <v>0</v>
      </c>
      <c r="AL18" s="325"/>
      <c r="AM18" s="610">
        <f t="shared" si="3"/>
        <v>3</v>
      </c>
      <c r="AN18" s="158" t="str">
        <f t="shared" si="2"/>
        <v>WOOD CHIPS, PARTICLES AND RESIDUES</v>
      </c>
      <c r="AO18" s="153" t="s">
        <v>119</v>
      </c>
      <c r="AP18" s="387">
        <v>39</v>
      </c>
      <c r="AQ18" s="388">
        <v>65</v>
      </c>
    </row>
    <row r="19" spans="1:43" s="19" customFormat="1" ht="15" customHeight="1">
      <c r="A19" s="194" t="s">
        <v>204</v>
      </c>
      <c r="B19" s="49" t="s">
        <v>93</v>
      </c>
      <c r="C19" s="55" t="s">
        <v>119</v>
      </c>
      <c r="D19" s="60">
        <v>0</v>
      </c>
      <c r="E19" s="60">
        <v>75</v>
      </c>
      <c r="F19" s="60">
        <v>0</v>
      </c>
      <c r="G19" s="62">
        <v>86</v>
      </c>
      <c r="H19" s="60">
        <v>22</v>
      </c>
      <c r="I19" s="60">
        <v>2865</v>
      </c>
      <c r="J19" s="60">
        <v>14</v>
      </c>
      <c r="K19" s="196">
        <v>2552</v>
      </c>
      <c r="L19" s="321"/>
      <c r="M19" s="322"/>
      <c r="N19" s="323"/>
      <c r="O19" s="323"/>
      <c r="P19" s="325"/>
      <c r="Q19" s="325"/>
      <c r="R19" s="325"/>
      <c r="S19" s="305"/>
      <c r="T19" s="305"/>
      <c r="U19" s="305"/>
      <c r="V19" s="305"/>
      <c r="W19" s="305"/>
      <c r="X19" s="305"/>
      <c r="Y19" s="305"/>
      <c r="Z19" s="69">
        <v>1619</v>
      </c>
      <c r="AA19" s="4" t="str">
        <f>A19</f>
        <v>3.1</v>
      </c>
      <c r="AB19" s="49" t="str">
        <f>B19</f>
        <v>WOOD CHIPS AND PARTICLES</v>
      </c>
      <c r="AC19" s="55" t="s">
        <v>119</v>
      </c>
      <c r="AD19" s="288"/>
      <c r="AE19" s="288"/>
      <c r="AF19" s="288"/>
      <c r="AG19" s="288"/>
      <c r="AH19" s="288"/>
      <c r="AI19" s="288"/>
      <c r="AJ19" s="288"/>
      <c r="AK19" s="289"/>
      <c r="AL19" s="325" t="s">
        <v>0</v>
      </c>
      <c r="AM19" s="503" t="str">
        <f>A19</f>
        <v>3.1</v>
      </c>
      <c r="AN19" s="49" t="str">
        <f>B19</f>
        <v>WOOD CHIPS AND PARTICLES</v>
      </c>
      <c r="AO19" s="55" t="s">
        <v>119</v>
      </c>
      <c r="AP19" s="499">
        <v>1</v>
      </c>
      <c r="AQ19" s="419">
        <v>9</v>
      </c>
    </row>
    <row r="20" spans="1:43" s="19" customFormat="1" ht="15" customHeight="1">
      <c r="A20" s="197" t="s">
        <v>205</v>
      </c>
      <c r="B20" s="52" t="s">
        <v>207</v>
      </c>
      <c r="C20" s="55" t="s">
        <v>119</v>
      </c>
      <c r="D20" s="60">
        <v>4</v>
      </c>
      <c r="E20" s="60">
        <v>124</v>
      </c>
      <c r="F20" s="60">
        <v>7</v>
      </c>
      <c r="G20" s="62">
        <v>229</v>
      </c>
      <c r="H20" s="60">
        <v>46</v>
      </c>
      <c r="I20" s="60">
        <v>4290</v>
      </c>
      <c r="J20" s="60">
        <v>33</v>
      </c>
      <c r="K20" s="196">
        <v>2804</v>
      </c>
      <c r="L20" s="321"/>
      <c r="M20" s="322"/>
      <c r="N20" s="323"/>
      <c r="O20" s="323"/>
      <c r="P20" s="325"/>
      <c r="Q20" s="325"/>
      <c r="R20" s="325"/>
      <c r="S20" s="305"/>
      <c r="T20" s="305"/>
      <c r="U20" s="305"/>
      <c r="V20" s="305"/>
      <c r="W20" s="305"/>
      <c r="X20" s="305"/>
      <c r="Y20" s="305"/>
      <c r="Z20" s="69">
        <v>1620</v>
      </c>
      <c r="AA20" s="5" t="str">
        <f>A20</f>
        <v>3.2</v>
      </c>
      <c r="AB20" s="49" t="str">
        <f>B20</f>
        <v>WOOD RESIDUES (INCLUDING WOOD FOR AGGLOMERATES)</v>
      </c>
      <c r="AC20" s="55" t="s">
        <v>119</v>
      </c>
      <c r="AD20" s="297"/>
      <c r="AE20" s="297"/>
      <c r="AF20" s="297"/>
      <c r="AG20" s="297"/>
      <c r="AH20" s="297"/>
      <c r="AI20" s="297"/>
      <c r="AJ20" s="297"/>
      <c r="AK20" s="298"/>
      <c r="AL20" s="325"/>
      <c r="AM20" s="503" t="str">
        <f>A20</f>
        <v>3.2</v>
      </c>
      <c r="AN20" s="49" t="str">
        <f>B20</f>
        <v>WOOD RESIDUES (INCLUDING WOOD FOR AGGLOMERATES)</v>
      </c>
      <c r="AO20" s="55" t="s">
        <v>119</v>
      </c>
      <c r="AP20" s="391">
        <v>38</v>
      </c>
      <c r="AQ20" s="419">
        <v>56</v>
      </c>
    </row>
    <row r="21" spans="1:43" s="155" customFormat="1" ht="15" customHeight="1">
      <c r="A21" s="192">
        <v>4</v>
      </c>
      <c r="B21" s="152" t="s">
        <v>211</v>
      </c>
      <c r="C21" s="153" t="s">
        <v>97</v>
      </c>
      <c r="D21" s="159">
        <v>0</v>
      </c>
      <c r="E21" s="159">
        <v>92</v>
      </c>
      <c r="F21" s="159">
        <v>0</v>
      </c>
      <c r="G21" s="160">
        <v>124</v>
      </c>
      <c r="H21" s="159">
        <v>259</v>
      </c>
      <c r="I21" s="159">
        <v>70574</v>
      </c>
      <c r="J21" s="159">
        <v>262</v>
      </c>
      <c r="K21" s="201">
        <v>72368</v>
      </c>
      <c r="L21" s="321"/>
      <c r="M21" s="322"/>
      <c r="N21" s="323"/>
      <c r="O21" s="324"/>
      <c r="P21" s="325"/>
      <c r="Q21" s="325"/>
      <c r="R21" s="325"/>
      <c r="S21" s="305"/>
      <c r="T21" s="305"/>
      <c r="U21" s="305"/>
      <c r="V21" s="305"/>
      <c r="W21" s="305"/>
      <c r="X21" s="305"/>
      <c r="Y21" s="305"/>
      <c r="Z21" s="156"/>
      <c r="AA21" s="167">
        <f t="shared" si="6"/>
        <v>4</v>
      </c>
      <c r="AB21" s="158" t="str">
        <f t="shared" si="7"/>
        <v>WOOD PELLETS AND OTHER AGGLOMERATES</v>
      </c>
      <c r="AC21" s="153" t="s">
        <v>97</v>
      </c>
      <c r="AD21" s="604">
        <f>D21-(D22+D23)</f>
        <v>0</v>
      </c>
      <c r="AE21" s="294">
        <f aca="true" t="shared" si="9" ref="AE21:AK21">E21-(E22+E23)</f>
        <v>0</v>
      </c>
      <c r="AF21" s="294">
        <f t="shared" si="9"/>
        <v>0</v>
      </c>
      <c r="AG21" s="294">
        <f t="shared" si="9"/>
        <v>0</v>
      </c>
      <c r="AH21" s="294">
        <f t="shared" si="9"/>
        <v>0</v>
      </c>
      <c r="AI21" s="294">
        <f t="shared" si="9"/>
        <v>0</v>
      </c>
      <c r="AJ21" s="294">
        <f t="shared" si="9"/>
        <v>0</v>
      </c>
      <c r="AK21" s="295">
        <f t="shared" si="9"/>
        <v>0</v>
      </c>
      <c r="AL21" s="325"/>
      <c r="AM21" s="610">
        <f t="shared" si="3"/>
        <v>4</v>
      </c>
      <c r="AN21" s="158" t="str">
        <f aca="true" t="shared" si="10" ref="AN21:AN30">B21</f>
        <v>WOOD PELLETS AND OTHER AGGLOMERATES</v>
      </c>
      <c r="AO21" s="153" t="s">
        <v>97</v>
      </c>
      <c r="AP21" s="387">
        <v>55</v>
      </c>
      <c r="AQ21" s="388">
        <v>68</v>
      </c>
    </row>
    <row r="22" spans="1:43" s="19" customFormat="1" ht="15" customHeight="1">
      <c r="A22" s="194" t="s">
        <v>208</v>
      </c>
      <c r="B22" s="49" t="s">
        <v>210</v>
      </c>
      <c r="C22" s="55" t="s">
        <v>97</v>
      </c>
      <c r="D22" s="60">
        <v>0</v>
      </c>
      <c r="E22" s="60">
        <v>67</v>
      </c>
      <c r="F22" s="60">
        <v>0</v>
      </c>
      <c r="G22" s="62">
        <v>88</v>
      </c>
      <c r="H22" s="60">
        <v>169</v>
      </c>
      <c r="I22" s="60">
        <v>49691</v>
      </c>
      <c r="J22" s="60">
        <v>172</v>
      </c>
      <c r="K22" s="196">
        <v>51023</v>
      </c>
      <c r="L22" s="321"/>
      <c r="M22" s="322"/>
      <c r="N22" s="323"/>
      <c r="O22" s="323"/>
      <c r="P22" s="325"/>
      <c r="Q22" s="325"/>
      <c r="R22" s="325"/>
      <c r="S22" s="305"/>
      <c r="T22" s="305"/>
      <c r="U22" s="305"/>
      <c r="V22" s="305"/>
      <c r="W22" s="305"/>
      <c r="X22" s="305"/>
      <c r="Y22" s="305"/>
      <c r="Z22" s="69">
        <v>1632</v>
      </c>
      <c r="AA22" s="4" t="str">
        <f t="shared" si="6"/>
        <v>4.1</v>
      </c>
      <c r="AB22" s="49" t="str">
        <f t="shared" si="7"/>
        <v>WOOD PELLETS</v>
      </c>
      <c r="AC22" s="55" t="s">
        <v>97</v>
      </c>
      <c r="AD22" s="288"/>
      <c r="AE22" s="288"/>
      <c r="AF22" s="288"/>
      <c r="AG22" s="288"/>
      <c r="AH22" s="288"/>
      <c r="AI22" s="288"/>
      <c r="AJ22" s="288"/>
      <c r="AK22" s="289"/>
      <c r="AL22" s="325" t="s">
        <v>0</v>
      </c>
      <c r="AM22" s="503" t="str">
        <f t="shared" si="3"/>
        <v>4.1</v>
      </c>
      <c r="AN22" s="49" t="str">
        <f t="shared" si="10"/>
        <v>WOOD PELLETS</v>
      </c>
      <c r="AO22" s="55" t="s">
        <v>97</v>
      </c>
      <c r="AP22" s="499">
        <v>15</v>
      </c>
      <c r="AQ22" s="419">
        <v>28</v>
      </c>
    </row>
    <row r="23" spans="1:43" s="19" customFormat="1" ht="15" customHeight="1">
      <c r="A23" s="194" t="s">
        <v>209</v>
      </c>
      <c r="B23" s="49" t="s">
        <v>212</v>
      </c>
      <c r="C23" s="55" t="s">
        <v>97</v>
      </c>
      <c r="D23" s="60">
        <v>0</v>
      </c>
      <c r="E23" s="60">
        <v>25</v>
      </c>
      <c r="F23" s="60">
        <v>0</v>
      </c>
      <c r="G23" s="62">
        <v>36</v>
      </c>
      <c r="H23" s="60">
        <v>90</v>
      </c>
      <c r="I23" s="60">
        <v>20883</v>
      </c>
      <c r="J23" s="60">
        <v>90</v>
      </c>
      <c r="K23" s="196">
        <v>21345</v>
      </c>
      <c r="L23" s="321"/>
      <c r="M23" s="322"/>
      <c r="N23" s="323"/>
      <c r="O23" s="323"/>
      <c r="P23" s="325"/>
      <c r="Q23" s="325"/>
      <c r="R23" s="325"/>
      <c r="S23" s="305"/>
      <c r="T23" s="305"/>
      <c r="U23" s="305"/>
      <c r="V23" s="305"/>
      <c r="W23" s="305"/>
      <c r="X23" s="305"/>
      <c r="Y23" s="305"/>
      <c r="Z23" s="69">
        <v>1633</v>
      </c>
      <c r="AA23" s="4" t="str">
        <f t="shared" si="6"/>
        <v>4.2</v>
      </c>
      <c r="AB23" s="49" t="str">
        <f t="shared" si="7"/>
        <v>OTHER AGGLOMERATES</v>
      </c>
      <c r="AC23" s="55" t="s">
        <v>97</v>
      </c>
      <c r="AD23" s="297"/>
      <c r="AE23" s="297"/>
      <c r="AF23" s="297"/>
      <c r="AG23" s="297"/>
      <c r="AH23" s="297"/>
      <c r="AI23" s="297"/>
      <c r="AJ23" s="297"/>
      <c r="AK23" s="298"/>
      <c r="AL23" s="325"/>
      <c r="AM23" s="502" t="str">
        <f t="shared" si="3"/>
        <v>4.2</v>
      </c>
      <c r="AN23" s="49" t="str">
        <f t="shared" si="10"/>
        <v>OTHER AGGLOMERATES</v>
      </c>
      <c r="AO23" s="55" t="s">
        <v>97</v>
      </c>
      <c r="AP23" s="391">
        <v>40</v>
      </c>
      <c r="AQ23" s="419">
        <v>40</v>
      </c>
    </row>
    <row r="24" spans="1:43" s="155" customFormat="1" ht="15" customHeight="1">
      <c r="A24" s="202">
        <v>5</v>
      </c>
      <c r="B24" s="158" t="s">
        <v>51</v>
      </c>
      <c r="C24" s="153" t="s">
        <v>119</v>
      </c>
      <c r="D24" s="159">
        <v>76</v>
      </c>
      <c r="E24" s="159">
        <v>25003</v>
      </c>
      <c r="F24" s="159">
        <v>109</v>
      </c>
      <c r="G24" s="160">
        <v>35623</v>
      </c>
      <c r="H24" s="159">
        <v>743</v>
      </c>
      <c r="I24" s="159">
        <v>242719</v>
      </c>
      <c r="J24" s="159">
        <v>899</v>
      </c>
      <c r="K24" s="201">
        <v>291514</v>
      </c>
      <c r="L24" s="321"/>
      <c r="M24" s="322"/>
      <c r="N24" s="323"/>
      <c r="O24" s="324"/>
      <c r="P24" s="325"/>
      <c r="Q24" s="325"/>
      <c r="R24" s="325"/>
      <c r="S24" s="305"/>
      <c r="T24" s="305"/>
      <c r="U24" s="305"/>
      <c r="V24" s="305"/>
      <c r="W24" s="305"/>
      <c r="X24" s="305"/>
      <c r="Y24" s="305"/>
      <c r="Z24" s="156">
        <v>1872</v>
      </c>
      <c r="AA24" s="161">
        <f t="shared" si="6"/>
        <v>5</v>
      </c>
      <c r="AB24" s="158" t="str">
        <f t="shared" si="7"/>
        <v>SAWNWOOD </v>
      </c>
      <c r="AC24" s="153" t="s">
        <v>119</v>
      </c>
      <c r="AD24" s="294">
        <f aca="true" t="shared" si="11" ref="AD24:AK24">D24-(D25+D26)</f>
        <v>0</v>
      </c>
      <c r="AE24" s="294">
        <f t="shared" si="11"/>
        <v>0</v>
      </c>
      <c r="AF24" s="294">
        <f t="shared" si="11"/>
        <v>0</v>
      </c>
      <c r="AG24" s="294">
        <f t="shared" si="11"/>
        <v>0</v>
      </c>
      <c r="AH24" s="294">
        <f t="shared" si="11"/>
        <v>0</v>
      </c>
      <c r="AI24" s="294">
        <f t="shared" si="11"/>
        <v>0</v>
      </c>
      <c r="AJ24" s="294">
        <f t="shared" si="11"/>
        <v>0</v>
      </c>
      <c r="AK24" s="295">
        <f t="shared" si="11"/>
        <v>0</v>
      </c>
      <c r="AL24" s="374"/>
      <c r="AM24" s="383">
        <f t="shared" si="3"/>
        <v>5</v>
      </c>
      <c r="AN24" s="158" t="str">
        <f t="shared" si="10"/>
        <v>SAWNWOOD </v>
      </c>
      <c r="AO24" s="153" t="s">
        <v>119</v>
      </c>
      <c r="AP24" s="387">
        <v>186</v>
      </c>
      <c r="AQ24" s="388">
        <v>142.01</v>
      </c>
    </row>
    <row r="25" spans="1:43" s="19" customFormat="1" ht="15" customHeight="1">
      <c r="A25" s="194" t="s">
        <v>32</v>
      </c>
      <c r="B25" s="49" t="s">
        <v>6</v>
      </c>
      <c r="C25" s="55" t="s">
        <v>119</v>
      </c>
      <c r="D25" s="60">
        <v>3</v>
      </c>
      <c r="E25" s="60">
        <v>1411</v>
      </c>
      <c r="F25" s="60">
        <v>4</v>
      </c>
      <c r="G25" s="62">
        <v>1788</v>
      </c>
      <c r="H25" s="60">
        <v>518</v>
      </c>
      <c r="I25" s="60">
        <v>120736</v>
      </c>
      <c r="J25" s="60">
        <v>640</v>
      </c>
      <c r="K25" s="196">
        <v>148776</v>
      </c>
      <c r="L25" s="321"/>
      <c r="M25" s="322"/>
      <c r="N25" s="323"/>
      <c r="O25" s="323"/>
      <c r="P25" s="325"/>
      <c r="Q25" s="325"/>
      <c r="R25" s="325"/>
      <c r="S25" s="305"/>
      <c r="T25" s="305"/>
      <c r="U25" s="305"/>
      <c r="V25" s="305"/>
      <c r="W25" s="305"/>
      <c r="X25" s="305"/>
      <c r="Y25" s="305"/>
      <c r="Z25" s="69">
        <v>1632</v>
      </c>
      <c r="AA25" s="4" t="str">
        <f t="shared" si="6"/>
        <v>5.C</v>
      </c>
      <c r="AB25" s="49" t="str">
        <f t="shared" si="7"/>
        <v>Coniferous</v>
      </c>
      <c r="AC25" s="55" t="s">
        <v>119</v>
      </c>
      <c r="AD25" s="288"/>
      <c r="AE25" s="288"/>
      <c r="AF25" s="288"/>
      <c r="AG25" s="288"/>
      <c r="AH25" s="288"/>
      <c r="AI25" s="288"/>
      <c r="AJ25" s="288"/>
      <c r="AK25" s="289"/>
      <c r="AL25" s="325" t="s">
        <v>0</v>
      </c>
      <c r="AM25" s="503" t="str">
        <f t="shared" si="3"/>
        <v>5.C</v>
      </c>
      <c r="AN25" s="49" t="str">
        <f t="shared" si="10"/>
        <v>Coniferous</v>
      </c>
      <c r="AO25" s="55" t="s">
        <v>119</v>
      </c>
      <c r="AP25" s="499">
        <v>22</v>
      </c>
      <c r="AQ25" s="419">
        <v>-13.379999999999995</v>
      </c>
    </row>
    <row r="26" spans="1:43" s="19" customFormat="1" ht="15" customHeight="1">
      <c r="A26" s="194" t="s">
        <v>89</v>
      </c>
      <c r="B26" s="49" t="s">
        <v>7</v>
      </c>
      <c r="C26" s="55" t="s">
        <v>119</v>
      </c>
      <c r="D26" s="60">
        <v>73</v>
      </c>
      <c r="E26" s="60">
        <v>23592</v>
      </c>
      <c r="F26" s="60">
        <v>105</v>
      </c>
      <c r="G26" s="62">
        <v>33835</v>
      </c>
      <c r="H26" s="60">
        <v>225</v>
      </c>
      <c r="I26" s="60">
        <v>121983</v>
      </c>
      <c r="J26" s="60">
        <v>259</v>
      </c>
      <c r="K26" s="196">
        <v>142738</v>
      </c>
      <c r="L26" s="321"/>
      <c r="M26" s="322"/>
      <c r="N26" s="323"/>
      <c r="O26" s="323"/>
      <c r="P26" s="325"/>
      <c r="Q26" s="325"/>
      <c r="R26" s="325"/>
      <c r="S26" s="305"/>
      <c r="T26" s="305"/>
      <c r="U26" s="305"/>
      <c r="V26" s="305"/>
      <c r="W26" s="305"/>
      <c r="X26" s="305"/>
      <c r="Y26" s="305"/>
      <c r="Z26" s="69">
        <v>1633</v>
      </c>
      <c r="AA26" s="4" t="str">
        <f t="shared" si="6"/>
        <v>5.NC</v>
      </c>
      <c r="AB26" s="49" t="str">
        <f t="shared" si="7"/>
        <v>Non-Coniferous</v>
      </c>
      <c r="AC26" s="55" t="s">
        <v>119</v>
      </c>
      <c r="AD26" s="288"/>
      <c r="AE26" s="288"/>
      <c r="AF26" s="288"/>
      <c r="AG26" s="288"/>
      <c r="AH26" s="288"/>
      <c r="AI26" s="288"/>
      <c r="AJ26" s="288"/>
      <c r="AK26" s="289"/>
      <c r="AL26" s="325"/>
      <c r="AM26" s="503" t="str">
        <f t="shared" si="3"/>
        <v>5.NC</v>
      </c>
      <c r="AN26" s="49" t="str">
        <f t="shared" si="10"/>
        <v>Non-Coniferous</v>
      </c>
      <c r="AO26" s="55" t="s">
        <v>119</v>
      </c>
      <c r="AP26" s="391">
        <v>164</v>
      </c>
      <c r="AQ26" s="419">
        <v>155.39</v>
      </c>
    </row>
    <row r="27" spans="1:44" s="19" customFormat="1" ht="15" customHeight="1">
      <c r="A27" s="197" t="s">
        <v>107</v>
      </c>
      <c r="B27" s="50" t="s">
        <v>101</v>
      </c>
      <c r="C27" s="59" t="s">
        <v>119</v>
      </c>
      <c r="D27" s="60">
        <v>1</v>
      </c>
      <c r="E27" s="60">
        <v>1428</v>
      </c>
      <c r="F27" s="60">
        <v>1</v>
      </c>
      <c r="G27" s="62">
        <v>1908</v>
      </c>
      <c r="H27" s="60">
        <v>0</v>
      </c>
      <c r="I27" s="60">
        <v>81</v>
      </c>
      <c r="J27" s="60">
        <v>0</v>
      </c>
      <c r="K27" s="196">
        <v>44</v>
      </c>
      <c r="L27" s="321"/>
      <c r="M27" s="322"/>
      <c r="N27" s="323"/>
      <c r="O27" s="323"/>
      <c r="P27" s="325"/>
      <c r="Q27" s="325"/>
      <c r="R27" s="325"/>
      <c r="S27" s="305"/>
      <c r="T27" s="305"/>
      <c r="U27" s="305"/>
      <c r="V27" s="305"/>
      <c r="W27" s="305"/>
      <c r="X27" s="305"/>
      <c r="Y27" s="305"/>
      <c r="Z27" s="296">
        <v>1624</v>
      </c>
      <c r="AA27" s="5" t="str">
        <f t="shared" si="6"/>
        <v>5.NC.T</v>
      </c>
      <c r="AB27" s="50" t="str">
        <f t="shared" si="7"/>
        <v>of which: Tropical</v>
      </c>
      <c r="AC27" s="59" t="s">
        <v>119</v>
      </c>
      <c r="AD27" s="297">
        <f aca="true" t="shared" si="12" ref="AD27:AK27">IF(AND(ISNUMBER(D27/D26),D27&gt;D26),"&gt; 5.NC !!","")</f>
      </c>
      <c r="AE27" s="297">
        <f t="shared" si="12"/>
      </c>
      <c r="AF27" s="297">
        <f t="shared" si="12"/>
      </c>
      <c r="AG27" s="297">
        <f t="shared" si="12"/>
      </c>
      <c r="AH27" s="297">
        <f t="shared" si="12"/>
      </c>
      <c r="AI27" s="297">
        <f t="shared" si="12"/>
      </c>
      <c r="AJ27" s="297">
        <f t="shared" si="12"/>
      </c>
      <c r="AK27" s="508">
        <f t="shared" si="12"/>
      </c>
      <c r="AL27" s="325"/>
      <c r="AM27" s="502" t="str">
        <f t="shared" si="3"/>
        <v>5.NC.T</v>
      </c>
      <c r="AN27" s="50" t="str">
        <f t="shared" si="10"/>
        <v>of which: Tropical</v>
      </c>
      <c r="AO27" s="59" t="s">
        <v>119</v>
      </c>
      <c r="AP27" s="391">
        <v>1</v>
      </c>
      <c r="AQ27" s="419">
        <v>2.3</v>
      </c>
      <c r="AR27" s="19" t="s">
        <v>0</v>
      </c>
    </row>
    <row r="28" spans="1:43" s="155" customFormat="1" ht="15" customHeight="1">
      <c r="A28" s="192">
        <v>6</v>
      </c>
      <c r="B28" s="152" t="s">
        <v>53</v>
      </c>
      <c r="C28" s="162" t="s">
        <v>119</v>
      </c>
      <c r="D28" s="154">
        <v>186</v>
      </c>
      <c r="E28" s="154">
        <v>102358</v>
      </c>
      <c r="F28" s="154">
        <v>220</v>
      </c>
      <c r="G28" s="163">
        <v>118415</v>
      </c>
      <c r="H28" s="154">
        <v>22</v>
      </c>
      <c r="I28" s="154">
        <v>26919</v>
      </c>
      <c r="J28" s="154">
        <v>25</v>
      </c>
      <c r="K28" s="193">
        <v>32542</v>
      </c>
      <c r="L28" s="321"/>
      <c r="M28" s="322"/>
      <c r="N28" s="323"/>
      <c r="O28" s="323"/>
      <c r="P28" s="325"/>
      <c r="Q28" s="325"/>
      <c r="R28" s="325"/>
      <c r="S28" s="305"/>
      <c r="T28" s="305"/>
      <c r="U28" s="305"/>
      <c r="V28" s="305"/>
      <c r="W28" s="305"/>
      <c r="X28" s="305"/>
      <c r="Y28" s="305"/>
      <c r="Z28" s="156">
        <v>1873</v>
      </c>
      <c r="AA28" s="157">
        <f t="shared" si="6"/>
        <v>6</v>
      </c>
      <c r="AB28" s="152" t="str">
        <f t="shared" si="7"/>
        <v>WOOD-BASED PANELS</v>
      </c>
      <c r="AC28" s="162" t="s">
        <v>119</v>
      </c>
      <c r="AD28" s="294">
        <f aca="true" t="shared" si="13" ref="AD28:AK28">D28-(D29+D33+D37+D39)</f>
        <v>0</v>
      </c>
      <c r="AE28" s="294">
        <f t="shared" si="13"/>
        <v>0</v>
      </c>
      <c r="AF28" s="294">
        <f t="shared" si="13"/>
        <v>0</v>
      </c>
      <c r="AG28" s="294">
        <f t="shared" si="13"/>
        <v>0</v>
      </c>
      <c r="AH28" s="294">
        <f t="shared" si="13"/>
        <v>0</v>
      </c>
      <c r="AI28" s="294">
        <f t="shared" si="13"/>
        <v>0</v>
      </c>
      <c r="AJ28" s="294">
        <f t="shared" si="13"/>
        <v>0</v>
      </c>
      <c r="AK28" s="295">
        <f t="shared" si="13"/>
        <v>0</v>
      </c>
      <c r="AL28" s="374"/>
      <c r="AM28" s="383">
        <f t="shared" si="3"/>
        <v>6</v>
      </c>
      <c r="AN28" s="152" t="str">
        <f t="shared" si="10"/>
        <v>WOOD-BASED PANELS</v>
      </c>
      <c r="AO28" s="162" t="s">
        <v>119</v>
      </c>
      <c r="AP28" s="387">
        <v>202</v>
      </c>
      <c r="AQ28" s="388">
        <v>241</v>
      </c>
    </row>
    <row r="29" spans="1:43" s="19" customFormat="1" ht="15" customHeight="1">
      <c r="A29" s="194">
        <v>6.1</v>
      </c>
      <c r="B29" s="49" t="s">
        <v>52</v>
      </c>
      <c r="C29" s="55" t="s">
        <v>119</v>
      </c>
      <c r="D29" s="60">
        <v>3</v>
      </c>
      <c r="E29" s="60">
        <v>10259</v>
      </c>
      <c r="F29" s="60">
        <v>3</v>
      </c>
      <c r="G29" s="62">
        <v>7824</v>
      </c>
      <c r="H29" s="60">
        <v>7</v>
      </c>
      <c r="I29" s="60">
        <v>10342</v>
      </c>
      <c r="J29" s="60">
        <v>6</v>
      </c>
      <c r="K29" s="196">
        <v>10675</v>
      </c>
      <c r="L29" s="321"/>
      <c r="M29" s="322"/>
      <c r="N29" s="323"/>
      <c r="O29" s="323"/>
      <c r="P29" s="325"/>
      <c r="Q29" s="325"/>
      <c r="R29" s="325"/>
      <c r="S29" s="305"/>
      <c r="T29" s="305"/>
      <c r="U29" s="305"/>
      <c r="V29" s="305"/>
      <c r="W29" s="305"/>
      <c r="X29" s="305"/>
      <c r="Y29" s="305"/>
      <c r="Z29" s="69">
        <v>1634</v>
      </c>
      <c r="AA29" s="4">
        <f t="shared" si="6"/>
        <v>6.1</v>
      </c>
      <c r="AB29" s="49" t="str">
        <f t="shared" si="7"/>
        <v>VENEER SHEETS</v>
      </c>
      <c r="AC29" s="55" t="s">
        <v>119</v>
      </c>
      <c r="AD29" s="299">
        <f aca="true" t="shared" si="14" ref="AD29:AK29">D29-(D30+D31)</f>
        <v>0</v>
      </c>
      <c r="AE29" s="299">
        <f t="shared" si="14"/>
        <v>0</v>
      </c>
      <c r="AF29" s="299">
        <f t="shared" si="14"/>
        <v>0</v>
      </c>
      <c r="AG29" s="299">
        <f t="shared" si="14"/>
        <v>0</v>
      </c>
      <c r="AH29" s="299">
        <f t="shared" si="14"/>
        <v>0</v>
      </c>
      <c r="AI29" s="299">
        <f t="shared" si="14"/>
        <v>0</v>
      </c>
      <c r="AJ29" s="299">
        <f t="shared" si="14"/>
        <v>0</v>
      </c>
      <c r="AK29" s="300">
        <f t="shared" si="14"/>
        <v>0</v>
      </c>
      <c r="AL29" s="374"/>
      <c r="AM29" s="503">
        <f t="shared" si="3"/>
        <v>6.1</v>
      </c>
      <c r="AN29" s="49" t="str">
        <f t="shared" si="10"/>
        <v>VENEER SHEETS</v>
      </c>
      <c r="AO29" s="55" t="s">
        <v>119</v>
      </c>
      <c r="AP29" s="393">
        <v>10</v>
      </c>
      <c r="AQ29" s="419">
        <v>14</v>
      </c>
    </row>
    <row r="30" spans="1:43" s="19" customFormat="1" ht="15" customHeight="1">
      <c r="A30" s="194" t="s">
        <v>33</v>
      </c>
      <c r="B30" s="47" t="s">
        <v>6</v>
      </c>
      <c r="C30" s="55" t="s">
        <v>119</v>
      </c>
      <c r="D30" s="60">
        <v>0</v>
      </c>
      <c r="E30" s="60">
        <v>654</v>
      </c>
      <c r="F30" s="60">
        <v>0</v>
      </c>
      <c r="G30" s="62">
        <v>779</v>
      </c>
      <c r="H30" s="60">
        <v>0</v>
      </c>
      <c r="I30" s="60">
        <v>225</v>
      </c>
      <c r="J30" s="60">
        <v>0</v>
      </c>
      <c r="K30" s="196">
        <v>221</v>
      </c>
      <c r="L30" s="321"/>
      <c r="M30" s="322"/>
      <c r="N30" s="323"/>
      <c r="O30" s="323"/>
      <c r="P30" s="325"/>
      <c r="Q30" s="325"/>
      <c r="R30" s="325"/>
      <c r="S30" s="305"/>
      <c r="T30" s="305"/>
      <c r="U30" s="305"/>
      <c r="V30" s="305"/>
      <c r="W30" s="305"/>
      <c r="X30" s="305"/>
      <c r="Y30" s="305"/>
      <c r="Z30" s="296">
        <v>1635</v>
      </c>
      <c r="AA30" s="4" t="str">
        <f t="shared" si="6"/>
        <v>6.1.C</v>
      </c>
      <c r="AB30" s="47" t="str">
        <f t="shared" si="7"/>
        <v>Coniferous</v>
      </c>
      <c r="AC30" s="55" t="s">
        <v>119</v>
      </c>
      <c r="AD30" s="288"/>
      <c r="AE30" s="288"/>
      <c r="AF30" s="288"/>
      <c r="AG30" s="288"/>
      <c r="AH30" s="288"/>
      <c r="AI30" s="288"/>
      <c r="AJ30" s="288"/>
      <c r="AK30" s="289"/>
      <c r="AL30" s="325"/>
      <c r="AM30" s="503" t="str">
        <f t="shared" si="3"/>
        <v>6.1.C</v>
      </c>
      <c r="AN30" s="47" t="str">
        <f t="shared" si="10"/>
        <v>Coniferous</v>
      </c>
      <c r="AO30" s="55" t="s">
        <v>119</v>
      </c>
      <c r="AP30" s="499">
        <v>0</v>
      </c>
      <c r="AQ30" s="419">
        <v>0</v>
      </c>
    </row>
    <row r="31" spans="1:43" s="19" customFormat="1" ht="15" customHeight="1">
      <c r="A31" s="194" t="s">
        <v>91</v>
      </c>
      <c r="B31" s="47" t="s">
        <v>7</v>
      </c>
      <c r="C31" s="55" t="s">
        <v>119</v>
      </c>
      <c r="D31" s="60">
        <v>3</v>
      </c>
      <c r="E31" s="60">
        <v>9605</v>
      </c>
      <c r="F31" s="60">
        <v>3</v>
      </c>
      <c r="G31" s="62">
        <v>7045</v>
      </c>
      <c r="H31" s="60">
        <v>7</v>
      </c>
      <c r="I31" s="60">
        <v>10117</v>
      </c>
      <c r="J31" s="60">
        <v>6</v>
      </c>
      <c r="K31" s="196">
        <v>10454</v>
      </c>
      <c r="L31" s="321"/>
      <c r="M31" s="322"/>
      <c r="N31" s="323"/>
      <c r="O31" s="323"/>
      <c r="P31" s="325"/>
      <c r="Q31" s="325"/>
      <c r="R31" s="325"/>
      <c r="S31" s="305"/>
      <c r="T31" s="305"/>
      <c r="U31" s="305"/>
      <c r="V31" s="305"/>
      <c r="W31" s="305"/>
      <c r="X31" s="305"/>
      <c r="Y31" s="305"/>
      <c r="Z31" s="296">
        <v>1637</v>
      </c>
      <c r="AA31" s="4" t="str">
        <f t="shared" si="6"/>
        <v>6.1.NC</v>
      </c>
      <c r="AB31" s="47" t="str">
        <f t="shared" si="7"/>
        <v>Non-Coniferous</v>
      </c>
      <c r="AC31" s="55" t="s">
        <v>119</v>
      </c>
      <c r="AD31" s="288"/>
      <c r="AE31" s="288"/>
      <c r="AF31" s="288"/>
      <c r="AG31" s="288"/>
      <c r="AH31" s="288"/>
      <c r="AI31" s="288"/>
      <c r="AJ31" s="288"/>
      <c r="AK31" s="289"/>
      <c r="AL31" s="325"/>
      <c r="AM31" s="503" t="str">
        <f t="shared" si="3"/>
        <v>6.1.NC</v>
      </c>
      <c r="AN31" s="47" t="str">
        <f t="shared" si="3"/>
        <v>Non-Coniferous</v>
      </c>
      <c r="AO31" s="55" t="s">
        <v>119</v>
      </c>
      <c r="AP31" s="499">
        <v>10</v>
      </c>
      <c r="AQ31" s="419">
        <v>14</v>
      </c>
    </row>
    <row r="32" spans="1:43" s="19" customFormat="1" ht="15" customHeight="1">
      <c r="A32" s="203" t="s">
        <v>108</v>
      </c>
      <c r="B32" s="70" t="s">
        <v>101</v>
      </c>
      <c r="C32" s="59" t="s">
        <v>119</v>
      </c>
      <c r="D32" s="60">
        <v>0</v>
      </c>
      <c r="E32" s="60">
        <v>266</v>
      </c>
      <c r="F32" s="60">
        <v>0</v>
      </c>
      <c r="G32" s="62">
        <v>143</v>
      </c>
      <c r="H32" s="60">
        <v>0</v>
      </c>
      <c r="I32" s="60">
        <v>31</v>
      </c>
      <c r="J32" s="60">
        <v>0</v>
      </c>
      <c r="K32" s="196">
        <v>25</v>
      </c>
      <c r="L32" s="321"/>
      <c r="M32" s="322"/>
      <c r="N32" s="323"/>
      <c r="O32" s="323"/>
      <c r="P32" s="325"/>
      <c r="Q32" s="325"/>
      <c r="R32" s="325"/>
      <c r="S32" s="305"/>
      <c r="T32" s="305"/>
      <c r="U32" s="305"/>
      <c r="V32" s="305"/>
      <c r="W32" s="305"/>
      <c r="X32" s="305"/>
      <c r="Y32" s="305"/>
      <c r="Z32" s="296">
        <v>1638</v>
      </c>
      <c r="AA32" s="43" t="str">
        <f t="shared" si="6"/>
        <v>6.1.NC.T</v>
      </c>
      <c r="AB32" s="48" t="str">
        <f t="shared" si="7"/>
        <v>of which: Tropical</v>
      </c>
      <c r="AC32" s="59" t="s">
        <v>119</v>
      </c>
      <c r="AD32" s="288">
        <f aca="true" t="shared" si="15" ref="AD32:AK32">IF(AND(ISNUMBER(D32/D31),D32&gt;D31),"&gt; 6.1.NC !!","")</f>
      </c>
      <c r="AE32" s="288">
        <f t="shared" si="15"/>
      </c>
      <c r="AF32" s="288">
        <f t="shared" si="15"/>
      </c>
      <c r="AG32" s="288">
        <f t="shared" si="15"/>
      </c>
      <c r="AH32" s="288">
        <f t="shared" si="15"/>
      </c>
      <c r="AI32" s="288">
        <f t="shared" si="15"/>
      </c>
      <c r="AJ32" s="288">
        <f t="shared" si="15"/>
      </c>
      <c r="AK32" s="289">
        <f t="shared" si="15"/>
      </c>
      <c r="AL32" s="325"/>
      <c r="AM32" s="503" t="str">
        <f t="shared" si="3"/>
        <v>6.1.NC.T</v>
      </c>
      <c r="AN32" s="48" t="str">
        <f t="shared" si="3"/>
        <v>of which: Tropical</v>
      </c>
      <c r="AO32" s="59" t="s">
        <v>119</v>
      </c>
      <c r="AP32" s="499">
        <v>0</v>
      </c>
      <c r="AQ32" s="419">
        <v>0</v>
      </c>
    </row>
    <row r="33" spans="1:43" s="19" customFormat="1" ht="15" customHeight="1">
      <c r="A33" s="194">
        <v>6.2</v>
      </c>
      <c r="B33" s="49" t="s">
        <v>55</v>
      </c>
      <c r="C33" s="64" t="s">
        <v>119</v>
      </c>
      <c r="D33" s="58">
        <v>10</v>
      </c>
      <c r="E33" s="58">
        <v>9354</v>
      </c>
      <c r="F33" s="58">
        <v>9</v>
      </c>
      <c r="G33" s="65">
        <v>9599</v>
      </c>
      <c r="H33" s="58">
        <v>14</v>
      </c>
      <c r="I33" s="58">
        <v>15835</v>
      </c>
      <c r="J33" s="58">
        <v>17</v>
      </c>
      <c r="K33" s="199">
        <v>20918</v>
      </c>
      <c r="L33" s="321"/>
      <c r="M33" s="322"/>
      <c r="N33" s="323"/>
      <c r="O33" s="323"/>
      <c r="P33" s="325"/>
      <c r="Q33" s="325"/>
      <c r="R33" s="325"/>
      <c r="S33" s="305"/>
      <c r="T33" s="305"/>
      <c r="U33" s="305"/>
      <c r="V33" s="305"/>
      <c r="W33" s="305"/>
      <c r="X33" s="305"/>
      <c r="Y33" s="305"/>
      <c r="Z33" s="69">
        <v>1640</v>
      </c>
      <c r="AA33" s="4">
        <f t="shared" si="6"/>
        <v>6.2</v>
      </c>
      <c r="AB33" s="49" t="str">
        <f t="shared" si="7"/>
        <v>PLYWOOD </v>
      </c>
      <c r="AC33" s="64" t="s">
        <v>119</v>
      </c>
      <c r="AD33" s="290">
        <f aca="true" t="shared" si="16" ref="AD33:AK33">D33-(D34+D35)</f>
        <v>0</v>
      </c>
      <c r="AE33" s="290">
        <f t="shared" si="16"/>
        <v>0</v>
      </c>
      <c r="AF33" s="290">
        <f t="shared" si="16"/>
        <v>0</v>
      </c>
      <c r="AG33" s="290">
        <f t="shared" si="16"/>
        <v>0</v>
      </c>
      <c r="AH33" s="290">
        <f t="shared" si="16"/>
        <v>0</v>
      </c>
      <c r="AI33" s="290">
        <f t="shared" si="16"/>
        <v>0</v>
      </c>
      <c r="AJ33" s="290">
        <f t="shared" si="16"/>
        <v>0</v>
      </c>
      <c r="AK33" s="291">
        <f t="shared" si="16"/>
        <v>0</v>
      </c>
      <c r="AL33" s="374"/>
      <c r="AM33" s="503">
        <f t="shared" si="3"/>
        <v>6.2</v>
      </c>
      <c r="AN33" s="49" t="str">
        <f t="shared" si="3"/>
        <v>PLYWOOD </v>
      </c>
      <c r="AO33" s="64" t="s">
        <v>119</v>
      </c>
      <c r="AP33" s="499">
        <v>10</v>
      </c>
      <c r="AQ33" s="419">
        <v>15</v>
      </c>
    </row>
    <row r="34" spans="1:43" s="19" customFormat="1" ht="15" customHeight="1">
      <c r="A34" s="194" t="s">
        <v>34</v>
      </c>
      <c r="B34" s="47" t="s">
        <v>6</v>
      </c>
      <c r="C34" s="55" t="s">
        <v>119</v>
      </c>
      <c r="D34" s="60">
        <v>2</v>
      </c>
      <c r="E34" s="60">
        <v>1925</v>
      </c>
      <c r="F34" s="60">
        <v>2</v>
      </c>
      <c r="G34" s="62">
        <v>1928</v>
      </c>
      <c r="H34" s="60">
        <v>1</v>
      </c>
      <c r="I34" s="60">
        <v>1186</v>
      </c>
      <c r="J34" s="60">
        <v>0</v>
      </c>
      <c r="K34" s="196">
        <v>580</v>
      </c>
      <c r="L34" s="321"/>
      <c r="M34" s="322"/>
      <c r="N34" s="323"/>
      <c r="O34" s="323"/>
      <c r="P34" s="325"/>
      <c r="Q34" s="325"/>
      <c r="R34" s="325"/>
      <c r="S34" s="305"/>
      <c r="T34" s="305"/>
      <c r="U34" s="305"/>
      <c r="V34" s="305"/>
      <c r="W34" s="305"/>
      <c r="X34" s="305"/>
      <c r="Y34" s="305"/>
      <c r="Z34" s="149">
        <v>1639</v>
      </c>
      <c r="AA34" s="4" t="str">
        <f t="shared" si="6"/>
        <v>6.2.C</v>
      </c>
      <c r="AB34" s="47" t="str">
        <f t="shared" si="7"/>
        <v>Coniferous</v>
      </c>
      <c r="AC34" s="55" t="s">
        <v>119</v>
      </c>
      <c r="AD34" s="288"/>
      <c r="AE34" s="288"/>
      <c r="AF34" s="288"/>
      <c r="AG34" s="288"/>
      <c r="AH34" s="288"/>
      <c r="AI34" s="288"/>
      <c r="AJ34" s="288"/>
      <c r="AK34" s="289"/>
      <c r="AL34" s="325"/>
      <c r="AM34" s="503" t="str">
        <f t="shared" si="3"/>
        <v>6.2.C</v>
      </c>
      <c r="AN34" s="47" t="str">
        <f t="shared" si="3"/>
        <v>Coniferous</v>
      </c>
      <c r="AO34" s="55" t="s">
        <v>119</v>
      </c>
      <c r="AP34" s="499">
        <v>7</v>
      </c>
      <c r="AQ34" s="419">
        <v>8</v>
      </c>
    </row>
    <row r="35" spans="1:43" s="19" customFormat="1" ht="15" customHeight="1">
      <c r="A35" s="194" t="s">
        <v>92</v>
      </c>
      <c r="B35" s="47" t="s">
        <v>7</v>
      </c>
      <c r="C35" s="55" t="s">
        <v>119</v>
      </c>
      <c r="D35" s="60">
        <v>8</v>
      </c>
      <c r="E35" s="60">
        <v>7429</v>
      </c>
      <c r="F35" s="60">
        <v>7</v>
      </c>
      <c r="G35" s="60">
        <v>7671</v>
      </c>
      <c r="H35" s="60">
        <v>13</v>
      </c>
      <c r="I35" s="60">
        <v>14649</v>
      </c>
      <c r="J35" s="60">
        <v>17</v>
      </c>
      <c r="K35" s="196">
        <v>20338</v>
      </c>
      <c r="L35" s="321"/>
      <c r="M35" s="322"/>
      <c r="N35" s="323"/>
      <c r="O35" s="323"/>
      <c r="P35" s="325"/>
      <c r="Q35" s="325"/>
      <c r="R35" s="325"/>
      <c r="S35" s="305"/>
      <c r="T35" s="305"/>
      <c r="U35" s="305"/>
      <c r="V35" s="305"/>
      <c r="W35" s="305"/>
      <c r="X35" s="305"/>
      <c r="Y35" s="305"/>
      <c r="Z35" s="149">
        <v>1641</v>
      </c>
      <c r="AA35" s="4" t="str">
        <f t="shared" si="6"/>
        <v>6.2.NC</v>
      </c>
      <c r="AB35" s="47" t="str">
        <f t="shared" si="7"/>
        <v>Non-Coniferous</v>
      </c>
      <c r="AC35" s="55" t="s">
        <v>119</v>
      </c>
      <c r="AD35" s="288"/>
      <c r="AE35" s="288"/>
      <c r="AF35" s="288"/>
      <c r="AG35" s="288"/>
      <c r="AH35" s="288"/>
      <c r="AI35" s="288"/>
      <c r="AJ35" s="288"/>
      <c r="AK35" s="289"/>
      <c r="AL35" s="325"/>
      <c r="AM35" s="503" t="str">
        <f t="shared" si="3"/>
        <v>6.2.NC</v>
      </c>
      <c r="AN35" s="47" t="str">
        <f t="shared" si="3"/>
        <v>Non-Coniferous</v>
      </c>
      <c r="AO35" s="55" t="s">
        <v>119</v>
      </c>
      <c r="AP35" s="499">
        <v>3</v>
      </c>
      <c r="AQ35" s="419">
        <v>7</v>
      </c>
    </row>
    <row r="36" spans="1:43" s="19" customFormat="1" ht="15" customHeight="1">
      <c r="A36" s="194" t="s">
        <v>109</v>
      </c>
      <c r="B36" s="70" t="s">
        <v>101</v>
      </c>
      <c r="C36" s="59" t="s">
        <v>119</v>
      </c>
      <c r="D36" s="60">
        <v>1</v>
      </c>
      <c r="E36" s="60">
        <v>640</v>
      </c>
      <c r="F36" s="60">
        <v>1</v>
      </c>
      <c r="G36" s="60">
        <v>711</v>
      </c>
      <c r="H36" s="632">
        <v>6</v>
      </c>
      <c r="I36" s="632">
        <v>10488</v>
      </c>
      <c r="J36" s="632">
        <v>15</v>
      </c>
      <c r="K36" s="633">
        <v>17615</v>
      </c>
      <c r="L36" s="321"/>
      <c r="M36" s="322"/>
      <c r="N36" s="323"/>
      <c r="O36" s="323"/>
      <c r="P36" s="325"/>
      <c r="Q36" s="325"/>
      <c r="R36" s="325"/>
      <c r="S36" s="305"/>
      <c r="T36" s="305"/>
      <c r="U36" s="305"/>
      <c r="V36" s="305"/>
      <c r="W36" s="305"/>
      <c r="X36" s="305"/>
      <c r="Y36" s="305"/>
      <c r="Z36" s="149">
        <v>1642</v>
      </c>
      <c r="AA36" s="4" t="str">
        <f t="shared" si="6"/>
        <v>6.2.NC.T</v>
      </c>
      <c r="AB36" s="48" t="str">
        <f t="shared" si="7"/>
        <v>of which: Tropical</v>
      </c>
      <c r="AC36" s="59" t="s">
        <v>119</v>
      </c>
      <c r="AD36" s="288">
        <f aca="true" t="shared" si="17" ref="AD36:AK36">IF(AND(ISNUMBER(D36/D35),D36&gt;D35),"&gt; 6.2.NC !!","")</f>
      </c>
      <c r="AE36" s="288">
        <f t="shared" si="17"/>
      </c>
      <c r="AF36" s="288">
        <f t="shared" si="17"/>
      </c>
      <c r="AG36" s="288">
        <f t="shared" si="17"/>
      </c>
      <c r="AH36" s="288">
        <f t="shared" si="17"/>
      </c>
      <c r="AI36" s="288">
        <f t="shared" si="17"/>
      </c>
      <c r="AJ36" s="288">
        <f t="shared" si="17"/>
      </c>
      <c r="AK36" s="289">
        <f t="shared" si="17"/>
      </c>
      <c r="AL36" s="325" t="s">
        <v>0</v>
      </c>
      <c r="AM36" s="503" t="str">
        <f t="shared" si="3"/>
        <v>6.2.NC.T</v>
      </c>
      <c r="AN36" s="48" t="str">
        <f t="shared" si="3"/>
        <v>of which: Tropical</v>
      </c>
      <c r="AO36" s="59" t="s">
        <v>119</v>
      </c>
      <c r="AP36" s="499">
        <v>0</v>
      </c>
      <c r="AQ36" s="419">
        <v>1</v>
      </c>
    </row>
    <row r="37" spans="1:43" s="19" customFormat="1" ht="15" customHeight="1">
      <c r="A37" s="194">
        <v>6.3</v>
      </c>
      <c r="B37" s="599" t="s">
        <v>244</v>
      </c>
      <c r="C37" s="64" t="s">
        <v>119</v>
      </c>
      <c r="D37" s="58">
        <v>114</v>
      </c>
      <c r="E37" s="58">
        <v>48532</v>
      </c>
      <c r="F37" s="58">
        <v>137</v>
      </c>
      <c r="G37" s="58">
        <v>58291</v>
      </c>
      <c r="H37" s="58">
        <v>1</v>
      </c>
      <c r="I37" s="58">
        <v>436</v>
      </c>
      <c r="J37" s="58">
        <v>1</v>
      </c>
      <c r="K37" s="199">
        <v>519</v>
      </c>
      <c r="L37" s="321"/>
      <c r="M37" s="322"/>
      <c r="N37" s="323"/>
      <c r="O37" s="326"/>
      <c r="P37" s="325"/>
      <c r="Q37" s="325"/>
      <c r="R37" s="325"/>
      <c r="S37" s="305"/>
      <c r="T37" s="305"/>
      <c r="U37" s="305"/>
      <c r="V37" s="305"/>
      <c r="W37" s="305"/>
      <c r="X37" s="305"/>
      <c r="Y37" s="305"/>
      <c r="Z37" s="69">
        <v>1646</v>
      </c>
      <c r="AA37" s="4">
        <f t="shared" si="6"/>
        <v>6.3</v>
      </c>
      <c r="AB37" s="49" t="str">
        <f t="shared" si="7"/>
        <v>PARTICLE BOARD, ORIENTED STRANDBOARD (OSB) AND SIMILAR BOARD</v>
      </c>
      <c r="AC37" s="64" t="s">
        <v>119</v>
      </c>
      <c r="AD37" s="288"/>
      <c r="AE37" s="288"/>
      <c r="AF37" s="288"/>
      <c r="AG37" s="288"/>
      <c r="AH37" s="288"/>
      <c r="AI37" s="288"/>
      <c r="AJ37" s="288"/>
      <c r="AK37" s="289"/>
      <c r="AL37" s="325"/>
      <c r="AM37" s="503">
        <f t="shared" si="3"/>
        <v>6.3</v>
      </c>
      <c r="AN37" s="49" t="str">
        <f t="shared" si="3"/>
        <v>PARTICLE BOARD, ORIENTED STRANDBOARD (OSB) AND SIMILAR BOARD</v>
      </c>
      <c r="AO37" s="64" t="s">
        <v>119</v>
      </c>
      <c r="AP37" s="499">
        <v>121</v>
      </c>
      <c r="AQ37" s="419">
        <v>147.1</v>
      </c>
    </row>
    <row r="38" spans="1:43" s="19" customFormat="1" ht="15" customHeight="1">
      <c r="A38" s="203" t="s">
        <v>67</v>
      </c>
      <c r="B38" s="595" t="s">
        <v>213</v>
      </c>
      <c r="C38" s="59" t="s">
        <v>119</v>
      </c>
      <c r="D38" s="60">
        <v>3</v>
      </c>
      <c r="E38" s="60">
        <v>1756</v>
      </c>
      <c r="F38" s="60">
        <v>4</v>
      </c>
      <c r="G38" s="60">
        <v>1981</v>
      </c>
      <c r="H38" s="60">
        <v>0</v>
      </c>
      <c r="I38" s="60">
        <v>7</v>
      </c>
      <c r="J38" s="60">
        <v>0</v>
      </c>
      <c r="K38" s="196">
        <v>7</v>
      </c>
      <c r="L38" s="321"/>
      <c r="M38" s="322"/>
      <c r="N38" s="323"/>
      <c r="O38" s="327"/>
      <c r="P38" s="325"/>
      <c r="Q38" s="325"/>
      <c r="R38" s="325"/>
      <c r="S38" s="305"/>
      <c r="T38" s="305"/>
      <c r="U38" s="305"/>
      <c r="V38" s="305"/>
      <c r="W38" s="305"/>
      <c r="X38" s="305"/>
      <c r="Y38" s="305"/>
      <c r="Z38" s="69">
        <v>1606</v>
      </c>
      <c r="AA38" s="43" t="str">
        <f t="shared" si="6"/>
        <v>6.3.1</v>
      </c>
      <c r="AB38" s="51" t="str">
        <f t="shared" si="7"/>
        <v>of which: ORIENTED STRANDBOARD (OSB)</v>
      </c>
      <c r="AC38" s="59" t="s">
        <v>119</v>
      </c>
      <c r="AD38" s="288">
        <f aca="true" t="shared" si="18" ref="AD38:AK38">IF(AND(ISNUMBER(D38/D37),D38&gt;D37),"&gt; 6.3 !!","")</f>
      </c>
      <c r="AE38" s="288">
        <f t="shared" si="18"/>
      </c>
      <c r="AF38" s="288">
        <f t="shared" si="18"/>
      </c>
      <c r="AG38" s="288">
        <f t="shared" si="18"/>
      </c>
      <c r="AH38" s="288">
        <f t="shared" si="18"/>
      </c>
      <c r="AI38" s="288">
        <f t="shared" si="18"/>
      </c>
      <c r="AJ38" s="288">
        <f t="shared" si="18"/>
      </c>
      <c r="AK38" s="289">
        <f t="shared" si="18"/>
      </c>
      <c r="AL38" s="325"/>
      <c r="AM38" s="503" t="str">
        <f t="shared" si="3"/>
        <v>6.3.1</v>
      </c>
      <c r="AN38" s="51" t="str">
        <f t="shared" si="3"/>
        <v>of which: ORIENTED STRANDBOARD (OSB)</v>
      </c>
      <c r="AO38" s="59" t="s">
        <v>119</v>
      </c>
      <c r="AP38" s="499">
        <v>5</v>
      </c>
      <c r="AQ38" s="419">
        <v>6</v>
      </c>
    </row>
    <row r="39" spans="1:43" s="19" customFormat="1" ht="15" customHeight="1">
      <c r="A39" s="194">
        <v>6.4</v>
      </c>
      <c r="B39" s="49" t="s">
        <v>56</v>
      </c>
      <c r="C39" s="64" t="s">
        <v>119</v>
      </c>
      <c r="D39" s="58">
        <v>59</v>
      </c>
      <c r="E39" s="58">
        <v>34213</v>
      </c>
      <c r="F39" s="58">
        <v>71</v>
      </c>
      <c r="G39" s="58">
        <v>42701</v>
      </c>
      <c r="H39" s="58">
        <v>0</v>
      </c>
      <c r="I39" s="58">
        <v>306</v>
      </c>
      <c r="J39" s="58">
        <v>1</v>
      </c>
      <c r="K39" s="199">
        <v>430</v>
      </c>
      <c r="L39" s="321"/>
      <c r="M39" s="322"/>
      <c r="N39" s="323"/>
      <c r="O39" s="327"/>
      <c r="P39" s="325"/>
      <c r="Q39" s="325"/>
      <c r="R39" s="325"/>
      <c r="S39" s="305"/>
      <c r="T39" s="305"/>
      <c r="U39" s="305"/>
      <c r="V39" s="305"/>
      <c r="W39" s="305"/>
      <c r="X39" s="305"/>
      <c r="Y39" s="305"/>
      <c r="Z39" s="71">
        <v>1874</v>
      </c>
      <c r="AA39" s="4">
        <f t="shared" si="6"/>
        <v>6.4</v>
      </c>
      <c r="AB39" s="49" t="str">
        <f t="shared" si="7"/>
        <v>FIBREBOARD </v>
      </c>
      <c r="AC39" s="64" t="s">
        <v>119</v>
      </c>
      <c r="AD39" s="301">
        <f aca="true" t="shared" si="19" ref="AD39:AK39">D39-(D40+D41+D42)</f>
        <v>0</v>
      </c>
      <c r="AE39" s="301">
        <f t="shared" si="19"/>
        <v>0</v>
      </c>
      <c r="AF39" s="301">
        <f t="shared" si="19"/>
        <v>0</v>
      </c>
      <c r="AG39" s="301">
        <f t="shared" si="19"/>
        <v>0</v>
      </c>
      <c r="AH39" s="301">
        <f t="shared" si="19"/>
        <v>0</v>
      </c>
      <c r="AI39" s="301">
        <f t="shared" si="19"/>
        <v>0</v>
      </c>
      <c r="AJ39" s="301">
        <f t="shared" si="19"/>
        <v>0</v>
      </c>
      <c r="AK39" s="302">
        <f t="shared" si="19"/>
        <v>0</v>
      </c>
      <c r="AL39" s="496"/>
      <c r="AM39" s="503">
        <f t="shared" si="3"/>
        <v>6.4</v>
      </c>
      <c r="AN39" s="49" t="str">
        <f t="shared" si="3"/>
        <v>FIBREBOARD </v>
      </c>
      <c r="AO39" s="64" t="s">
        <v>119</v>
      </c>
      <c r="AP39" s="499">
        <v>61</v>
      </c>
      <c r="AQ39" s="419">
        <v>72</v>
      </c>
    </row>
    <row r="40" spans="1:43" s="19" customFormat="1" ht="15" customHeight="1">
      <c r="A40" s="194" t="s">
        <v>35</v>
      </c>
      <c r="B40" s="47" t="s">
        <v>57</v>
      </c>
      <c r="C40" s="55" t="s">
        <v>119</v>
      </c>
      <c r="D40" s="60">
        <v>12</v>
      </c>
      <c r="E40" s="60">
        <v>12131</v>
      </c>
      <c r="F40" s="60">
        <v>16</v>
      </c>
      <c r="G40" s="60">
        <v>16275</v>
      </c>
      <c r="H40" s="60">
        <v>0</v>
      </c>
      <c r="I40" s="60">
        <v>115</v>
      </c>
      <c r="J40" s="60">
        <v>0</v>
      </c>
      <c r="K40" s="196">
        <v>29</v>
      </c>
      <c r="L40" s="321"/>
      <c r="M40" s="322"/>
      <c r="N40" s="323"/>
      <c r="O40" s="323"/>
      <c r="P40" s="325"/>
      <c r="Q40" s="325"/>
      <c r="R40" s="325"/>
      <c r="S40" s="305"/>
      <c r="T40" s="305"/>
      <c r="U40" s="305"/>
      <c r="V40" s="305"/>
      <c r="W40" s="305"/>
      <c r="X40" s="305"/>
      <c r="Y40" s="305"/>
      <c r="Z40" s="69">
        <v>1647</v>
      </c>
      <c r="AA40" s="4" t="str">
        <f t="shared" si="6"/>
        <v>6.4.1</v>
      </c>
      <c r="AB40" s="47" t="str">
        <f t="shared" si="7"/>
        <v>HARDBOARD </v>
      </c>
      <c r="AC40" s="55" t="s">
        <v>119</v>
      </c>
      <c r="AD40" s="288"/>
      <c r="AE40" s="288"/>
      <c r="AF40" s="288"/>
      <c r="AG40" s="288"/>
      <c r="AH40" s="288"/>
      <c r="AI40" s="288"/>
      <c r="AJ40" s="288"/>
      <c r="AK40" s="289"/>
      <c r="AL40" s="325"/>
      <c r="AM40" s="503" t="str">
        <f t="shared" si="3"/>
        <v>6.4.1</v>
      </c>
      <c r="AN40" s="47" t="str">
        <f t="shared" si="3"/>
        <v>HARDBOARD </v>
      </c>
      <c r="AO40" s="55" t="s">
        <v>119</v>
      </c>
      <c r="AP40" s="499">
        <v>12</v>
      </c>
      <c r="AQ40" s="419">
        <v>16</v>
      </c>
    </row>
    <row r="41" spans="1:43" s="19" customFormat="1" ht="15" customHeight="1">
      <c r="A41" s="194" t="s">
        <v>36</v>
      </c>
      <c r="B41" s="47" t="s">
        <v>214</v>
      </c>
      <c r="C41" s="55" t="s">
        <v>119</v>
      </c>
      <c r="D41" s="60">
        <v>46</v>
      </c>
      <c r="E41" s="60">
        <v>21722</v>
      </c>
      <c r="F41" s="60">
        <v>54</v>
      </c>
      <c r="G41" s="60">
        <v>26121</v>
      </c>
      <c r="H41" s="60">
        <v>0</v>
      </c>
      <c r="I41" s="60">
        <v>161</v>
      </c>
      <c r="J41" s="60">
        <v>0</v>
      </c>
      <c r="K41" s="196">
        <v>174</v>
      </c>
      <c r="L41" s="321"/>
      <c r="M41" s="322"/>
      <c r="N41" s="323"/>
      <c r="O41" s="323"/>
      <c r="P41" s="325"/>
      <c r="Q41" s="325"/>
      <c r="R41" s="325"/>
      <c r="S41" s="305"/>
      <c r="T41" s="305"/>
      <c r="U41" s="305"/>
      <c r="V41" s="305"/>
      <c r="W41" s="305"/>
      <c r="X41" s="305"/>
      <c r="Y41" s="305"/>
      <c r="Z41" s="69">
        <v>1648</v>
      </c>
      <c r="AA41" s="4" t="str">
        <f t="shared" si="6"/>
        <v>6.4.2</v>
      </c>
      <c r="AB41" s="47" t="str">
        <f t="shared" si="7"/>
        <v>MEDIUM DENSITY FIBREBOARD (MDF)</v>
      </c>
      <c r="AC41" s="55" t="s">
        <v>119</v>
      </c>
      <c r="AD41" s="288"/>
      <c r="AE41" s="288"/>
      <c r="AF41" s="288"/>
      <c r="AG41" s="288"/>
      <c r="AH41" s="288"/>
      <c r="AI41" s="288"/>
      <c r="AJ41" s="288"/>
      <c r="AK41" s="289"/>
      <c r="AL41" s="325"/>
      <c r="AM41" s="503" t="str">
        <f t="shared" si="3"/>
        <v>6.4.2</v>
      </c>
      <c r="AN41" s="47" t="str">
        <f t="shared" si="3"/>
        <v>MEDIUM DENSITY FIBREBOARD (MDF)</v>
      </c>
      <c r="AO41" s="55" t="s">
        <v>119</v>
      </c>
      <c r="AP41" s="391">
        <v>47</v>
      </c>
      <c r="AQ41" s="419">
        <v>55</v>
      </c>
    </row>
    <row r="42" spans="1:43" s="19" customFormat="1" ht="15" customHeight="1">
      <c r="A42" s="197" t="s">
        <v>37</v>
      </c>
      <c r="B42" s="488" t="s">
        <v>161</v>
      </c>
      <c r="C42" s="59" t="s">
        <v>119</v>
      </c>
      <c r="D42" s="60">
        <v>1</v>
      </c>
      <c r="E42" s="60">
        <v>360</v>
      </c>
      <c r="F42" s="60">
        <v>1</v>
      </c>
      <c r="G42" s="60">
        <v>305</v>
      </c>
      <c r="H42" s="60">
        <v>0</v>
      </c>
      <c r="I42" s="60">
        <v>30</v>
      </c>
      <c r="J42" s="60">
        <v>1</v>
      </c>
      <c r="K42" s="196">
        <v>227</v>
      </c>
      <c r="L42" s="321"/>
      <c r="M42" s="322"/>
      <c r="N42" s="323"/>
      <c r="O42" s="323"/>
      <c r="P42" s="325"/>
      <c r="Q42" s="325"/>
      <c r="R42" s="325"/>
      <c r="S42" s="305"/>
      <c r="T42" s="305"/>
      <c r="U42" s="305"/>
      <c r="V42" s="305"/>
      <c r="W42" s="305"/>
      <c r="X42" s="305"/>
      <c r="Y42" s="305"/>
      <c r="Z42" s="142">
        <v>1650</v>
      </c>
      <c r="AA42" s="5" t="str">
        <f t="shared" si="6"/>
        <v>6.4.3</v>
      </c>
      <c r="AB42" s="50" t="str">
        <f t="shared" si="7"/>
        <v>OTHER FIBREBOARD </v>
      </c>
      <c r="AC42" s="59" t="s">
        <v>119</v>
      </c>
      <c r="AD42" s="297"/>
      <c r="AE42" s="297"/>
      <c r="AF42" s="297"/>
      <c r="AG42" s="297"/>
      <c r="AH42" s="297"/>
      <c r="AI42" s="297"/>
      <c r="AJ42" s="297"/>
      <c r="AK42" s="298"/>
      <c r="AL42" s="325"/>
      <c r="AM42" s="502" t="str">
        <f t="shared" si="3"/>
        <v>6.4.3</v>
      </c>
      <c r="AN42" s="50" t="str">
        <f t="shared" si="3"/>
        <v>OTHER FIBREBOARD </v>
      </c>
      <c r="AO42" s="59" t="s">
        <v>119</v>
      </c>
      <c r="AP42" s="391">
        <v>2</v>
      </c>
      <c r="AQ42" s="419">
        <v>1</v>
      </c>
    </row>
    <row r="43" spans="1:43" s="155" customFormat="1" ht="15" customHeight="1">
      <c r="A43" s="204">
        <v>7</v>
      </c>
      <c r="B43" s="170" t="s">
        <v>58</v>
      </c>
      <c r="C43" s="165" t="s">
        <v>97</v>
      </c>
      <c r="D43" s="154">
        <v>37</v>
      </c>
      <c r="E43" s="154">
        <v>38343</v>
      </c>
      <c r="F43" s="154">
        <v>38</v>
      </c>
      <c r="G43" s="154">
        <v>37423</v>
      </c>
      <c r="H43" s="154">
        <v>0</v>
      </c>
      <c r="I43" s="154">
        <v>0</v>
      </c>
      <c r="J43" s="154">
        <v>0</v>
      </c>
      <c r="K43" s="193">
        <v>71</v>
      </c>
      <c r="L43" s="321"/>
      <c r="M43" s="322"/>
      <c r="N43" s="323"/>
      <c r="O43" s="323"/>
      <c r="P43" s="325"/>
      <c r="Q43" s="325"/>
      <c r="R43" s="325"/>
      <c r="S43" s="305"/>
      <c r="T43" s="305"/>
      <c r="U43" s="305"/>
      <c r="V43" s="305"/>
      <c r="W43" s="305"/>
      <c r="X43" s="305"/>
      <c r="Y43" s="305"/>
      <c r="Z43" s="156">
        <v>1875</v>
      </c>
      <c r="AA43" s="166">
        <f t="shared" si="6"/>
        <v>7</v>
      </c>
      <c r="AB43" s="152" t="str">
        <f t="shared" si="7"/>
        <v>WOOD PULP</v>
      </c>
      <c r="AC43" s="165" t="s">
        <v>97</v>
      </c>
      <c r="AD43" s="294">
        <f aca="true" t="shared" si="20" ref="AD43:AK43">D43-(D44+D45+D46+D51)</f>
        <v>0</v>
      </c>
      <c r="AE43" s="294">
        <f t="shared" si="20"/>
        <v>0</v>
      </c>
      <c r="AF43" s="294">
        <f t="shared" si="20"/>
        <v>0</v>
      </c>
      <c r="AG43" s="294">
        <f t="shared" si="20"/>
        <v>0</v>
      </c>
      <c r="AH43" s="294">
        <f t="shared" si="20"/>
        <v>0</v>
      </c>
      <c r="AI43" s="294">
        <f t="shared" si="20"/>
        <v>0</v>
      </c>
      <c r="AJ43" s="294">
        <f t="shared" si="20"/>
        <v>0</v>
      </c>
      <c r="AK43" s="295">
        <f t="shared" si="20"/>
        <v>0</v>
      </c>
      <c r="AL43" s="374"/>
      <c r="AM43" s="383">
        <f t="shared" si="3"/>
        <v>7</v>
      </c>
      <c r="AN43" s="152" t="str">
        <f t="shared" si="3"/>
        <v>WOOD PULP</v>
      </c>
      <c r="AO43" s="165" t="s">
        <v>97</v>
      </c>
      <c r="AP43" s="389">
        <v>117</v>
      </c>
      <c r="AQ43" s="388">
        <v>118</v>
      </c>
    </row>
    <row r="44" spans="1:43" s="19" customFormat="1" ht="15" customHeight="1">
      <c r="A44" s="198">
        <v>7.1</v>
      </c>
      <c r="B44" s="596" t="s">
        <v>215</v>
      </c>
      <c r="C44" s="597" t="s">
        <v>97</v>
      </c>
      <c r="D44" s="60">
        <v>3</v>
      </c>
      <c r="E44" s="60">
        <v>2273</v>
      </c>
      <c r="F44" s="60">
        <v>3</v>
      </c>
      <c r="G44" s="60">
        <v>2408</v>
      </c>
      <c r="H44" s="60">
        <v>0</v>
      </c>
      <c r="I44" s="60">
        <v>0</v>
      </c>
      <c r="J44" s="60">
        <v>0</v>
      </c>
      <c r="K44" s="196">
        <v>0</v>
      </c>
      <c r="L44" s="321"/>
      <c r="M44" s="322"/>
      <c r="N44" s="323"/>
      <c r="O44" s="323"/>
      <c r="P44" s="325"/>
      <c r="Q44" s="325"/>
      <c r="R44" s="325"/>
      <c r="S44" s="305"/>
      <c r="T44" s="305"/>
      <c r="U44" s="305"/>
      <c r="V44" s="305"/>
      <c r="W44" s="305"/>
      <c r="X44" s="305"/>
      <c r="Y44" s="305"/>
      <c r="Z44" s="69">
        <v>1654</v>
      </c>
      <c r="AA44" s="6">
        <f t="shared" si="6"/>
        <v>7.1</v>
      </c>
      <c r="AB44" s="49" t="str">
        <f t="shared" si="7"/>
        <v>MECHANICAL WOOD PULP</v>
      </c>
      <c r="AC44" s="597" t="s">
        <v>97</v>
      </c>
      <c r="AD44" s="288"/>
      <c r="AE44" s="288"/>
      <c r="AF44" s="288"/>
      <c r="AG44" s="288"/>
      <c r="AH44" s="288"/>
      <c r="AI44" s="288"/>
      <c r="AJ44" s="288"/>
      <c r="AK44" s="289"/>
      <c r="AL44" s="325"/>
      <c r="AM44" s="503">
        <f t="shared" si="3"/>
        <v>7.1</v>
      </c>
      <c r="AN44" s="49" t="str">
        <f t="shared" si="3"/>
        <v>MECHANICAL WOOD PULP</v>
      </c>
      <c r="AO44" s="597" t="s">
        <v>97</v>
      </c>
      <c r="AP44" s="499">
        <v>3</v>
      </c>
      <c r="AQ44" s="419">
        <v>3</v>
      </c>
    </row>
    <row r="45" spans="1:43" s="19" customFormat="1" ht="15" customHeight="1">
      <c r="A45" s="198">
        <v>7.2</v>
      </c>
      <c r="B45" s="596" t="s">
        <v>216</v>
      </c>
      <c r="C45" s="59" t="s">
        <v>97</v>
      </c>
      <c r="D45" s="60">
        <v>0</v>
      </c>
      <c r="E45" s="60">
        <v>168</v>
      </c>
      <c r="F45" s="60">
        <v>0</v>
      </c>
      <c r="G45" s="60">
        <v>1</v>
      </c>
      <c r="H45" s="60">
        <v>0</v>
      </c>
      <c r="I45" s="60">
        <v>0</v>
      </c>
      <c r="J45" s="60">
        <v>0</v>
      </c>
      <c r="K45" s="196">
        <v>0</v>
      </c>
      <c r="L45" s="321"/>
      <c r="M45" s="322"/>
      <c r="N45" s="323"/>
      <c r="O45" s="323"/>
      <c r="P45" s="325"/>
      <c r="Q45" s="325"/>
      <c r="R45" s="325"/>
      <c r="S45" s="305"/>
      <c r="T45" s="305"/>
      <c r="U45" s="305"/>
      <c r="V45" s="305"/>
      <c r="W45" s="305"/>
      <c r="X45" s="305"/>
      <c r="Y45" s="305"/>
      <c r="Z45" s="69">
        <v>1655</v>
      </c>
      <c r="AA45" s="6">
        <f t="shared" si="6"/>
        <v>7.2</v>
      </c>
      <c r="AB45" s="49" t="str">
        <f t="shared" si="7"/>
        <v>SEMI-CHEMICAL WOOD PULP</v>
      </c>
      <c r="AC45" s="59" t="s">
        <v>97</v>
      </c>
      <c r="AD45" s="288"/>
      <c r="AE45" s="288"/>
      <c r="AF45" s="288"/>
      <c r="AG45" s="288"/>
      <c r="AH45" s="288"/>
      <c r="AI45" s="288"/>
      <c r="AJ45" s="288"/>
      <c r="AK45" s="289"/>
      <c r="AL45" s="325"/>
      <c r="AM45" s="503">
        <f t="shared" si="3"/>
        <v>7.2</v>
      </c>
      <c r="AN45" s="49" t="str">
        <f t="shared" si="3"/>
        <v>SEMI-CHEMICAL WOOD PULP</v>
      </c>
      <c r="AO45" s="59" t="s">
        <v>97</v>
      </c>
      <c r="AP45" s="499">
        <v>0</v>
      </c>
      <c r="AQ45" s="419">
        <v>0</v>
      </c>
    </row>
    <row r="46" spans="1:43" s="19" customFormat="1" ht="15" customHeight="1">
      <c r="A46" s="198">
        <v>7.3</v>
      </c>
      <c r="B46" s="49" t="s">
        <v>217</v>
      </c>
      <c r="C46" s="173" t="s">
        <v>97</v>
      </c>
      <c r="D46" s="58">
        <v>34</v>
      </c>
      <c r="E46" s="58">
        <v>35900</v>
      </c>
      <c r="F46" s="58">
        <v>35</v>
      </c>
      <c r="G46" s="58">
        <v>35011</v>
      </c>
      <c r="H46" s="58">
        <v>0</v>
      </c>
      <c r="I46" s="58">
        <v>0</v>
      </c>
      <c r="J46" s="58">
        <v>0</v>
      </c>
      <c r="K46" s="199">
        <v>71</v>
      </c>
      <c r="L46" s="321"/>
      <c r="M46" s="322"/>
      <c r="N46" s="323"/>
      <c r="O46" s="323"/>
      <c r="P46" s="325"/>
      <c r="Q46" s="325"/>
      <c r="R46" s="325"/>
      <c r="S46" s="305"/>
      <c r="T46" s="305"/>
      <c r="U46" s="305"/>
      <c r="V46" s="305"/>
      <c r="W46" s="305"/>
      <c r="X46" s="305"/>
      <c r="Y46" s="305"/>
      <c r="Z46" s="69">
        <v>1656</v>
      </c>
      <c r="AA46" s="6">
        <f t="shared" si="6"/>
        <v>7.3</v>
      </c>
      <c r="AB46" s="49" t="str">
        <f t="shared" si="7"/>
        <v>CHEMICAL WOOD PULP</v>
      </c>
      <c r="AC46" s="173" t="s">
        <v>97</v>
      </c>
      <c r="AD46" s="290">
        <f aca="true" t="shared" si="21" ref="AD46:AK46">D46-(D47+D48+D49+D50)</f>
        <v>0</v>
      </c>
      <c r="AE46" s="290">
        <f t="shared" si="21"/>
        <v>0</v>
      </c>
      <c r="AF46" s="290">
        <f t="shared" si="21"/>
        <v>0</v>
      </c>
      <c r="AG46" s="290">
        <f t="shared" si="21"/>
        <v>0</v>
      </c>
      <c r="AH46" s="290">
        <f t="shared" si="21"/>
        <v>0</v>
      </c>
      <c r="AI46" s="290">
        <f t="shared" si="21"/>
        <v>0</v>
      </c>
      <c r="AJ46" s="290">
        <f t="shared" si="21"/>
        <v>0</v>
      </c>
      <c r="AK46" s="291">
        <f t="shared" si="21"/>
        <v>0</v>
      </c>
      <c r="AL46" s="374"/>
      <c r="AM46" s="503">
        <f t="shared" si="3"/>
        <v>7.3</v>
      </c>
      <c r="AN46" s="49" t="str">
        <f t="shared" si="3"/>
        <v>CHEMICAL WOOD PULP</v>
      </c>
      <c r="AO46" s="173" t="s">
        <v>97</v>
      </c>
      <c r="AP46" s="499">
        <v>114</v>
      </c>
      <c r="AQ46" s="419">
        <v>115</v>
      </c>
    </row>
    <row r="47" spans="1:43" s="19" customFormat="1" ht="15" customHeight="1">
      <c r="A47" s="198" t="s">
        <v>38</v>
      </c>
      <c r="B47" s="47" t="s">
        <v>218</v>
      </c>
      <c r="C47" s="59" t="s">
        <v>97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196">
        <v>0</v>
      </c>
      <c r="L47" s="321"/>
      <c r="M47" s="322"/>
      <c r="N47" s="323"/>
      <c r="O47" s="323"/>
      <c r="P47" s="325"/>
      <c r="Q47" s="325"/>
      <c r="R47" s="325"/>
      <c r="S47" s="305"/>
      <c r="T47" s="305"/>
      <c r="U47" s="305"/>
      <c r="V47" s="305"/>
      <c r="W47" s="305"/>
      <c r="X47" s="305"/>
      <c r="Y47" s="305"/>
      <c r="Z47" s="69">
        <v>1662</v>
      </c>
      <c r="AA47" s="6" t="str">
        <f t="shared" si="6"/>
        <v>7.3.1</v>
      </c>
      <c r="AB47" s="47" t="str">
        <f t="shared" si="7"/>
        <v>SULPHATE UNBLEACHED PULP</v>
      </c>
      <c r="AC47" s="59" t="s">
        <v>97</v>
      </c>
      <c r="AD47" s="288"/>
      <c r="AE47" s="288"/>
      <c r="AF47" s="288"/>
      <c r="AG47" s="288"/>
      <c r="AH47" s="288"/>
      <c r="AI47" s="288"/>
      <c r="AJ47" s="288"/>
      <c r="AK47" s="289"/>
      <c r="AL47" s="325"/>
      <c r="AM47" s="503" t="str">
        <f t="shared" si="3"/>
        <v>7.3.1</v>
      </c>
      <c r="AN47" s="47" t="str">
        <f t="shared" si="3"/>
        <v>SULPHATE UNBLEACHED PULP</v>
      </c>
      <c r="AO47" s="59" t="s">
        <v>97</v>
      </c>
      <c r="AP47" s="499">
        <v>80</v>
      </c>
      <c r="AQ47" s="419">
        <v>80</v>
      </c>
    </row>
    <row r="48" spans="1:43" s="19" customFormat="1" ht="15" customHeight="1">
      <c r="A48" s="198" t="s">
        <v>39</v>
      </c>
      <c r="B48" s="47" t="s">
        <v>219</v>
      </c>
      <c r="C48" s="59" t="s">
        <v>97</v>
      </c>
      <c r="D48" s="60">
        <v>33</v>
      </c>
      <c r="E48" s="60">
        <v>34991</v>
      </c>
      <c r="F48" s="60">
        <v>35</v>
      </c>
      <c r="G48" s="60">
        <v>34968</v>
      </c>
      <c r="H48" s="60">
        <v>0</v>
      </c>
      <c r="I48" s="60">
        <v>0</v>
      </c>
      <c r="J48" s="60">
        <v>0</v>
      </c>
      <c r="K48" s="196">
        <v>71</v>
      </c>
      <c r="L48" s="321"/>
      <c r="M48" s="322"/>
      <c r="N48" s="323"/>
      <c r="O48" s="323"/>
      <c r="P48" s="325"/>
      <c r="Q48" s="325"/>
      <c r="R48" s="325"/>
      <c r="S48" s="305"/>
      <c r="T48" s="305"/>
      <c r="U48" s="305"/>
      <c r="V48" s="305"/>
      <c r="W48" s="305"/>
      <c r="X48" s="305"/>
      <c r="Y48" s="305"/>
      <c r="Z48" s="69">
        <v>1663</v>
      </c>
      <c r="AA48" s="6" t="str">
        <f t="shared" si="6"/>
        <v>7.3.2</v>
      </c>
      <c r="AB48" s="47" t="str">
        <f t="shared" si="7"/>
        <v>SULPHATE BLEACHED PULP</v>
      </c>
      <c r="AC48" s="59" t="s">
        <v>97</v>
      </c>
      <c r="AD48" s="288"/>
      <c r="AE48" s="288"/>
      <c r="AF48" s="288"/>
      <c r="AG48" s="288"/>
      <c r="AH48" s="288"/>
      <c r="AI48" s="288"/>
      <c r="AJ48" s="288"/>
      <c r="AK48" s="289"/>
      <c r="AL48" s="325"/>
      <c r="AM48" s="503" t="str">
        <f t="shared" si="3"/>
        <v>7.3.2</v>
      </c>
      <c r="AN48" s="47" t="str">
        <f t="shared" si="3"/>
        <v>SULPHATE BLEACHED PULP</v>
      </c>
      <c r="AO48" s="59" t="s">
        <v>97</v>
      </c>
      <c r="AP48" s="499">
        <v>33</v>
      </c>
      <c r="AQ48" s="419">
        <v>35</v>
      </c>
    </row>
    <row r="49" spans="1:43" s="19" customFormat="1" ht="15" customHeight="1">
      <c r="A49" s="198" t="s">
        <v>40</v>
      </c>
      <c r="B49" s="47" t="s">
        <v>220</v>
      </c>
      <c r="C49" s="59" t="s">
        <v>97</v>
      </c>
      <c r="D49" s="60">
        <v>0</v>
      </c>
      <c r="E49" s="60">
        <v>217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196">
        <v>0</v>
      </c>
      <c r="L49" s="321"/>
      <c r="M49" s="322"/>
      <c r="N49" s="323"/>
      <c r="O49" s="323"/>
      <c r="P49" s="325"/>
      <c r="Q49" s="325"/>
      <c r="R49" s="325"/>
      <c r="S49" s="305"/>
      <c r="T49" s="305"/>
      <c r="U49" s="305"/>
      <c r="V49" s="305"/>
      <c r="W49" s="305"/>
      <c r="X49" s="305"/>
      <c r="Y49" s="305"/>
      <c r="Z49" s="69">
        <v>1660</v>
      </c>
      <c r="AA49" s="6" t="str">
        <f t="shared" si="6"/>
        <v>7.3.3</v>
      </c>
      <c r="AB49" s="47" t="str">
        <f t="shared" si="7"/>
        <v>SULPHITE UNBLEACHED PULP</v>
      </c>
      <c r="AC49" s="59" t="s">
        <v>97</v>
      </c>
      <c r="AD49" s="288"/>
      <c r="AE49" s="288"/>
      <c r="AF49" s="288"/>
      <c r="AG49" s="288"/>
      <c r="AH49" s="288"/>
      <c r="AI49" s="288"/>
      <c r="AJ49" s="288"/>
      <c r="AK49" s="289"/>
      <c r="AL49" s="325"/>
      <c r="AM49" s="503" t="str">
        <f t="shared" si="3"/>
        <v>7.3.3</v>
      </c>
      <c r="AN49" s="47" t="str">
        <f t="shared" si="3"/>
        <v>SULPHITE UNBLEACHED PULP</v>
      </c>
      <c r="AO49" s="59" t="s">
        <v>97</v>
      </c>
      <c r="AP49" s="391">
        <v>0</v>
      </c>
      <c r="AQ49" s="419">
        <v>0</v>
      </c>
    </row>
    <row r="50" spans="1:43" s="19" customFormat="1" ht="15" customHeight="1">
      <c r="A50" s="198" t="s">
        <v>41</v>
      </c>
      <c r="B50" s="50" t="s">
        <v>221</v>
      </c>
      <c r="C50" s="59" t="s">
        <v>97</v>
      </c>
      <c r="D50" s="60">
        <v>1</v>
      </c>
      <c r="E50" s="60">
        <v>692</v>
      </c>
      <c r="F50" s="60">
        <v>0</v>
      </c>
      <c r="G50" s="60">
        <v>43</v>
      </c>
      <c r="H50" s="60">
        <v>0</v>
      </c>
      <c r="I50" s="60">
        <v>0</v>
      </c>
      <c r="J50" s="60">
        <v>0</v>
      </c>
      <c r="K50" s="196">
        <v>0</v>
      </c>
      <c r="L50" s="321"/>
      <c r="M50" s="322"/>
      <c r="N50" s="323"/>
      <c r="O50" s="323"/>
      <c r="P50" s="325"/>
      <c r="Q50" s="325"/>
      <c r="R50" s="325"/>
      <c r="S50" s="305"/>
      <c r="T50" s="305"/>
      <c r="U50" s="305"/>
      <c r="V50" s="305"/>
      <c r="W50" s="305"/>
      <c r="X50" s="305"/>
      <c r="Y50" s="305"/>
      <c r="Z50" s="69">
        <v>1661</v>
      </c>
      <c r="AA50" s="6" t="str">
        <f t="shared" si="6"/>
        <v>7.3.4</v>
      </c>
      <c r="AB50" s="47" t="str">
        <f t="shared" si="7"/>
        <v>SULPHITE BLEACHED PULP</v>
      </c>
      <c r="AC50" s="59" t="s">
        <v>97</v>
      </c>
      <c r="AD50" s="288"/>
      <c r="AE50" s="288"/>
      <c r="AF50" s="288"/>
      <c r="AG50" s="288"/>
      <c r="AH50" s="288"/>
      <c r="AI50" s="288"/>
      <c r="AJ50" s="288"/>
      <c r="AK50" s="289"/>
      <c r="AL50" s="325"/>
      <c r="AM50" s="503" t="str">
        <f t="shared" si="3"/>
        <v>7.3.4</v>
      </c>
      <c r="AN50" s="47" t="str">
        <f t="shared" si="3"/>
        <v>SULPHITE BLEACHED PULP</v>
      </c>
      <c r="AO50" s="59" t="s">
        <v>97</v>
      </c>
      <c r="AP50" s="499">
        <v>1</v>
      </c>
      <c r="AQ50" s="419">
        <v>0</v>
      </c>
    </row>
    <row r="51" spans="1:43" s="19" customFormat="1" ht="15" customHeight="1">
      <c r="A51" s="205">
        <v>7.4</v>
      </c>
      <c r="B51" s="52" t="s">
        <v>59</v>
      </c>
      <c r="C51" s="63" t="s">
        <v>97</v>
      </c>
      <c r="D51" s="58">
        <v>0</v>
      </c>
      <c r="E51" s="58">
        <v>2</v>
      </c>
      <c r="F51" s="58">
        <v>0</v>
      </c>
      <c r="G51" s="58">
        <v>3</v>
      </c>
      <c r="H51" s="58">
        <v>0</v>
      </c>
      <c r="I51" s="58">
        <v>0</v>
      </c>
      <c r="J51" s="58">
        <v>0</v>
      </c>
      <c r="K51" s="199">
        <v>0</v>
      </c>
      <c r="L51" s="321"/>
      <c r="M51" s="322"/>
      <c r="N51" s="323"/>
      <c r="O51" s="323"/>
      <c r="P51" s="325"/>
      <c r="Q51" s="325"/>
      <c r="R51" s="325"/>
      <c r="S51" s="305"/>
      <c r="T51" s="305"/>
      <c r="U51" s="305"/>
      <c r="V51" s="305"/>
      <c r="W51" s="305"/>
      <c r="X51" s="305"/>
      <c r="Y51" s="305"/>
      <c r="Z51" s="69">
        <v>1667</v>
      </c>
      <c r="AA51" s="6">
        <f t="shared" si="6"/>
        <v>7.4</v>
      </c>
      <c r="AB51" s="46" t="str">
        <f t="shared" si="7"/>
        <v>DISSOLVING GRADES</v>
      </c>
      <c r="AC51" s="63" t="s">
        <v>97</v>
      </c>
      <c r="AD51" s="297"/>
      <c r="AE51" s="297"/>
      <c r="AF51" s="297"/>
      <c r="AG51" s="297"/>
      <c r="AH51" s="297"/>
      <c r="AI51" s="297"/>
      <c r="AJ51" s="297"/>
      <c r="AK51" s="298"/>
      <c r="AL51" s="325"/>
      <c r="AM51" s="502">
        <f t="shared" si="3"/>
        <v>7.4</v>
      </c>
      <c r="AN51" s="46" t="str">
        <f t="shared" si="3"/>
        <v>DISSOLVING GRADES</v>
      </c>
      <c r="AO51" s="63" t="s">
        <v>97</v>
      </c>
      <c r="AP51" s="391">
        <v>0</v>
      </c>
      <c r="AQ51" s="419">
        <v>0</v>
      </c>
    </row>
    <row r="52" spans="1:43" s="155" customFormat="1" ht="15" customHeight="1">
      <c r="A52" s="204">
        <v>8</v>
      </c>
      <c r="B52" s="152" t="s">
        <v>66</v>
      </c>
      <c r="C52" s="165" t="s">
        <v>97</v>
      </c>
      <c r="D52" s="154">
        <v>0</v>
      </c>
      <c r="E52" s="154">
        <v>153</v>
      </c>
      <c r="F52" s="154">
        <v>0</v>
      </c>
      <c r="G52" s="154">
        <v>302</v>
      </c>
      <c r="H52" s="154">
        <v>0</v>
      </c>
      <c r="I52" s="154">
        <v>1</v>
      </c>
      <c r="J52" s="154">
        <v>0</v>
      </c>
      <c r="K52" s="193">
        <v>0</v>
      </c>
      <c r="L52" s="321"/>
      <c r="M52" s="322"/>
      <c r="N52" s="323"/>
      <c r="O52" s="323"/>
      <c r="P52" s="325"/>
      <c r="Q52" s="325"/>
      <c r="R52" s="325"/>
      <c r="S52" s="305"/>
      <c r="T52" s="305"/>
      <c r="U52" s="305"/>
      <c r="V52" s="305"/>
      <c r="W52" s="305"/>
      <c r="X52" s="305"/>
      <c r="Y52" s="305"/>
      <c r="Z52" s="156">
        <v>2040</v>
      </c>
      <c r="AA52" s="167">
        <f t="shared" si="6"/>
        <v>8</v>
      </c>
      <c r="AB52" s="158" t="str">
        <f t="shared" si="7"/>
        <v>OTHER PULP </v>
      </c>
      <c r="AC52" s="165" t="s">
        <v>97</v>
      </c>
      <c r="AD52" s="294">
        <f aca="true" t="shared" si="22" ref="AD52:AK52">D52-(D53+D54)</f>
        <v>0</v>
      </c>
      <c r="AE52" s="294">
        <f t="shared" si="22"/>
        <v>0</v>
      </c>
      <c r="AF52" s="294">
        <f t="shared" si="22"/>
        <v>0</v>
      </c>
      <c r="AG52" s="294">
        <f t="shared" si="22"/>
        <v>0</v>
      </c>
      <c r="AH52" s="294">
        <f t="shared" si="22"/>
        <v>0</v>
      </c>
      <c r="AI52" s="294">
        <f t="shared" si="22"/>
        <v>0</v>
      </c>
      <c r="AJ52" s="294">
        <f t="shared" si="22"/>
        <v>0</v>
      </c>
      <c r="AK52" s="295">
        <f t="shared" si="22"/>
        <v>0</v>
      </c>
      <c r="AL52" s="374"/>
      <c r="AM52" s="383">
        <f t="shared" si="3"/>
        <v>8</v>
      </c>
      <c r="AN52" s="158" t="str">
        <f t="shared" si="3"/>
        <v>OTHER PULP </v>
      </c>
      <c r="AO52" s="165" t="s">
        <v>97</v>
      </c>
      <c r="AP52" s="387">
        <v>0</v>
      </c>
      <c r="AQ52" s="388">
        <v>0</v>
      </c>
    </row>
    <row r="53" spans="1:43" s="19" customFormat="1" ht="15" customHeight="1">
      <c r="A53" s="203">
        <v>8.1</v>
      </c>
      <c r="B53" s="49" t="s">
        <v>83</v>
      </c>
      <c r="C53" s="59" t="s">
        <v>97</v>
      </c>
      <c r="D53" s="60">
        <v>0</v>
      </c>
      <c r="E53" s="60">
        <v>82</v>
      </c>
      <c r="F53" s="60">
        <v>0</v>
      </c>
      <c r="G53" s="60">
        <v>47</v>
      </c>
      <c r="H53" s="60">
        <v>0</v>
      </c>
      <c r="I53" s="60">
        <v>0</v>
      </c>
      <c r="J53" s="60">
        <v>0</v>
      </c>
      <c r="K53" s="196">
        <v>0</v>
      </c>
      <c r="L53" s="321"/>
      <c r="M53" s="322"/>
      <c r="N53" s="323"/>
      <c r="O53" s="323"/>
      <c r="P53" s="325"/>
      <c r="Q53" s="325"/>
      <c r="R53" s="325"/>
      <c r="S53" s="305"/>
      <c r="T53" s="305"/>
      <c r="U53" s="305"/>
      <c r="V53" s="305"/>
      <c r="W53" s="305"/>
      <c r="X53" s="305"/>
      <c r="Y53" s="305"/>
      <c r="Z53" s="142">
        <v>1668</v>
      </c>
      <c r="AA53" s="43">
        <f t="shared" si="6"/>
        <v>8.1</v>
      </c>
      <c r="AB53" s="49" t="str">
        <f t="shared" si="7"/>
        <v>PULP FROM FIBRES OTHER THAN WOOD</v>
      </c>
      <c r="AC53" s="59" t="s">
        <v>97</v>
      </c>
      <c r="AD53" s="288"/>
      <c r="AE53" s="288"/>
      <c r="AF53" s="288"/>
      <c r="AG53" s="288"/>
      <c r="AH53" s="288"/>
      <c r="AI53" s="288"/>
      <c r="AJ53" s="288"/>
      <c r="AK53" s="289"/>
      <c r="AL53" s="325"/>
      <c r="AM53" s="503">
        <f t="shared" si="3"/>
        <v>8.1</v>
      </c>
      <c r="AN53" s="49" t="str">
        <f t="shared" si="3"/>
        <v>PULP FROM FIBRES OTHER THAN WOOD</v>
      </c>
      <c r="AO53" s="59" t="s">
        <v>97</v>
      </c>
      <c r="AP53" s="394">
        <v>0</v>
      </c>
      <c r="AQ53" s="419">
        <v>0</v>
      </c>
    </row>
    <row r="54" spans="1:43" s="19" customFormat="1" ht="15" customHeight="1">
      <c r="A54" s="206">
        <v>8.2</v>
      </c>
      <c r="B54" s="52" t="s">
        <v>68</v>
      </c>
      <c r="C54" s="59" t="s">
        <v>97</v>
      </c>
      <c r="D54" s="60">
        <v>0</v>
      </c>
      <c r="E54" s="60">
        <v>71</v>
      </c>
      <c r="F54" s="60">
        <v>0</v>
      </c>
      <c r="G54" s="60">
        <v>255</v>
      </c>
      <c r="H54" s="60">
        <v>0</v>
      </c>
      <c r="I54" s="60">
        <v>1</v>
      </c>
      <c r="J54" s="60">
        <v>0</v>
      </c>
      <c r="K54" s="196">
        <v>0</v>
      </c>
      <c r="L54" s="321"/>
      <c r="M54" s="322"/>
      <c r="N54" s="323"/>
      <c r="O54" s="323"/>
      <c r="P54" s="325"/>
      <c r="Q54" s="325"/>
      <c r="R54" s="325"/>
      <c r="S54" s="305"/>
      <c r="T54" s="305"/>
      <c r="U54" s="305"/>
      <c r="V54" s="305"/>
      <c r="W54" s="305"/>
      <c r="X54" s="305"/>
      <c r="Y54" s="305"/>
      <c r="Z54" s="264">
        <v>1609</v>
      </c>
      <c r="AA54" s="44">
        <f t="shared" si="6"/>
        <v>8.2</v>
      </c>
      <c r="AB54" s="52" t="str">
        <f t="shared" si="7"/>
        <v>RECOVERED FIBRE PULP</v>
      </c>
      <c r="AC54" s="59" t="s">
        <v>97</v>
      </c>
      <c r="AD54" s="288"/>
      <c r="AE54" s="288"/>
      <c r="AF54" s="288"/>
      <c r="AG54" s="288"/>
      <c r="AH54" s="288"/>
      <c r="AI54" s="288"/>
      <c r="AJ54" s="288"/>
      <c r="AK54" s="289"/>
      <c r="AL54" s="325"/>
      <c r="AM54" s="502">
        <f t="shared" si="3"/>
        <v>8.2</v>
      </c>
      <c r="AN54" s="52" t="str">
        <f t="shared" si="3"/>
        <v>RECOVERED FIBRE PULP</v>
      </c>
      <c r="AO54" s="59" t="s">
        <v>97</v>
      </c>
      <c r="AP54" s="391">
        <v>0</v>
      </c>
      <c r="AQ54" s="419">
        <v>0</v>
      </c>
    </row>
    <row r="55" spans="1:43" s="155" customFormat="1" ht="15" customHeight="1">
      <c r="A55" s="200">
        <v>9</v>
      </c>
      <c r="B55" s="170" t="s">
        <v>60</v>
      </c>
      <c r="C55" s="171" t="s">
        <v>97</v>
      </c>
      <c r="D55" s="159">
        <v>4</v>
      </c>
      <c r="E55" s="159">
        <v>1080</v>
      </c>
      <c r="F55" s="159">
        <v>3</v>
      </c>
      <c r="G55" s="159">
        <v>1054</v>
      </c>
      <c r="H55" s="159">
        <v>42</v>
      </c>
      <c r="I55" s="159">
        <v>9394</v>
      </c>
      <c r="J55" s="159">
        <v>43</v>
      </c>
      <c r="K55" s="201">
        <v>9511</v>
      </c>
      <c r="L55" s="321"/>
      <c r="M55" s="322"/>
      <c r="N55" s="323"/>
      <c r="O55" s="323"/>
      <c r="P55" s="325"/>
      <c r="Q55" s="325"/>
      <c r="R55" s="325"/>
      <c r="S55" s="305"/>
      <c r="T55" s="305"/>
      <c r="U55" s="305"/>
      <c r="V55" s="305"/>
      <c r="W55" s="305"/>
      <c r="X55" s="305"/>
      <c r="Y55" s="305"/>
      <c r="Z55" s="168">
        <v>1669</v>
      </c>
      <c r="AA55" s="169">
        <f t="shared" si="6"/>
        <v>9</v>
      </c>
      <c r="AB55" s="164" t="str">
        <f t="shared" si="7"/>
        <v>RECOVERED PAPER</v>
      </c>
      <c r="AC55" s="171" t="s">
        <v>97</v>
      </c>
      <c r="AD55" s="292"/>
      <c r="AE55" s="292"/>
      <c r="AF55" s="292"/>
      <c r="AG55" s="292"/>
      <c r="AH55" s="292"/>
      <c r="AI55" s="292"/>
      <c r="AJ55" s="292"/>
      <c r="AK55" s="293"/>
      <c r="AL55" s="325"/>
      <c r="AM55" s="382">
        <f t="shared" si="3"/>
        <v>9</v>
      </c>
      <c r="AN55" s="164" t="str">
        <f t="shared" si="3"/>
        <v>RECOVERED PAPER</v>
      </c>
      <c r="AO55" s="171" t="s">
        <v>97</v>
      </c>
      <c r="AP55" s="390">
        <v>4</v>
      </c>
      <c r="AQ55" s="388">
        <v>3</v>
      </c>
    </row>
    <row r="56" spans="1:43" s="155" customFormat="1" ht="15" customHeight="1">
      <c r="A56" s="204">
        <v>10</v>
      </c>
      <c r="B56" s="170" t="s">
        <v>61</v>
      </c>
      <c r="C56" s="171" t="s">
        <v>97</v>
      </c>
      <c r="D56" s="634">
        <v>76</v>
      </c>
      <c r="E56" s="634">
        <v>140383</v>
      </c>
      <c r="F56" s="159">
        <v>93</v>
      </c>
      <c r="G56" s="159">
        <v>165119</v>
      </c>
      <c r="H56" s="159">
        <v>105</v>
      </c>
      <c r="I56" s="634">
        <v>142296</v>
      </c>
      <c r="J56" s="159">
        <v>91</v>
      </c>
      <c r="K56" s="201">
        <v>125159</v>
      </c>
      <c r="L56" s="321"/>
      <c r="M56" s="322"/>
      <c r="N56" s="323"/>
      <c r="O56" s="323"/>
      <c r="P56" s="325"/>
      <c r="Q56" s="325"/>
      <c r="R56" s="325"/>
      <c r="S56" s="305"/>
      <c r="T56" s="305"/>
      <c r="U56" s="305"/>
      <c r="V56" s="305"/>
      <c r="W56" s="305"/>
      <c r="X56" s="305"/>
      <c r="Y56" s="305"/>
      <c r="Z56" s="156">
        <v>1876</v>
      </c>
      <c r="AA56" s="166">
        <f t="shared" si="6"/>
        <v>10</v>
      </c>
      <c r="AB56" s="152" t="str">
        <f t="shared" si="7"/>
        <v>PAPER AND PAPERBOARD</v>
      </c>
      <c r="AC56" s="171" t="s">
        <v>97</v>
      </c>
      <c r="AD56" s="294">
        <f aca="true" t="shared" si="23" ref="AD56:AK56">D56-(D57+D62+D63+D68)</f>
        <v>0</v>
      </c>
      <c r="AE56" s="294">
        <f t="shared" si="23"/>
        <v>0</v>
      </c>
      <c r="AF56" s="294">
        <f t="shared" si="23"/>
        <v>0</v>
      </c>
      <c r="AG56" s="294">
        <f t="shared" si="23"/>
        <v>0</v>
      </c>
      <c r="AH56" s="294">
        <f t="shared" si="23"/>
        <v>0</v>
      </c>
      <c r="AI56" s="294">
        <f t="shared" si="23"/>
        <v>0</v>
      </c>
      <c r="AJ56" s="294">
        <f t="shared" si="23"/>
        <v>0</v>
      </c>
      <c r="AK56" s="295">
        <f t="shared" si="23"/>
        <v>0</v>
      </c>
      <c r="AL56" s="374"/>
      <c r="AM56" s="383">
        <f t="shared" si="3"/>
        <v>10</v>
      </c>
      <c r="AN56" s="152" t="str">
        <f t="shared" si="3"/>
        <v>PAPER AND PAPERBOARD</v>
      </c>
      <c r="AO56" s="171" t="s">
        <v>97</v>
      </c>
      <c r="AP56" s="390">
        <v>120</v>
      </c>
      <c r="AQ56" s="388">
        <v>107.9</v>
      </c>
    </row>
    <row r="57" spans="1:43" s="19" customFormat="1" ht="15" customHeight="1">
      <c r="A57" s="198">
        <v>10.1</v>
      </c>
      <c r="B57" s="49" t="s">
        <v>70</v>
      </c>
      <c r="C57" s="173" t="s">
        <v>97</v>
      </c>
      <c r="D57" s="58">
        <v>35</v>
      </c>
      <c r="E57" s="58">
        <v>53070</v>
      </c>
      <c r="F57" s="58">
        <v>40</v>
      </c>
      <c r="G57" s="58">
        <v>57631</v>
      </c>
      <c r="H57" s="58">
        <v>1</v>
      </c>
      <c r="I57" s="58">
        <v>2451</v>
      </c>
      <c r="J57" s="58">
        <v>2</v>
      </c>
      <c r="K57" s="199">
        <v>3068</v>
      </c>
      <c r="L57" s="321"/>
      <c r="M57" s="322"/>
      <c r="N57" s="323"/>
      <c r="O57" s="323"/>
      <c r="P57" s="325"/>
      <c r="Q57" s="325"/>
      <c r="R57" s="325"/>
      <c r="S57" s="305"/>
      <c r="T57" s="305"/>
      <c r="U57" s="305"/>
      <c r="V57" s="305"/>
      <c r="W57" s="305"/>
      <c r="X57" s="305"/>
      <c r="Y57" s="305"/>
      <c r="Z57" s="71">
        <v>2042</v>
      </c>
      <c r="AA57" s="6">
        <f t="shared" si="6"/>
        <v>10.1</v>
      </c>
      <c r="AB57" s="49" t="str">
        <f t="shared" si="7"/>
        <v>GRAPHIC PAPERS</v>
      </c>
      <c r="AC57" s="173" t="s">
        <v>97</v>
      </c>
      <c r="AD57" s="299">
        <f aca="true" t="shared" si="24" ref="AD57:AK57">D57-(D58+D59+D60+D61)</f>
        <v>0</v>
      </c>
      <c r="AE57" s="299">
        <f t="shared" si="24"/>
        <v>0</v>
      </c>
      <c r="AF57" s="299">
        <f t="shared" si="24"/>
        <v>0</v>
      </c>
      <c r="AG57" s="299">
        <f t="shared" si="24"/>
        <v>0</v>
      </c>
      <c r="AH57" s="299">
        <f t="shared" si="24"/>
        <v>0</v>
      </c>
      <c r="AI57" s="299">
        <f t="shared" si="24"/>
        <v>0</v>
      </c>
      <c r="AJ57" s="299">
        <f t="shared" si="24"/>
        <v>0</v>
      </c>
      <c r="AK57" s="300">
        <f t="shared" si="24"/>
        <v>0</v>
      </c>
      <c r="AL57" s="374"/>
      <c r="AM57" s="503">
        <f t="shared" si="3"/>
        <v>10.1</v>
      </c>
      <c r="AN57" s="49" t="str">
        <f t="shared" si="3"/>
        <v>GRAPHIC PAPERS</v>
      </c>
      <c r="AO57" s="173" t="s">
        <v>97</v>
      </c>
      <c r="AP57" s="499">
        <v>34</v>
      </c>
      <c r="AQ57" s="419">
        <v>39.2</v>
      </c>
    </row>
    <row r="58" spans="1:43" s="19" customFormat="1" ht="15" customHeight="1">
      <c r="A58" s="198" t="s">
        <v>71</v>
      </c>
      <c r="B58" s="47" t="s">
        <v>62</v>
      </c>
      <c r="C58" s="59" t="s">
        <v>97</v>
      </c>
      <c r="D58" s="60">
        <v>8</v>
      </c>
      <c r="E58" s="60">
        <v>8191</v>
      </c>
      <c r="F58" s="60">
        <v>8</v>
      </c>
      <c r="G58" s="60">
        <v>7464</v>
      </c>
      <c r="H58" s="60">
        <v>0</v>
      </c>
      <c r="I58" s="60">
        <v>203</v>
      </c>
      <c r="J58" s="60">
        <v>0</v>
      </c>
      <c r="K58" s="196">
        <v>187</v>
      </c>
      <c r="L58" s="321"/>
      <c r="M58" s="322"/>
      <c r="N58" s="323"/>
      <c r="O58" s="323"/>
      <c r="P58" s="325"/>
      <c r="Q58" s="325"/>
      <c r="R58" s="325"/>
      <c r="S58" s="305"/>
      <c r="T58" s="305"/>
      <c r="U58" s="305"/>
      <c r="V58" s="305"/>
      <c r="W58" s="305"/>
      <c r="X58" s="305"/>
      <c r="Y58" s="305"/>
      <c r="Z58" s="69">
        <v>1671</v>
      </c>
      <c r="AA58" s="6" t="str">
        <f t="shared" si="6"/>
        <v>10.1.1</v>
      </c>
      <c r="AB58" s="47" t="str">
        <f t="shared" si="7"/>
        <v>NEWSPRINT</v>
      </c>
      <c r="AC58" s="59" t="s">
        <v>97</v>
      </c>
      <c r="AD58" s="288"/>
      <c r="AE58" s="288"/>
      <c r="AF58" s="288"/>
      <c r="AG58" s="288"/>
      <c r="AH58" s="288"/>
      <c r="AI58" s="288"/>
      <c r="AJ58" s="288"/>
      <c r="AK58" s="289"/>
      <c r="AL58" s="325"/>
      <c r="AM58" s="503" t="str">
        <f t="shared" si="3"/>
        <v>10.1.1</v>
      </c>
      <c r="AN58" s="47" t="str">
        <f t="shared" si="3"/>
        <v>NEWSPRINT</v>
      </c>
      <c r="AO58" s="59" t="s">
        <v>97</v>
      </c>
      <c r="AP58" s="499">
        <v>8</v>
      </c>
      <c r="AQ58" s="419">
        <v>8.4</v>
      </c>
    </row>
    <row r="59" spans="1:43" s="19" customFormat="1" ht="15" customHeight="1">
      <c r="A59" s="198" t="s">
        <v>72</v>
      </c>
      <c r="B59" s="76" t="s">
        <v>73</v>
      </c>
      <c r="C59" s="59" t="s">
        <v>97</v>
      </c>
      <c r="D59" s="60">
        <v>1</v>
      </c>
      <c r="E59" s="60">
        <v>1210</v>
      </c>
      <c r="F59" s="60">
        <v>1</v>
      </c>
      <c r="G59" s="60">
        <v>863</v>
      </c>
      <c r="H59" s="60">
        <v>0</v>
      </c>
      <c r="I59" s="60">
        <v>44</v>
      </c>
      <c r="J59" s="60">
        <v>0</v>
      </c>
      <c r="K59" s="196">
        <v>62</v>
      </c>
      <c r="L59" s="321"/>
      <c r="M59" s="322"/>
      <c r="N59" s="323"/>
      <c r="O59" s="323"/>
      <c r="P59" s="325"/>
      <c r="Q59" s="325"/>
      <c r="R59" s="325"/>
      <c r="S59" s="305"/>
      <c r="T59" s="305"/>
      <c r="U59" s="305"/>
      <c r="V59" s="305"/>
      <c r="W59" s="305"/>
      <c r="X59" s="305"/>
      <c r="Y59" s="305"/>
      <c r="Z59" s="268">
        <v>1612</v>
      </c>
      <c r="AA59" s="6" t="str">
        <f t="shared" si="6"/>
        <v>10.1.2</v>
      </c>
      <c r="AB59" s="47" t="str">
        <f t="shared" si="7"/>
        <v>UNCOATED MECHANICAL</v>
      </c>
      <c r="AC59" s="59" t="s">
        <v>97</v>
      </c>
      <c r="AD59" s="288"/>
      <c r="AE59" s="288"/>
      <c r="AF59" s="288"/>
      <c r="AG59" s="288"/>
      <c r="AH59" s="288"/>
      <c r="AI59" s="288"/>
      <c r="AJ59" s="288"/>
      <c r="AK59" s="289"/>
      <c r="AL59" s="325"/>
      <c r="AM59" s="503" t="str">
        <f t="shared" si="3"/>
        <v>10.1.2</v>
      </c>
      <c r="AN59" s="47" t="str">
        <f t="shared" si="3"/>
        <v>UNCOATED MECHANICAL</v>
      </c>
      <c r="AO59" s="59" t="s">
        <v>97</v>
      </c>
      <c r="AP59" s="499">
        <v>1</v>
      </c>
      <c r="AQ59" s="419">
        <v>1</v>
      </c>
    </row>
    <row r="60" spans="1:43" s="19" customFormat="1" ht="15" customHeight="1">
      <c r="A60" s="198" t="s">
        <v>74</v>
      </c>
      <c r="B60" s="47" t="s">
        <v>75</v>
      </c>
      <c r="C60" s="59" t="s">
        <v>97</v>
      </c>
      <c r="D60" s="60">
        <v>17</v>
      </c>
      <c r="E60" s="60">
        <v>26005</v>
      </c>
      <c r="F60" s="60">
        <v>18</v>
      </c>
      <c r="G60" s="60">
        <v>27075</v>
      </c>
      <c r="H60" s="60">
        <v>1</v>
      </c>
      <c r="I60" s="60">
        <v>1405</v>
      </c>
      <c r="J60" s="60">
        <v>1</v>
      </c>
      <c r="K60" s="196">
        <v>1786</v>
      </c>
      <c r="L60" s="321"/>
      <c r="M60" s="322"/>
      <c r="N60" s="323"/>
      <c r="O60" s="323"/>
      <c r="P60" s="325"/>
      <c r="Q60" s="325"/>
      <c r="R60" s="325"/>
      <c r="S60" s="305"/>
      <c r="T60" s="305"/>
      <c r="U60" s="305"/>
      <c r="V60" s="305"/>
      <c r="W60" s="305"/>
      <c r="X60" s="305"/>
      <c r="Y60" s="305"/>
      <c r="Z60" s="268">
        <v>1615</v>
      </c>
      <c r="AA60" s="6" t="str">
        <f t="shared" si="6"/>
        <v>10.1.3</v>
      </c>
      <c r="AB60" s="47" t="str">
        <f t="shared" si="7"/>
        <v>UNCOATED WOODFREE</v>
      </c>
      <c r="AC60" s="59" t="s">
        <v>97</v>
      </c>
      <c r="AD60" s="288"/>
      <c r="AE60" s="288"/>
      <c r="AF60" s="288"/>
      <c r="AG60" s="288"/>
      <c r="AH60" s="288"/>
      <c r="AI60" s="288"/>
      <c r="AJ60" s="288"/>
      <c r="AK60" s="289"/>
      <c r="AL60" s="325"/>
      <c r="AM60" s="503" t="str">
        <f t="shared" si="3"/>
        <v>10.1.3</v>
      </c>
      <c r="AN60" s="47" t="str">
        <f t="shared" si="3"/>
        <v>UNCOATED WOODFREE</v>
      </c>
      <c r="AO60" s="59" t="s">
        <v>97</v>
      </c>
      <c r="AP60" s="499">
        <v>16</v>
      </c>
      <c r="AQ60" s="419">
        <v>17.8</v>
      </c>
    </row>
    <row r="61" spans="1:43" s="19" customFormat="1" ht="15" customHeight="1">
      <c r="A61" s="198" t="s">
        <v>76</v>
      </c>
      <c r="B61" s="50" t="s">
        <v>77</v>
      </c>
      <c r="C61" s="59" t="s">
        <v>97</v>
      </c>
      <c r="D61" s="60">
        <v>9</v>
      </c>
      <c r="E61" s="60">
        <v>17664</v>
      </c>
      <c r="F61" s="60">
        <v>13</v>
      </c>
      <c r="G61" s="60">
        <v>22229</v>
      </c>
      <c r="H61" s="60">
        <v>0</v>
      </c>
      <c r="I61" s="60">
        <v>799</v>
      </c>
      <c r="J61" s="60">
        <v>1</v>
      </c>
      <c r="K61" s="196">
        <v>1033</v>
      </c>
      <c r="L61" s="321"/>
      <c r="M61" s="322"/>
      <c r="N61" s="323"/>
      <c r="O61" s="323"/>
      <c r="P61" s="325"/>
      <c r="Q61" s="325"/>
      <c r="R61" s="325"/>
      <c r="S61" s="305"/>
      <c r="T61" s="305"/>
      <c r="U61" s="305"/>
      <c r="V61" s="305"/>
      <c r="W61" s="305"/>
      <c r="X61" s="305"/>
      <c r="Y61" s="305"/>
      <c r="Z61" s="268">
        <v>1616</v>
      </c>
      <c r="AA61" s="6" t="str">
        <f t="shared" si="6"/>
        <v>10.1.4</v>
      </c>
      <c r="AB61" s="47" t="str">
        <f t="shared" si="7"/>
        <v>COATED PAPERS</v>
      </c>
      <c r="AC61" s="59" t="s">
        <v>97</v>
      </c>
      <c r="AD61" s="288"/>
      <c r="AE61" s="288"/>
      <c r="AF61" s="288"/>
      <c r="AG61" s="288"/>
      <c r="AH61" s="288"/>
      <c r="AI61" s="288"/>
      <c r="AJ61" s="288"/>
      <c r="AK61" s="289"/>
      <c r="AL61" s="325"/>
      <c r="AM61" s="503" t="str">
        <f t="shared" si="3"/>
        <v>10.1.4</v>
      </c>
      <c r="AN61" s="47" t="str">
        <f t="shared" si="3"/>
        <v>COATED PAPERS</v>
      </c>
      <c r="AO61" s="59" t="s">
        <v>97</v>
      </c>
      <c r="AP61" s="499">
        <v>9</v>
      </c>
      <c r="AQ61" s="419">
        <v>12.1</v>
      </c>
    </row>
    <row r="62" spans="1:43" s="19" customFormat="1" ht="15" customHeight="1">
      <c r="A62" s="194">
        <v>10.2</v>
      </c>
      <c r="B62" s="596" t="s">
        <v>245</v>
      </c>
      <c r="C62" s="59" t="s">
        <v>97</v>
      </c>
      <c r="D62" s="60">
        <v>7</v>
      </c>
      <c r="E62" s="60">
        <v>12878</v>
      </c>
      <c r="F62" s="60">
        <v>12</v>
      </c>
      <c r="G62" s="60">
        <v>22682</v>
      </c>
      <c r="H62" s="60">
        <v>20</v>
      </c>
      <c r="I62" s="60">
        <v>35729</v>
      </c>
      <c r="J62" s="60">
        <v>20</v>
      </c>
      <c r="K62" s="196">
        <v>35589</v>
      </c>
      <c r="L62" s="321"/>
      <c r="M62" s="322"/>
      <c r="N62" s="323"/>
      <c r="O62" s="323"/>
      <c r="P62" s="325"/>
      <c r="Q62" s="325"/>
      <c r="R62" s="325"/>
      <c r="S62" s="305"/>
      <c r="T62" s="305"/>
      <c r="U62" s="305"/>
      <c r="V62" s="305"/>
      <c r="W62" s="305"/>
      <c r="X62" s="305"/>
      <c r="Y62" s="305"/>
      <c r="Z62" s="69">
        <v>1676</v>
      </c>
      <c r="AA62" s="4">
        <f t="shared" si="6"/>
        <v>10.2</v>
      </c>
      <c r="AB62" s="49" t="str">
        <f t="shared" si="7"/>
        <v>HOUSEHOLD AND SANITARY PAPERS</v>
      </c>
      <c r="AC62" s="59" t="s">
        <v>97</v>
      </c>
      <c r="AD62" s="288"/>
      <c r="AE62" s="288"/>
      <c r="AF62" s="288"/>
      <c r="AG62" s="288"/>
      <c r="AH62" s="288"/>
      <c r="AI62" s="288"/>
      <c r="AJ62" s="288"/>
      <c r="AK62" s="289"/>
      <c r="AL62" s="325"/>
      <c r="AM62" s="503">
        <f t="shared" si="3"/>
        <v>10.2</v>
      </c>
      <c r="AN62" s="49" t="str">
        <f t="shared" si="3"/>
        <v>HOUSEHOLD AND SANITARY PAPERS</v>
      </c>
      <c r="AO62" s="59" t="s">
        <v>97</v>
      </c>
      <c r="AP62" s="499">
        <v>22</v>
      </c>
      <c r="AQ62" s="419">
        <v>15.100000000000001</v>
      </c>
    </row>
    <row r="63" spans="1:43" s="19" customFormat="1" ht="15" customHeight="1">
      <c r="A63" s="198">
        <v>10.3</v>
      </c>
      <c r="B63" s="49" t="s">
        <v>78</v>
      </c>
      <c r="C63" s="173" t="s">
        <v>97</v>
      </c>
      <c r="D63" s="631">
        <v>32</v>
      </c>
      <c r="E63" s="631">
        <v>59080</v>
      </c>
      <c r="F63" s="58">
        <v>39</v>
      </c>
      <c r="G63" s="58">
        <v>69065</v>
      </c>
      <c r="H63" s="58">
        <v>84</v>
      </c>
      <c r="I63" s="631">
        <v>103244</v>
      </c>
      <c r="J63" s="60">
        <v>69</v>
      </c>
      <c r="K63" s="196">
        <v>83549</v>
      </c>
      <c r="L63" s="321"/>
      <c r="M63" s="322"/>
      <c r="N63" s="323"/>
      <c r="O63" s="323"/>
      <c r="P63" s="325"/>
      <c r="Q63" s="325"/>
      <c r="R63" s="325"/>
      <c r="S63" s="305"/>
      <c r="T63" s="305"/>
      <c r="U63" s="305"/>
      <c r="V63" s="305"/>
      <c r="W63" s="305"/>
      <c r="X63" s="305"/>
      <c r="Y63" s="305"/>
      <c r="Z63" s="71">
        <v>2043</v>
      </c>
      <c r="AA63" s="6">
        <f t="shared" si="6"/>
        <v>10.3</v>
      </c>
      <c r="AB63" s="49" t="str">
        <f t="shared" si="7"/>
        <v>PACKAGING MATERIALS</v>
      </c>
      <c r="AC63" s="173" t="s">
        <v>97</v>
      </c>
      <c r="AD63" s="290">
        <f aca="true" t="shared" si="25" ref="AD63:AK63">D63-(D64+D65+D66+D67)</f>
        <v>0</v>
      </c>
      <c r="AE63" s="290">
        <f t="shared" si="25"/>
        <v>0</v>
      </c>
      <c r="AF63" s="290">
        <f t="shared" si="25"/>
        <v>0</v>
      </c>
      <c r="AG63" s="290">
        <f t="shared" si="25"/>
        <v>0</v>
      </c>
      <c r="AH63" s="290">
        <f t="shared" si="25"/>
        <v>0</v>
      </c>
      <c r="AI63" s="290">
        <f t="shared" si="25"/>
        <v>0</v>
      </c>
      <c r="AJ63" s="290">
        <f t="shared" si="25"/>
        <v>0</v>
      </c>
      <c r="AK63" s="291">
        <f t="shared" si="25"/>
        <v>0</v>
      </c>
      <c r="AL63" s="374"/>
      <c r="AM63" s="503">
        <f t="shared" si="3"/>
        <v>10.3</v>
      </c>
      <c r="AN63" s="49" t="str">
        <f t="shared" si="3"/>
        <v>PACKAGING MATERIALS</v>
      </c>
      <c r="AO63" s="173" t="s">
        <v>97</v>
      </c>
      <c r="AP63" s="499">
        <v>61</v>
      </c>
      <c r="AQ63" s="419">
        <v>50</v>
      </c>
    </row>
    <row r="64" spans="1:43" s="19" customFormat="1" ht="15" customHeight="1">
      <c r="A64" s="198" t="s">
        <v>42</v>
      </c>
      <c r="B64" s="47" t="s">
        <v>79</v>
      </c>
      <c r="C64" s="59" t="s">
        <v>97</v>
      </c>
      <c r="D64" s="631">
        <v>4</v>
      </c>
      <c r="E64" s="58">
        <v>3536</v>
      </c>
      <c r="F64" s="58">
        <v>2</v>
      </c>
      <c r="G64" s="65">
        <v>2482</v>
      </c>
      <c r="H64" s="60">
        <v>7</v>
      </c>
      <c r="I64" s="60">
        <v>4362</v>
      </c>
      <c r="J64" s="60">
        <v>6</v>
      </c>
      <c r="K64" s="196">
        <v>4096</v>
      </c>
      <c r="L64" s="321"/>
      <c r="M64" s="322"/>
      <c r="N64" s="323"/>
      <c r="O64" s="323"/>
      <c r="P64" s="325"/>
      <c r="Q64" s="325"/>
      <c r="R64" s="325"/>
      <c r="S64" s="305"/>
      <c r="T64" s="305"/>
      <c r="U64" s="305"/>
      <c r="V64" s="305"/>
      <c r="W64" s="305"/>
      <c r="X64" s="305"/>
      <c r="Y64" s="305"/>
      <c r="Z64" s="269">
        <v>1617</v>
      </c>
      <c r="AA64" s="6" t="str">
        <f t="shared" si="6"/>
        <v>10.3.1</v>
      </c>
      <c r="AB64" s="47" t="str">
        <f t="shared" si="7"/>
        <v>CASE MATERIALS</v>
      </c>
      <c r="AC64" s="59" t="s">
        <v>97</v>
      </c>
      <c r="AD64" s="288"/>
      <c r="AE64" s="288"/>
      <c r="AF64" s="288"/>
      <c r="AG64" s="288"/>
      <c r="AH64" s="288"/>
      <c r="AI64" s="288"/>
      <c r="AJ64" s="288"/>
      <c r="AK64" s="289"/>
      <c r="AL64" s="325"/>
      <c r="AM64" s="503" t="str">
        <f t="shared" si="3"/>
        <v>10.3.1</v>
      </c>
      <c r="AN64" s="47" t="str">
        <f t="shared" si="3"/>
        <v>CASE MATERIALS</v>
      </c>
      <c r="AO64" s="59" t="s">
        <v>97</v>
      </c>
      <c r="AP64" s="499">
        <v>8</v>
      </c>
      <c r="AQ64" s="419">
        <v>4.699999999999999</v>
      </c>
    </row>
    <row r="65" spans="1:43" s="19" customFormat="1" ht="15" customHeight="1">
      <c r="A65" s="198" t="s">
        <v>43</v>
      </c>
      <c r="B65" s="47" t="s">
        <v>162</v>
      </c>
      <c r="C65" s="59" t="s">
        <v>97</v>
      </c>
      <c r="D65" s="631">
        <v>12</v>
      </c>
      <c r="E65" s="631">
        <v>34755</v>
      </c>
      <c r="F65" s="58">
        <v>14</v>
      </c>
      <c r="G65" s="65">
        <v>36105</v>
      </c>
      <c r="H65" s="60">
        <v>1</v>
      </c>
      <c r="I65" s="632">
        <v>1578</v>
      </c>
      <c r="J65" s="60">
        <v>1</v>
      </c>
      <c r="K65" s="196">
        <v>638</v>
      </c>
      <c r="L65" s="321"/>
      <c r="M65" s="322"/>
      <c r="N65" s="323"/>
      <c r="O65" s="323"/>
      <c r="P65" s="325"/>
      <c r="Q65" s="325"/>
      <c r="R65" s="325"/>
      <c r="S65" s="305"/>
      <c r="T65" s="305"/>
      <c r="U65" s="305"/>
      <c r="V65" s="305"/>
      <c r="W65" s="305"/>
      <c r="X65" s="305"/>
      <c r="Y65" s="305"/>
      <c r="Z65" s="269">
        <v>1618</v>
      </c>
      <c r="AA65" s="6" t="str">
        <f t="shared" si="6"/>
        <v>10.3.2</v>
      </c>
      <c r="AB65" s="47" t="str">
        <f t="shared" si="7"/>
        <v>CARTONBOARD</v>
      </c>
      <c r="AC65" s="59" t="s">
        <v>97</v>
      </c>
      <c r="AD65" s="288"/>
      <c r="AE65" s="288"/>
      <c r="AF65" s="288"/>
      <c r="AG65" s="288"/>
      <c r="AH65" s="288"/>
      <c r="AI65" s="288"/>
      <c r="AJ65" s="288"/>
      <c r="AK65" s="289"/>
      <c r="AL65" s="325"/>
      <c r="AM65" s="503" t="str">
        <f t="shared" si="3"/>
        <v>10.3.2</v>
      </c>
      <c r="AN65" s="47" t="str">
        <f t="shared" si="3"/>
        <v>CARTONBOARD</v>
      </c>
      <c r="AO65" s="59" t="s">
        <v>97</v>
      </c>
      <c r="AP65" s="499">
        <v>31</v>
      </c>
      <c r="AQ65" s="419">
        <v>20.2</v>
      </c>
    </row>
    <row r="66" spans="1:43" s="19" customFormat="1" ht="15" customHeight="1">
      <c r="A66" s="198" t="s">
        <v>44</v>
      </c>
      <c r="B66" s="47" t="s">
        <v>80</v>
      </c>
      <c r="C66" s="59" t="s">
        <v>97</v>
      </c>
      <c r="D66" s="60">
        <v>14</v>
      </c>
      <c r="E66" s="60">
        <v>18733</v>
      </c>
      <c r="F66" s="60">
        <v>21</v>
      </c>
      <c r="G66" s="60">
        <v>28663</v>
      </c>
      <c r="H66" s="66">
        <v>76</v>
      </c>
      <c r="I66" s="66">
        <v>97293</v>
      </c>
      <c r="J66" s="66">
        <v>62</v>
      </c>
      <c r="K66" s="207">
        <v>78790</v>
      </c>
      <c r="L66" s="321"/>
      <c r="M66" s="322"/>
      <c r="N66" s="323"/>
      <c r="O66" s="323"/>
      <c r="P66" s="325"/>
      <c r="Q66" s="325"/>
      <c r="R66" s="325"/>
      <c r="S66" s="305"/>
      <c r="T66" s="305"/>
      <c r="U66" s="305"/>
      <c r="V66" s="305"/>
      <c r="W66" s="305"/>
      <c r="X66" s="305"/>
      <c r="Y66" s="305"/>
      <c r="Z66" s="269">
        <v>1621</v>
      </c>
      <c r="AA66" s="6" t="str">
        <f t="shared" si="6"/>
        <v>10.3.3</v>
      </c>
      <c r="AB66" s="47" t="str">
        <f t="shared" si="7"/>
        <v>WRAPPING PAPERS</v>
      </c>
      <c r="AC66" s="59" t="s">
        <v>97</v>
      </c>
      <c r="AD66" s="288"/>
      <c r="AE66" s="288"/>
      <c r="AF66" s="288"/>
      <c r="AG66" s="288"/>
      <c r="AH66" s="288"/>
      <c r="AI66" s="288"/>
      <c r="AJ66" s="288"/>
      <c r="AK66" s="289"/>
      <c r="AL66" s="325"/>
      <c r="AM66" s="503" t="str">
        <f t="shared" si="3"/>
        <v>10.3.3</v>
      </c>
      <c r="AN66" s="47" t="str">
        <f t="shared" si="3"/>
        <v>WRAPPING PAPERS</v>
      </c>
      <c r="AO66" s="59" t="s">
        <v>97</v>
      </c>
      <c r="AP66" s="499">
        <v>20</v>
      </c>
      <c r="AQ66" s="419">
        <v>23.099999999999994</v>
      </c>
    </row>
    <row r="67" spans="1:43" s="19" customFormat="1" ht="15" customHeight="1">
      <c r="A67" s="198" t="s">
        <v>81</v>
      </c>
      <c r="B67" s="50" t="s">
        <v>82</v>
      </c>
      <c r="C67" s="59" t="s">
        <v>97</v>
      </c>
      <c r="D67" s="60">
        <v>2</v>
      </c>
      <c r="E67" s="60">
        <v>2056</v>
      </c>
      <c r="F67" s="60">
        <v>2</v>
      </c>
      <c r="G67" s="60">
        <v>1815</v>
      </c>
      <c r="H67" s="60">
        <v>0</v>
      </c>
      <c r="I67" s="60">
        <v>11</v>
      </c>
      <c r="J67" s="60">
        <v>0</v>
      </c>
      <c r="K67" s="196">
        <v>25</v>
      </c>
      <c r="L67" s="321"/>
      <c r="M67" s="322"/>
      <c r="N67" s="323"/>
      <c r="O67" s="323"/>
      <c r="P67" s="325"/>
      <c r="Q67" s="325"/>
      <c r="R67" s="325"/>
      <c r="S67" s="305"/>
      <c r="T67" s="305"/>
      <c r="U67" s="305"/>
      <c r="V67" s="305"/>
      <c r="W67" s="305"/>
      <c r="X67" s="305"/>
      <c r="Y67" s="305"/>
      <c r="Z67" s="269">
        <v>1622</v>
      </c>
      <c r="AA67" s="6" t="str">
        <f t="shared" si="6"/>
        <v>10.3.4</v>
      </c>
      <c r="AB67" s="47" t="str">
        <f t="shared" si="7"/>
        <v>OTHER PAPERS MAINLY FOR PACKAGING</v>
      </c>
      <c r="AC67" s="59" t="s">
        <v>97</v>
      </c>
      <c r="AD67" s="288"/>
      <c r="AE67" s="288"/>
      <c r="AF67" s="288"/>
      <c r="AG67" s="288"/>
      <c r="AH67" s="288"/>
      <c r="AI67" s="288"/>
      <c r="AJ67" s="288"/>
      <c r="AK67" s="289"/>
      <c r="AL67" s="325"/>
      <c r="AM67" s="503" t="str">
        <f t="shared" si="3"/>
        <v>10.3.4</v>
      </c>
      <c r="AN67" s="47" t="str">
        <f t="shared" si="3"/>
        <v>OTHER PAPERS MAINLY FOR PACKAGING</v>
      </c>
      <c r="AO67" s="59" t="s">
        <v>97</v>
      </c>
      <c r="AP67" s="499">
        <v>2</v>
      </c>
      <c r="AQ67" s="419">
        <v>2</v>
      </c>
    </row>
    <row r="68" spans="1:43" s="19" customFormat="1" ht="15" customHeight="1" thickBot="1">
      <c r="A68" s="208">
        <v>10.4</v>
      </c>
      <c r="B68" s="209" t="s">
        <v>246</v>
      </c>
      <c r="C68" s="210" t="s">
        <v>97</v>
      </c>
      <c r="D68" s="211">
        <v>2</v>
      </c>
      <c r="E68" s="211">
        <v>15355</v>
      </c>
      <c r="F68" s="211">
        <v>2</v>
      </c>
      <c r="G68" s="211">
        <v>15741</v>
      </c>
      <c r="H68" s="211">
        <v>0</v>
      </c>
      <c r="I68" s="211">
        <v>872</v>
      </c>
      <c r="J68" s="211">
        <v>0</v>
      </c>
      <c r="K68" s="212">
        <v>2953</v>
      </c>
      <c r="L68" s="321"/>
      <c r="M68" s="322"/>
      <c r="N68" s="323"/>
      <c r="O68" s="323"/>
      <c r="P68" s="325"/>
      <c r="Q68" s="325"/>
      <c r="R68" s="325"/>
      <c r="S68" s="305"/>
      <c r="T68" s="305"/>
      <c r="U68" s="305"/>
      <c r="V68" s="305"/>
      <c r="W68" s="305"/>
      <c r="X68" s="305"/>
      <c r="Y68" s="305"/>
      <c r="Z68" s="143">
        <v>1683</v>
      </c>
      <c r="AA68" s="40">
        <f t="shared" si="6"/>
        <v>10.4</v>
      </c>
      <c r="AB68" s="54" t="str">
        <f t="shared" si="7"/>
        <v>OTHER PAPER AND PAPERBOARD N.E.S. (NOT ELSEWHERE SPECIFIED)</v>
      </c>
      <c r="AC68" s="210" t="s">
        <v>97</v>
      </c>
      <c r="AD68" s="303"/>
      <c r="AE68" s="303"/>
      <c r="AF68" s="303"/>
      <c r="AG68" s="303"/>
      <c r="AH68" s="303"/>
      <c r="AI68" s="303"/>
      <c r="AJ68" s="303"/>
      <c r="AK68" s="304"/>
      <c r="AL68" s="325"/>
      <c r="AM68" s="505">
        <f t="shared" si="3"/>
        <v>10.4</v>
      </c>
      <c r="AN68" s="54" t="str">
        <f t="shared" si="3"/>
        <v>OTHER PAPER AND PAPERBOARD N.E.S. (NOT ELSEWHERE SPECIFIED)</v>
      </c>
      <c r="AO68" s="210" t="s">
        <v>97</v>
      </c>
      <c r="AP68" s="396">
        <v>3</v>
      </c>
      <c r="AQ68" s="598">
        <v>3.6</v>
      </c>
    </row>
    <row r="69" spans="1:40" ht="21" customHeight="1" thickTop="1">
      <c r="A69" s="124"/>
      <c r="B69" s="325" t="s">
        <v>182</v>
      </c>
      <c r="C69" s="427"/>
      <c r="D69" s="117"/>
      <c r="E69" s="117"/>
      <c r="F69" s="117"/>
      <c r="G69" s="117"/>
      <c r="H69" s="117"/>
      <c r="I69" s="117"/>
      <c r="J69" s="117"/>
      <c r="K69" s="117"/>
      <c r="M69" s="22"/>
      <c r="N69" s="22"/>
      <c r="O69" s="328"/>
      <c r="P69" s="22"/>
      <c r="Q69" s="22"/>
      <c r="R69" s="22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</row>
    <row r="70" spans="1:40" ht="12.75" customHeight="1">
      <c r="A70" s="118"/>
      <c r="B70" s="428"/>
      <c r="C70" s="118"/>
      <c r="D70" s="118"/>
      <c r="E70" s="118"/>
      <c r="F70" s="118"/>
      <c r="G70" s="118"/>
      <c r="H70" s="118"/>
      <c r="I70" s="118"/>
      <c r="J70" s="118"/>
      <c r="K70" s="118"/>
      <c r="M70" s="22"/>
      <c r="N70" s="22"/>
      <c r="O70" s="22"/>
      <c r="P70" s="22"/>
      <c r="Q70" s="22"/>
      <c r="R70" s="22"/>
      <c r="Z70" s="125"/>
      <c r="AA70" s="30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</row>
    <row r="71" spans="1:40" ht="12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M71" s="22"/>
      <c r="N71" s="22"/>
      <c r="O71" s="22"/>
      <c r="P71" s="22"/>
      <c r="Q71" s="22"/>
      <c r="R71" s="22"/>
      <c r="Z71" s="125"/>
      <c r="AA71" s="30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</row>
    <row r="72" spans="1:40" ht="12.7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M72" s="22"/>
      <c r="N72" s="22"/>
      <c r="O72" s="22"/>
      <c r="P72" s="22"/>
      <c r="Q72" s="22"/>
      <c r="R72" s="22"/>
      <c r="Z72" s="125"/>
      <c r="AA72" s="30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</row>
    <row r="73" spans="1:40" ht="12.75" customHeight="1">
      <c r="A73" s="118"/>
      <c r="C73" s="118"/>
      <c r="D73" s="118"/>
      <c r="E73" s="118"/>
      <c r="F73" s="118"/>
      <c r="G73" s="118"/>
      <c r="H73" s="118"/>
      <c r="I73" s="118"/>
      <c r="J73" s="118"/>
      <c r="K73" s="118"/>
      <c r="M73" s="22"/>
      <c r="N73" s="22"/>
      <c r="O73" s="22"/>
      <c r="P73" s="22"/>
      <c r="Q73" s="22"/>
      <c r="R73" s="22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</row>
    <row r="74" spans="1:40" ht="12.7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M74" s="22"/>
      <c r="N74" s="22"/>
      <c r="O74" s="22"/>
      <c r="P74" s="22"/>
      <c r="Q74" s="22"/>
      <c r="R74" s="22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</row>
    <row r="75" spans="1:40" ht="12.7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M75" s="22"/>
      <c r="N75" s="22"/>
      <c r="O75" s="22"/>
      <c r="P75" s="22"/>
      <c r="Q75" s="22"/>
      <c r="R75" s="22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</row>
    <row r="76" spans="1:40" ht="12.7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M76" s="22"/>
      <c r="N76" s="22"/>
      <c r="O76" s="22"/>
      <c r="P76" s="22"/>
      <c r="Q76" s="22"/>
      <c r="R76" s="22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</row>
    <row r="77" spans="1:40" ht="12.7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</row>
    <row r="78" spans="1:40" ht="12.75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</row>
    <row r="79" spans="1:40" ht="12.7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</row>
    <row r="80" spans="1:40" ht="12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</row>
    <row r="81" spans="1:40" ht="12.7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</row>
    <row r="82" spans="1:40" ht="12.7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</row>
    <row r="83" spans="1:40" ht="12.7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</row>
    <row r="84" spans="1:40" ht="12.7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</row>
    <row r="85" spans="1:40" ht="12.75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</row>
    <row r="86" spans="1:40" ht="12.7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</row>
    <row r="87" spans="1:40" ht="12.7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</row>
    <row r="88" spans="1:40" ht="12.7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</row>
    <row r="89" spans="1:40" ht="12.7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</row>
    <row r="90" spans="1:40" ht="12.75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</row>
    <row r="91" spans="1:40" ht="12.75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</row>
    <row r="92" spans="1:40" ht="12.7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</row>
    <row r="93" spans="1:40" ht="12.75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</row>
    <row r="94" spans="1:40" ht="12.7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</row>
    <row r="95" spans="1:40" ht="12.7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</row>
    <row r="96" spans="1:40" ht="12.75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</row>
    <row r="97" spans="1:40" ht="12.7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</row>
    <row r="98" spans="1:40" ht="12.7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</row>
    <row r="99" spans="1:63" ht="12.7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BH99" s="17" t="s">
        <v>0</v>
      </c>
      <c r="BI99" s="17" t="s">
        <v>0</v>
      </c>
      <c r="BJ99" s="17" t="s">
        <v>0</v>
      </c>
      <c r="BK99" s="17" t="s">
        <v>0</v>
      </c>
    </row>
    <row r="100" spans="1:40" ht="12.7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</row>
    <row r="101" spans="1:11" s="125" customFormat="1" ht="12.75" customHeight="1">
      <c r="A101" s="426"/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</row>
    <row r="102" s="125" customFormat="1" ht="12.75" customHeight="1" hidden="1" thickBot="1">
      <c r="A102" s="307"/>
    </row>
    <row r="103" spans="1:29" s="125" customFormat="1" ht="12.75" customHeight="1" hidden="1">
      <c r="A103" s="307"/>
      <c r="B103" s="27" t="s">
        <v>121</v>
      </c>
      <c r="C103" s="308"/>
      <c r="D103" s="308"/>
      <c r="E103" s="308"/>
      <c r="F103" s="21"/>
      <c r="G103" s="21"/>
      <c r="H103" s="21"/>
      <c r="I103" s="21"/>
      <c r="J103" s="21"/>
      <c r="K103" s="309"/>
      <c r="Z103" s="227"/>
      <c r="AA103" s="227"/>
      <c r="AB103" s="358" t="str">
        <f>B103</f>
        <v>Derived data</v>
      </c>
      <c r="AC103" s="227"/>
    </row>
    <row r="104" spans="1:29" s="125" customFormat="1" ht="12.75" customHeight="1" hidden="1">
      <c r="A104" s="307"/>
      <c r="B104" s="224" t="s">
        <v>122</v>
      </c>
      <c r="C104" s="359" t="s">
        <v>97</v>
      </c>
      <c r="D104" s="248">
        <f aca="true" t="shared" si="26" ref="D104:K104">D59+D60+D61</f>
        <v>27</v>
      </c>
      <c r="E104" s="248">
        <f t="shared" si="26"/>
        <v>44879</v>
      </c>
      <c r="F104" s="248">
        <f t="shared" si="26"/>
        <v>32</v>
      </c>
      <c r="G104" s="248">
        <f t="shared" si="26"/>
        <v>50167</v>
      </c>
      <c r="H104" s="248">
        <f t="shared" si="26"/>
        <v>1</v>
      </c>
      <c r="I104" s="248">
        <f t="shared" si="26"/>
        <v>2248</v>
      </c>
      <c r="J104" s="248">
        <f t="shared" si="26"/>
        <v>2</v>
      </c>
      <c r="K104" s="310">
        <f t="shared" si="26"/>
        <v>2881</v>
      </c>
      <c r="Z104" s="234">
        <v>1674</v>
      </c>
      <c r="AA104" s="357"/>
      <c r="AB104" s="361" t="str">
        <f>B104</f>
        <v>Printing + Writing Paper</v>
      </c>
      <c r="AC104" s="356"/>
    </row>
    <row r="105" spans="1:29" s="125" customFormat="1" ht="12.75" customHeight="1" hidden="1">
      <c r="A105" s="307"/>
      <c r="B105" s="352" t="s">
        <v>124</v>
      </c>
      <c r="C105" s="360" t="s">
        <v>97</v>
      </c>
      <c r="D105" s="354">
        <f aca="true" t="shared" si="27" ref="D105:K105">D62+(D64+D65+D66+D67)+D68</f>
        <v>41</v>
      </c>
      <c r="E105" s="354">
        <f t="shared" si="27"/>
        <v>87313</v>
      </c>
      <c r="F105" s="354">
        <f t="shared" si="27"/>
        <v>53</v>
      </c>
      <c r="G105" s="354">
        <f t="shared" si="27"/>
        <v>107488</v>
      </c>
      <c r="H105" s="354">
        <f t="shared" si="27"/>
        <v>104</v>
      </c>
      <c r="I105" s="354">
        <f t="shared" si="27"/>
        <v>139845</v>
      </c>
      <c r="J105" s="354">
        <f t="shared" si="27"/>
        <v>89</v>
      </c>
      <c r="K105" s="355">
        <f t="shared" si="27"/>
        <v>122091</v>
      </c>
      <c r="Z105" s="29">
        <v>1675</v>
      </c>
      <c r="AA105" s="306"/>
      <c r="AB105" s="362" t="str">
        <f>B105</f>
        <v>Other Paper + Paperboard</v>
      </c>
      <c r="AC105" s="356"/>
    </row>
    <row r="106" spans="1:29" s="125" customFormat="1" ht="12.75" customHeight="1" hidden="1" thickBot="1">
      <c r="A106" s="307"/>
      <c r="B106" s="352" t="s">
        <v>133</v>
      </c>
      <c r="C106" s="360" t="s">
        <v>97</v>
      </c>
      <c r="D106" s="353">
        <f>D64+D65+D66+D67</f>
        <v>32</v>
      </c>
      <c r="E106" s="353">
        <f aca="true" t="shared" si="28" ref="E106:K106">E64+E65+E66+E67</f>
        <v>59080</v>
      </c>
      <c r="F106" s="353">
        <f t="shared" si="28"/>
        <v>39</v>
      </c>
      <c r="G106" s="353">
        <f t="shared" si="28"/>
        <v>69065</v>
      </c>
      <c r="H106" s="353">
        <f t="shared" si="28"/>
        <v>84</v>
      </c>
      <c r="I106" s="353">
        <f t="shared" si="28"/>
        <v>103244</v>
      </c>
      <c r="J106" s="353">
        <f t="shared" si="28"/>
        <v>69</v>
      </c>
      <c r="K106" s="365">
        <f t="shared" si="28"/>
        <v>83549</v>
      </c>
      <c r="Z106" s="2">
        <v>1681</v>
      </c>
      <c r="AA106" s="368"/>
      <c r="AB106" s="363" t="str">
        <f>B106</f>
        <v>Wrapping  + Packaging Paper and Paperboard</v>
      </c>
      <c r="AC106" s="223"/>
    </row>
    <row r="107" spans="1:40" s="19" customFormat="1" ht="15" customHeight="1" hidden="1" thickBot="1">
      <c r="A107" s="198"/>
      <c r="B107" s="369" t="s">
        <v>96</v>
      </c>
      <c r="C107" s="366" t="s">
        <v>134</v>
      </c>
      <c r="D107" s="174">
        <f>D15-D16</f>
        <v>16</v>
      </c>
      <c r="E107" s="174">
        <f>E15-E16</f>
        <v>3629</v>
      </c>
      <c r="F107" s="174">
        <f aca="true" t="shared" si="29" ref="F107:K107">F15-F16</f>
        <v>6</v>
      </c>
      <c r="G107" s="174">
        <f t="shared" si="29"/>
        <v>2292</v>
      </c>
      <c r="H107" s="174">
        <f t="shared" si="29"/>
        <v>50</v>
      </c>
      <c r="I107" s="174">
        <f t="shared" si="29"/>
        <v>6239</v>
      </c>
      <c r="J107" s="174">
        <f t="shared" si="29"/>
        <v>57</v>
      </c>
      <c r="K107" s="367">
        <f t="shared" si="29"/>
        <v>7628</v>
      </c>
      <c r="L107" s="321"/>
      <c r="M107" s="322"/>
      <c r="N107" s="323"/>
      <c r="O107" s="324"/>
      <c r="P107" s="325"/>
      <c r="Q107" s="325"/>
      <c r="R107" s="325"/>
      <c r="S107" s="305"/>
      <c r="T107" s="305"/>
      <c r="U107" s="305"/>
      <c r="V107" s="305"/>
      <c r="W107" s="305"/>
      <c r="X107" s="305"/>
      <c r="Y107" s="305"/>
      <c r="Z107" s="142">
        <v>1670</v>
      </c>
      <c r="AA107" s="364"/>
      <c r="AB107" s="363" t="str">
        <f>B107</f>
        <v>of which:Other</v>
      </c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</row>
    <row r="108" spans="26:40" ht="12.75" customHeight="1" hidden="1"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</row>
    <row r="109" spans="26:40" ht="12.75" customHeight="1"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</row>
  </sheetData>
  <sheetProtection sheet="1"/>
  <mergeCells count="19">
    <mergeCell ref="AP8:AQ8"/>
    <mergeCell ref="B7:D7"/>
    <mergeCell ref="AD9:AE9"/>
    <mergeCell ref="AF9:AG9"/>
    <mergeCell ref="AH9:AI9"/>
    <mergeCell ref="AJ9:AK9"/>
    <mergeCell ref="D8:G8"/>
    <mergeCell ref="J9:K9"/>
    <mergeCell ref="D9:E9"/>
    <mergeCell ref="H9:I9"/>
    <mergeCell ref="F9:G9"/>
    <mergeCell ref="D2:D3"/>
    <mergeCell ref="E2:E3"/>
    <mergeCell ref="AH6:AK6"/>
    <mergeCell ref="AD7:AK7"/>
    <mergeCell ref="AD8:AG8"/>
    <mergeCell ref="AH8:AK8"/>
    <mergeCell ref="H2:I2"/>
    <mergeCell ref="H8:K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9" scale="56" r:id="rId2"/>
  <colBreaks count="2" manualBreakCount="2">
    <brk id="11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8"/>
  <sheetViews>
    <sheetView showGridLines="0" zoomScale="70" zoomScaleNormal="70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1.25390625" style="9" customWidth="1"/>
    <col min="2" max="2" width="68.25390625" style="10" customWidth="1"/>
    <col min="3" max="6" width="22.125" style="10" customWidth="1"/>
    <col min="7" max="7" width="14.375" style="10" customWidth="1"/>
    <col min="8" max="8" width="13.375" style="10" hidden="1" customWidth="1"/>
    <col min="9" max="11" width="9.625" style="10" hidden="1" customWidth="1"/>
    <col min="12" max="12" width="1.625" style="10" hidden="1" customWidth="1"/>
    <col min="13" max="13" width="20.625" style="10" hidden="1" customWidth="1"/>
    <col min="14" max="14" width="1.625" style="10" hidden="1" customWidth="1"/>
    <col min="15" max="15" width="12.625" style="10" hidden="1" customWidth="1"/>
    <col min="16" max="16" width="1.625" style="10" hidden="1" customWidth="1"/>
    <col min="17" max="17" width="12.625" style="10" hidden="1" customWidth="1"/>
    <col min="18" max="18" width="1.625" style="10" hidden="1" customWidth="1"/>
    <col min="19" max="19" width="12.625" style="10" hidden="1" customWidth="1"/>
    <col min="20" max="20" width="1.625" style="10" hidden="1" customWidth="1"/>
    <col min="21" max="21" width="12.625" style="10" hidden="1" customWidth="1"/>
    <col min="22" max="22" width="1.625" style="10" hidden="1" customWidth="1"/>
    <col min="23" max="23" width="12.625" style="10" hidden="1" customWidth="1"/>
    <col min="24" max="24" width="1.625" style="10" hidden="1" customWidth="1"/>
    <col min="25" max="25" width="6.875" style="10" hidden="1" customWidth="1"/>
    <col min="26" max="26" width="9.875" style="125" hidden="1" customWidth="1"/>
    <col min="27" max="27" width="12.625" style="125" customWidth="1"/>
    <col min="28" max="28" width="69.375" style="125" customWidth="1"/>
    <col min="29" max="32" width="14.75390625" style="125" customWidth="1"/>
    <col min="33" max="16384" width="9.625" style="10" customWidth="1"/>
  </cols>
  <sheetData>
    <row r="1" spans="1:32" s="72" customFormat="1" ht="12.75" customHeight="1" thickBot="1">
      <c r="A1" s="126"/>
      <c r="B1" s="127"/>
      <c r="C1" s="103"/>
      <c r="D1" s="103">
        <v>62</v>
      </c>
      <c r="E1" s="103">
        <v>91</v>
      </c>
      <c r="F1" s="103">
        <v>91</v>
      </c>
      <c r="Z1" s="277"/>
      <c r="AA1" s="277"/>
      <c r="AB1" s="277"/>
      <c r="AC1" s="277"/>
      <c r="AD1" s="277"/>
      <c r="AE1" s="277"/>
      <c r="AF1" s="277"/>
    </row>
    <row r="2" spans="1:31" ht="16.5" customHeight="1">
      <c r="A2" s="104"/>
      <c r="B2" s="494"/>
      <c r="C2" s="21"/>
      <c r="D2" s="441" t="s">
        <v>54</v>
      </c>
      <c r="E2" s="679" t="s">
        <v>255</v>
      </c>
      <c r="F2" s="625"/>
      <c r="G2" s="11"/>
      <c r="H2" s="12"/>
      <c r="I2" s="11"/>
      <c r="J2" s="11"/>
      <c r="K2" s="11"/>
      <c r="AD2" s="507" t="str">
        <f>D2</f>
        <v>Country: </v>
      </c>
      <c r="AE2" s="506"/>
    </row>
    <row r="3" spans="1:11" ht="16.5" customHeight="1">
      <c r="A3" s="105"/>
      <c r="B3" s="22"/>
      <c r="C3" s="22"/>
      <c r="D3" s="442" t="s">
        <v>19</v>
      </c>
      <c r="E3" s="440"/>
      <c r="F3" s="680"/>
      <c r="G3" s="11"/>
      <c r="H3" s="13"/>
      <c r="I3" s="11"/>
      <c r="J3" s="11"/>
      <c r="K3" s="11"/>
    </row>
    <row r="4" spans="1:11" ht="16.5" customHeight="1">
      <c r="A4" s="105"/>
      <c r="B4" s="22"/>
      <c r="C4" s="132"/>
      <c r="D4" s="681"/>
      <c r="E4" s="440"/>
      <c r="F4" s="443"/>
      <c r="G4" s="11"/>
      <c r="H4" s="13"/>
      <c r="I4" s="11"/>
      <c r="J4" s="11"/>
      <c r="K4" s="11"/>
    </row>
    <row r="5" spans="1:11" ht="16.5" customHeight="1">
      <c r="A5" s="105"/>
      <c r="B5" s="22"/>
      <c r="C5" s="22"/>
      <c r="D5" s="442" t="s">
        <v>15</v>
      </c>
      <c r="E5" s="440"/>
      <c r="F5" s="443"/>
      <c r="G5" s="11"/>
      <c r="H5" s="14"/>
      <c r="I5" s="11"/>
      <c r="J5" s="11"/>
      <c r="K5" s="11"/>
    </row>
    <row r="6" spans="1:11" ht="16.5" customHeight="1">
      <c r="A6" s="105"/>
      <c r="B6" s="704" t="s">
        <v>164</v>
      </c>
      <c r="C6" s="725"/>
      <c r="D6" s="681"/>
      <c r="E6" s="440"/>
      <c r="F6" s="680"/>
      <c r="G6" s="11"/>
      <c r="H6" s="14"/>
      <c r="I6" s="11"/>
      <c r="J6" s="11"/>
      <c r="K6" s="11"/>
    </row>
    <row r="7" spans="1:11" ht="16.5" customHeight="1">
      <c r="A7" s="105"/>
      <c r="B7" s="704"/>
      <c r="C7" s="725"/>
      <c r="D7" s="444"/>
      <c r="E7" s="440"/>
      <c r="F7" s="443"/>
      <c r="G7" s="11"/>
      <c r="H7" s="14"/>
      <c r="I7" s="11"/>
      <c r="J7" s="11"/>
      <c r="K7" s="11"/>
    </row>
    <row r="8" spans="1:11" ht="16.5" customHeight="1">
      <c r="A8" s="105"/>
      <c r="B8" s="726" t="s">
        <v>9</v>
      </c>
      <c r="C8" s="727"/>
      <c r="D8" s="442" t="s">
        <v>16</v>
      </c>
      <c r="E8" s="682"/>
      <c r="F8" s="628"/>
      <c r="G8" s="11"/>
      <c r="H8" s="14"/>
      <c r="I8" s="11"/>
      <c r="J8" s="11"/>
      <c r="K8" s="11"/>
    </row>
    <row r="9" spans="1:11" ht="21" customHeight="1">
      <c r="A9" s="105"/>
      <c r="B9" s="728" t="s">
        <v>112</v>
      </c>
      <c r="C9" s="729"/>
      <c r="D9" s="432" t="s">
        <v>18</v>
      </c>
      <c r="E9" s="629"/>
      <c r="F9" s="443"/>
      <c r="G9" s="11"/>
      <c r="H9" s="14"/>
      <c r="I9" s="11"/>
      <c r="J9" s="11"/>
      <c r="K9" s="11"/>
    </row>
    <row r="10" spans="1:11" ht="21" customHeight="1">
      <c r="A10" s="105"/>
      <c r="B10" s="726" t="s">
        <v>69</v>
      </c>
      <c r="C10" s="726"/>
      <c r="D10" s="330" t="s">
        <v>0</v>
      </c>
      <c r="E10" s="331"/>
      <c r="F10" s="332"/>
      <c r="G10" s="11"/>
      <c r="H10" s="14"/>
      <c r="I10" s="11"/>
      <c r="J10" s="11"/>
      <c r="K10" s="11"/>
    </row>
    <row r="11" spans="1:11" ht="16.5" customHeight="1">
      <c r="A11" s="105"/>
      <c r="B11" s="134"/>
      <c r="C11" s="134"/>
      <c r="D11" s="330"/>
      <c r="E11" s="331"/>
      <c r="F11" s="332"/>
      <c r="G11" s="11"/>
      <c r="H11" s="14"/>
      <c r="I11" s="11"/>
      <c r="J11" s="11"/>
      <c r="K11" s="11"/>
    </row>
    <row r="12" spans="1:31" ht="20.25">
      <c r="A12" s="105"/>
      <c r="B12" s="134"/>
      <c r="C12" s="421" t="s">
        <v>142</v>
      </c>
      <c r="D12" s="422" t="s">
        <v>256</v>
      </c>
      <c r="E12" s="176" t="s">
        <v>0</v>
      </c>
      <c r="F12" s="179"/>
      <c r="G12" s="11"/>
      <c r="H12" s="14"/>
      <c r="I12" s="11"/>
      <c r="J12" s="11"/>
      <c r="K12" s="11"/>
      <c r="AB12" s="278" t="s">
        <v>120</v>
      </c>
      <c r="AC12" s="732" t="s">
        <v>117</v>
      </c>
      <c r="AD12" s="733"/>
      <c r="AE12" s="22"/>
    </row>
    <row r="13" spans="1:11" ht="16.5" customHeight="1" thickBot="1">
      <c r="A13" s="106"/>
      <c r="B13" s="495"/>
      <c r="C13" s="128"/>
      <c r="D13" s="333" t="s">
        <v>0</v>
      </c>
      <c r="E13" s="22"/>
      <c r="F13" s="135"/>
      <c r="G13" s="11"/>
      <c r="H13" s="14"/>
      <c r="I13" s="11"/>
      <c r="J13" s="11"/>
      <c r="K13" s="11"/>
    </row>
    <row r="14" spans="1:32" s="115" customFormat="1" ht="17.25" customHeight="1">
      <c r="A14" s="399" t="s">
        <v>20</v>
      </c>
      <c r="B14" s="399" t="s">
        <v>20</v>
      </c>
      <c r="C14" s="720" t="s">
        <v>115</v>
      </c>
      <c r="D14" s="709"/>
      <c r="E14" s="720" t="s">
        <v>116</v>
      </c>
      <c r="F14" s="734"/>
      <c r="G14" s="112"/>
      <c r="H14" s="113"/>
      <c r="I14" s="114"/>
      <c r="J14" s="114"/>
      <c r="K14" s="114"/>
      <c r="Z14" s="234" t="s">
        <v>95</v>
      </c>
      <c r="AA14" s="564" t="s">
        <v>20</v>
      </c>
      <c r="AB14" s="565" t="str">
        <f>B14</f>
        <v>Product</v>
      </c>
      <c r="AC14" s="730" t="str">
        <f>C14</f>
        <v>I M P O R T  V A L U E</v>
      </c>
      <c r="AD14" s="735"/>
      <c r="AE14" s="730" t="str">
        <f>E14</f>
        <v>E X P O R T  V A L U E </v>
      </c>
      <c r="AF14" s="731"/>
    </row>
    <row r="15" spans="1:32" s="118" customFormat="1" ht="20.25" customHeight="1">
      <c r="A15" s="425" t="s">
        <v>45</v>
      </c>
      <c r="B15" s="425" t="s">
        <v>0</v>
      </c>
      <c r="C15" s="423">
        <v>2013</v>
      </c>
      <c r="D15" s="423">
        <v>2014</v>
      </c>
      <c r="E15" s="423">
        <v>2013</v>
      </c>
      <c r="F15" s="424">
        <v>2014</v>
      </c>
      <c r="G15" s="116"/>
      <c r="H15" s="116"/>
      <c r="I15" s="16"/>
      <c r="J15" s="117"/>
      <c r="K15" s="117"/>
      <c r="Y15" s="117"/>
      <c r="Z15" s="559" t="s">
        <v>10</v>
      </c>
      <c r="AA15" s="7" t="s">
        <v>10</v>
      </c>
      <c r="AB15" s="417"/>
      <c r="AC15" s="182">
        <f>C15</f>
        <v>2013</v>
      </c>
      <c r="AD15" s="182">
        <f>D15</f>
        <v>2014</v>
      </c>
      <c r="AE15" s="182">
        <f>E15</f>
        <v>2013</v>
      </c>
      <c r="AF15" s="566">
        <f>F15</f>
        <v>2014</v>
      </c>
    </row>
    <row r="16" spans="1:32" s="118" customFormat="1" ht="21.75" customHeight="1">
      <c r="A16" s="430">
        <v>11</v>
      </c>
      <c r="B16" s="722" t="s">
        <v>222</v>
      </c>
      <c r="C16" s="723"/>
      <c r="D16" s="723"/>
      <c r="E16" s="723"/>
      <c r="F16" s="724"/>
      <c r="G16" s="117"/>
      <c r="H16" s="117"/>
      <c r="Y16" s="178"/>
      <c r="Z16" s="560"/>
      <c r="AA16" s="567">
        <f aca="true" t="shared" si="0" ref="AA16:AB37">A16</f>
        <v>11</v>
      </c>
      <c r="AB16" s="416" t="str">
        <f t="shared" si="0"/>
        <v>SECONDARY WOOD PRODUCTS</v>
      </c>
      <c r="AC16" s="397"/>
      <c r="AD16" s="398"/>
      <c r="AE16" s="398"/>
      <c r="AF16" s="568"/>
    </row>
    <row r="17" spans="1:32" s="19" customFormat="1" ht="21.75" customHeight="1">
      <c r="A17" s="400" t="s">
        <v>99</v>
      </c>
      <c r="B17" s="119" t="s">
        <v>223</v>
      </c>
      <c r="C17" s="635">
        <v>4728.76</v>
      </c>
      <c r="D17" s="636">
        <v>4274.83</v>
      </c>
      <c r="E17" s="637">
        <v>29642.22</v>
      </c>
      <c r="F17" s="638">
        <v>34051.34</v>
      </c>
      <c r="G17" s="18"/>
      <c r="H17" s="18"/>
      <c r="Y17" s="177"/>
      <c r="Z17" s="561">
        <v>2063</v>
      </c>
      <c r="AA17" s="569" t="str">
        <f t="shared" si="0"/>
        <v>11.1</v>
      </c>
      <c r="AB17" s="45" t="str">
        <f t="shared" si="0"/>
        <v>FURTHER PROCESSED SAWNWOOD</v>
      </c>
      <c r="AC17" s="335">
        <f>C17-(C18+C19)</f>
        <v>0</v>
      </c>
      <c r="AD17" s="335">
        <f>D17-(D18+D19)</f>
        <v>0</v>
      </c>
      <c r="AE17" s="335">
        <f>E17-(E18+E19)</f>
        <v>0</v>
      </c>
      <c r="AF17" s="570">
        <f>F17-(F18+F19)</f>
        <v>0</v>
      </c>
    </row>
    <row r="18" spans="1:32" s="19" customFormat="1" ht="21.75" customHeight="1">
      <c r="A18" s="400" t="s">
        <v>100</v>
      </c>
      <c r="B18" s="404" t="s">
        <v>6</v>
      </c>
      <c r="C18" s="639">
        <v>642.67</v>
      </c>
      <c r="D18" s="640">
        <v>399.4</v>
      </c>
      <c r="E18" s="641">
        <v>952.68</v>
      </c>
      <c r="F18" s="642">
        <v>1200.34</v>
      </c>
      <c r="G18" s="18"/>
      <c r="H18" s="18"/>
      <c r="Y18" s="177"/>
      <c r="Z18" s="562">
        <v>1643</v>
      </c>
      <c r="AA18" s="569" t="str">
        <f t="shared" si="0"/>
        <v>11.1.C</v>
      </c>
      <c r="AB18" s="418" t="str">
        <f t="shared" si="0"/>
        <v>Coniferous</v>
      </c>
      <c r="AC18" s="334" t="s">
        <v>0</v>
      </c>
      <c r="AD18" s="336"/>
      <c r="AE18" s="336"/>
      <c r="AF18" s="289"/>
    </row>
    <row r="19" spans="1:32" s="19" customFormat="1" ht="21.75" customHeight="1">
      <c r="A19" s="400" t="s">
        <v>113</v>
      </c>
      <c r="B19" s="404" t="s">
        <v>106</v>
      </c>
      <c r="C19" s="643">
        <v>4086.09</v>
      </c>
      <c r="D19" s="644">
        <v>3875.43</v>
      </c>
      <c r="E19" s="637">
        <v>28689.54</v>
      </c>
      <c r="F19" s="638">
        <v>32851</v>
      </c>
      <c r="G19" s="18"/>
      <c r="H19" s="18"/>
      <c r="Y19" s="177"/>
      <c r="Z19" s="562">
        <v>1644</v>
      </c>
      <c r="AA19" s="569" t="str">
        <f t="shared" si="0"/>
        <v>11.1.NC</v>
      </c>
      <c r="AB19" s="418" t="str">
        <f t="shared" si="0"/>
        <v>Non-coniferous</v>
      </c>
      <c r="AC19" s="334" t="s">
        <v>0</v>
      </c>
      <c r="AD19" s="336"/>
      <c r="AE19" s="336"/>
      <c r="AF19" s="289"/>
    </row>
    <row r="20" spans="1:32" s="19" customFormat="1" ht="21.75" customHeight="1">
      <c r="A20" s="509" t="s">
        <v>114</v>
      </c>
      <c r="B20" s="405" t="s">
        <v>101</v>
      </c>
      <c r="C20" s="645">
        <v>0</v>
      </c>
      <c r="D20" s="636">
        <v>4.19</v>
      </c>
      <c r="E20" s="637">
        <v>0</v>
      </c>
      <c r="F20" s="638">
        <v>0</v>
      </c>
      <c r="G20" s="18"/>
      <c r="H20" s="18"/>
      <c r="Y20" s="177"/>
      <c r="Z20" s="562">
        <v>1645</v>
      </c>
      <c r="AA20" s="569" t="str">
        <f t="shared" si="0"/>
        <v>11.1.NC.T</v>
      </c>
      <c r="AB20" s="50" t="str">
        <f t="shared" si="0"/>
        <v>of which: Tropical</v>
      </c>
      <c r="AC20" s="351">
        <f>IF(AND(ISNUMBER(C20/C19),C20&gt;C19),"&gt; 11.1.NC !!","")</f>
      </c>
      <c r="AD20" s="611">
        <f>IF(AND(ISNUMBER(D20/D19),D20&gt;D19),"&gt; 11.1.NC !!","")</f>
      </c>
      <c r="AE20" s="611">
        <f>IF(AND(ISNUMBER(E20/E19),E20&gt;E19),"&gt; 11.1.NC !!","")</f>
      </c>
      <c r="AF20" s="298">
        <f>IF(AND(ISNUMBER(F20/F19),F20&gt;F19),"&gt; 11.1.NC !!","")</f>
      </c>
    </row>
    <row r="21" spans="1:32" s="19" customFormat="1" ht="21.75" customHeight="1">
      <c r="A21" s="400" t="s">
        <v>102</v>
      </c>
      <c r="B21" s="510" t="s">
        <v>224</v>
      </c>
      <c r="C21" s="641">
        <v>3965.93</v>
      </c>
      <c r="D21" s="636">
        <v>4547.93</v>
      </c>
      <c r="E21" s="641">
        <v>13887.87</v>
      </c>
      <c r="F21" s="638">
        <v>14043</v>
      </c>
      <c r="G21" s="18"/>
      <c r="H21" s="18"/>
      <c r="Y21" s="177"/>
      <c r="Z21" s="562">
        <v>1652</v>
      </c>
      <c r="AA21" s="569" t="str">
        <f t="shared" si="0"/>
        <v>11.2</v>
      </c>
      <c r="AB21" s="121" t="str">
        <f t="shared" si="0"/>
        <v>WOODEN WRAPPING AND PACKAGING MATERIAL</v>
      </c>
      <c r="AC21" s="288"/>
      <c r="AD21" s="336"/>
      <c r="AE21" s="336"/>
      <c r="AF21" s="289"/>
    </row>
    <row r="22" spans="1:32" s="19" customFormat="1" ht="21.75" customHeight="1">
      <c r="A22" s="509" t="s">
        <v>103</v>
      </c>
      <c r="B22" s="147" t="s">
        <v>225</v>
      </c>
      <c r="C22" s="641">
        <v>2006.37</v>
      </c>
      <c r="D22" s="636">
        <v>2022.66</v>
      </c>
      <c r="E22" s="641">
        <v>476.85</v>
      </c>
      <c r="F22" s="638">
        <v>776.64</v>
      </c>
      <c r="G22" s="18"/>
      <c r="H22" s="18"/>
      <c r="Y22" s="177"/>
      <c r="Z22" s="562">
        <v>1691</v>
      </c>
      <c r="AA22" s="569" t="str">
        <f t="shared" si="0"/>
        <v>11.3</v>
      </c>
      <c r="AB22" s="121" t="str">
        <f t="shared" si="0"/>
        <v>WOOD PRODUCTS FOR DOMESTIC/DECORATIVE USE</v>
      </c>
      <c r="AC22" s="288"/>
      <c r="AD22" s="336"/>
      <c r="AE22" s="336"/>
      <c r="AF22" s="289"/>
    </row>
    <row r="23" spans="1:32" s="19" customFormat="1" ht="21.75" customHeight="1">
      <c r="A23" s="509" t="s">
        <v>104</v>
      </c>
      <c r="B23" s="600" t="s">
        <v>226</v>
      </c>
      <c r="C23" s="641">
        <v>7332.44</v>
      </c>
      <c r="D23" s="636">
        <v>5895.93</v>
      </c>
      <c r="E23" s="641">
        <v>5543.11</v>
      </c>
      <c r="F23" s="638">
        <v>6279.96</v>
      </c>
      <c r="G23" s="18"/>
      <c r="H23" s="18"/>
      <c r="Y23" s="177"/>
      <c r="Z23" s="562">
        <v>1692</v>
      </c>
      <c r="AA23" s="569" t="str">
        <f t="shared" si="0"/>
        <v>11.4</v>
      </c>
      <c r="AB23" s="121" t="str">
        <f t="shared" si="0"/>
        <v>OTHER MANUFACTURED WOOD PRODUCTS</v>
      </c>
      <c r="AC23" s="288"/>
      <c r="AD23" s="336"/>
      <c r="AE23" s="336"/>
      <c r="AF23" s="289"/>
    </row>
    <row r="24" spans="1:32" s="19" customFormat="1" ht="21.75" customHeight="1">
      <c r="A24" s="400" t="s">
        <v>105</v>
      </c>
      <c r="B24" s="510" t="s">
        <v>227</v>
      </c>
      <c r="C24" s="641">
        <v>11101.74</v>
      </c>
      <c r="D24" s="636">
        <v>12894.45</v>
      </c>
      <c r="E24" s="641">
        <v>52193.11</v>
      </c>
      <c r="F24" s="638">
        <v>59020.74</v>
      </c>
      <c r="G24" s="18"/>
      <c r="H24" s="18"/>
      <c r="Y24" s="177"/>
      <c r="Z24" s="562">
        <v>1653</v>
      </c>
      <c r="AA24" s="569" t="str">
        <f t="shared" si="0"/>
        <v>11.5</v>
      </c>
      <c r="AB24" s="121" t="str">
        <f t="shared" si="0"/>
        <v>BUILDER’S JOINERY AND CARPENTRY OF WOOD</v>
      </c>
      <c r="AC24" s="288"/>
      <c r="AD24" s="336"/>
      <c r="AE24" s="336"/>
      <c r="AF24" s="289"/>
    </row>
    <row r="25" spans="1:32" s="19" customFormat="1" ht="21.75" customHeight="1">
      <c r="A25" s="400">
        <v>11.6</v>
      </c>
      <c r="B25" s="407" t="s">
        <v>228</v>
      </c>
      <c r="C25" s="646">
        <v>70227.5</v>
      </c>
      <c r="D25" s="636">
        <v>82928.18</v>
      </c>
      <c r="E25" s="641">
        <v>310636.54</v>
      </c>
      <c r="F25" s="638">
        <v>340466.02</v>
      </c>
      <c r="G25" s="18"/>
      <c r="H25" s="18"/>
      <c r="Y25" s="177"/>
      <c r="Z25" s="562">
        <v>1658</v>
      </c>
      <c r="AA25" s="569">
        <f t="shared" si="0"/>
        <v>11.6</v>
      </c>
      <c r="AB25" s="147" t="str">
        <f t="shared" si="0"/>
        <v>WOODEN FURNITURE</v>
      </c>
      <c r="AC25" s="297"/>
      <c r="AD25" s="611"/>
      <c r="AE25" s="611"/>
      <c r="AF25" s="298"/>
    </row>
    <row r="26" spans="1:32" s="19" customFormat="1" ht="21.75" customHeight="1">
      <c r="A26" s="400">
        <v>11.7</v>
      </c>
      <c r="B26" s="406" t="s">
        <v>229</v>
      </c>
      <c r="C26" s="637">
        <v>3981.59</v>
      </c>
      <c r="D26" s="636">
        <v>2539.41</v>
      </c>
      <c r="E26" s="637">
        <v>30616.68</v>
      </c>
      <c r="F26" s="638">
        <v>35940.69</v>
      </c>
      <c r="G26" s="18"/>
      <c r="H26" s="18"/>
      <c r="Y26" s="177"/>
      <c r="Z26" s="562">
        <v>1659</v>
      </c>
      <c r="AA26" s="569">
        <f t="shared" si="0"/>
        <v>11.7</v>
      </c>
      <c r="AB26" s="121" t="str">
        <f t="shared" si="0"/>
        <v>PREFABRICATED BUILDINGS</v>
      </c>
      <c r="AC26" s="288"/>
      <c r="AD26" s="336"/>
      <c r="AE26" s="336"/>
      <c r="AF26" s="289"/>
    </row>
    <row r="27" spans="1:32" s="19" customFormat="1" ht="21.75" customHeight="1">
      <c r="A27" s="401" t="s">
        <v>163</v>
      </c>
      <c r="B27" s="404" t="s">
        <v>230</v>
      </c>
      <c r="C27" s="637">
        <v>10.59</v>
      </c>
      <c r="D27" s="636">
        <v>379.43</v>
      </c>
      <c r="E27" s="637">
        <v>9212.85</v>
      </c>
      <c r="F27" s="638">
        <v>11296.82</v>
      </c>
      <c r="G27" s="18"/>
      <c r="H27" s="18"/>
      <c r="Y27" s="177"/>
      <c r="Z27" s="562">
        <v>1664</v>
      </c>
      <c r="AA27" s="571" t="str">
        <f t="shared" si="0"/>
        <v>11.7.1</v>
      </c>
      <c r="AB27" s="52" t="str">
        <f t="shared" si="0"/>
        <v>of which: PREPONDERANTLY MADE OF WOOD</v>
      </c>
      <c r="AC27" s="297">
        <f>IF(AND(ISNUMBER(C27/C26),C27&gt;C26),"&gt; 11.7 !!","")</f>
      </c>
      <c r="AD27" s="297">
        <f>IF(AND(ISNUMBER(D27/D26),D27&gt;D26),"&gt; 11.7 !!","")</f>
      </c>
      <c r="AE27" s="297">
        <f>IF(AND(ISNUMBER(E27/E26),E27&gt;E26),"&gt; 11.7 !!","")</f>
      </c>
      <c r="AF27" s="508">
        <f>IF(AND(ISNUMBER(F27/F26),F27&gt;F26),"&gt; 11.7 !!","")</f>
      </c>
    </row>
    <row r="28" spans="1:32" s="412" customFormat="1" ht="21.75" customHeight="1">
      <c r="A28" s="431">
        <v>12</v>
      </c>
      <c r="B28" s="722" t="s">
        <v>231</v>
      </c>
      <c r="C28" s="723"/>
      <c r="D28" s="723"/>
      <c r="E28" s="723"/>
      <c r="F28" s="724"/>
      <c r="G28" s="411"/>
      <c r="H28" s="411"/>
      <c r="Y28" s="413"/>
      <c r="Z28" s="561">
        <v>2064</v>
      </c>
      <c r="AA28" s="572">
        <f t="shared" si="0"/>
        <v>12</v>
      </c>
      <c r="AB28" s="416" t="str">
        <f t="shared" si="0"/>
        <v>SECONDARY PAPER PRODUCTS</v>
      </c>
      <c r="AC28" s="414" t="s">
        <v>0</v>
      </c>
      <c r="AD28" s="415" t="s">
        <v>0</v>
      </c>
      <c r="AE28" s="415" t="s">
        <v>0</v>
      </c>
      <c r="AF28" s="573" t="s">
        <v>0</v>
      </c>
    </row>
    <row r="29" spans="1:32" s="19" customFormat="1" ht="21.75" customHeight="1">
      <c r="A29" s="400">
        <v>12.1</v>
      </c>
      <c r="B29" s="120" t="s">
        <v>232</v>
      </c>
      <c r="C29" s="637">
        <v>2849.45</v>
      </c>
      <c r="D29" s="636">
        <v>2739.24</v>
      </c>
      <c r="E29" s="637">
        <v>25.73</v>
      </c>
      <c r="F29" s="638">
        <v>25.31</v>
      </c>
      <c r="G29" s="18"/>
      <c r="H29" s="18"/>
      <c r="Y29" s="177"/>
      <c r="Z29" s="562">
        <v>1665</v>
      </c>
      <c r="AA29" s="569">
        <f t="shared" si="0"/>
        <v>12.1</v>
      </c>
      <c r="AB29" s="45" t="str">
        <f t="shared" si="0"/>
        <v>COMPOSITE PAPER AND PAPERBOARD</v>
      </c>
      <c r="AC29" s="288"/>
      <c r="AD29" s="336"/>
      <c r="AE29" s="336"/>
      <c r="AF29" s="289"/>
    </row>
    <row r="30" spans="1:32" s="19" customFormat="1" ht="21.75" customHeight="1">
      <c r="A30" s="400">
        <v>12.2</v>
      </c>
      <c r="B30" s="511" t="s">
        <v>233</v>
      </c>
      <c r="C30" s="637">
        <v>11360.26</v>
      </c>
      <c r="D30" s="636">
        <v>12350.17</v>
      </c>
      <c r="E30" s="637">
        <v>472.55</v>
      </c>
      <c r="F30" s="638">
        <v>744.38</v>
      </c>
      <c r="G30" s="18"/>
      <c r="H30" s="18"/>
      <c r="Y30" s="177"/>
      <c r="Z30" s="562">
        <v>1666</v>
      </c>
      <c r="AA30" s="569">
        <f t="shared" si="0"/>
        <v>12.2</v>
      </c>
      <c r="AB30" s="45" t="str">
        <f t="shared" si="0"/>
        <v>SPECIAL COATED PAPER AND PULP PRODUCTS</v>
      </c>
      <c r="AC30" s="288"/>
      <c r="AD30" s="336"/>
      <c r="AE30" s="336"/>
      <c r="AF30" s="289"/>
    </row>
    <row r="31" spans="1:32" s="19" customFormat="1" ht="21.75" customHeight="1">
      <c r="A31" s="400">
        <v>12.3</v>
      </c>
      <c r="B31" s="511" t="s">
        <v>234</v>
      </c>
      <c r="C31" s="637">
        <v>525.81</v>
      </c>
      <c r="D31" s="636">
        <v>543.67</v>
      </c>
      <c r="E31" s="637">
        <v>2.91</v>
      </c>
      <c r="F31" s="638">
        <v>0</v>
      </c>
      <c r="G31" s="18"/>
      <c r="H31" s="18"/>
      <c r="Y31" s="177"/>
      <c r="Z31" s="562">
        <v>1672</v>
      </c>
      <c r="AA31" s="569">
        <f t="shared" si="0"/>
        <v>12.3</v>
      </c>
      <c r="AB31" s="45" t="str">
        <f t="shared" si="0"/>
        <v>CARBON PAPER AND COPYING PAPER, READY FOR USE</v>
      </c>
      <c r="AC31" s="288"/>
      <c r="AD31" s="336"/>
      <c r="AE31" s="336"/>
      <c r="AF31" s="289"/>
    </row>
    <row r="32" spans="1:32" s="19" customFormat="1" ht="21.75" customHeight="1">
      <c r="A32" s="400">
        <v>12.4</v>
      </c>
      <c r="B32" s="511" t="s">
        <v>235</v>
      </c>
      <c r="C32" s="647">
        <v>25775.49</v>
      </c>
      <c r="D32" s="636">
        <v>29509.49</v>
      </c>
      <c r="E32" s="647">
        <v>35218.93</v>
      </c>
      <c r="F32" s="638">
        <v>39298.52</v>
      </c>
      <c r="G32" s="18"/>
      <c r="H32" s="18"/>
      <c r="Y32" s="177"/>
      <c r="Z32" s="562">
        <v>1673</v>
      </c>
      <c r="AA32" s="569">
        <f t="shared" si="0"/>
        <v>12.4</v>
      </c>
      <c r="AB32" s="45" t="str">
        <f t="shared" si="0"/>
        <v>HOUSEHOLD AND SANITARY PAPER, READY FOR USE</v>
      </c>
      <c r="AC32" s="288"/>
      <c r="AD32" s="336"/>
      <c r="AE32" s="336"/>
      <c r="AF32" s="289"/>
    </row>
    <row r="33" spans="1:32" s="19" customFormat="1" ht="21.75" customHeight="1">
      <c r="A33" s="400">
        <v>12.5</v>
      </c>
      <c r="B33" s="120" t="s">
        <v>236</v>
      </c>
      <c r="C33" s="637">
        <v>47840.82</v>
      </c>
      <c r="D33" s="636">
        <v>55596.18</v>
      </c>
      <c r="E33" s="637">
        <v>20597.57</v>
      </c>
      <c r="F33" s="638">
        <v>22928.09</v>
      </c>
      <c r="G33" s="18"/>
      <c r="H33" s="18"/>
      <c r="Y33" s="177"/>
      <c r="Z33" s="562">
        <v>1677</v>
      </c>
      <c r="AA33" s="569">
        <f t="shared" si="0"/>
        <v>12.5</v>
      </c>
      <c r="AB33" s="53" t="str">
        <f t="shared" si="0"/>
        <v>PACKAGING CARTONS, BOXES ETC.</v>
      </c>
      <c r="AC33" s="297"/>
      <c r="AD33" s="611"/>
      <c r="AE33" s="611"/>
      <c r="AF33" s="298"/>
    </row>
    <row r="34" spans="1:32" s="19" customFormat="1" ht="21.75" customHeight="1">
      <c r="A34" s="402">
        <v>12.6</v>
      </c>
      <c r="B34" s="122" t="s">
        <v>237</v>
      </c>
      <c r="C34" s="637">
        <v>29777.68</v>
      </c>
      <c r="D34" s="636">
        <v>32447.8</v>
      </c>
      <c r="E34" s="637">
        <v>4765.82</v>
      </c>
      <c r="F34" s="638">
        <v>5563.39</v>
      </c>
      <c r="G34" s="18"/>
      <c r="H34" s="18"/>
      <c r="Y34" s="177"/>
      <c r="Z34" s="562">
        <v>1678</v>
      </c>
      <c r="AA34" s="569">
        <f t="shared" si="0"/>
        <v>12.6</v>
      </c>
      <c r="AB34" s="410" t="str">
        <f t="shared" si="0"/>
        <v>OTHER ARTICLES OF PAPER AND PAPERBOARD, READY FOR USE</v>
      </c>
      <c r="AC34" s="288" t="str">
        <f>IF(AND(ISNUMBER(SUM(C35:C37)),ISNUMBER(C34)),IF(C34&lt;SUM(C35:C37),"&lt; subitems!","OK"),"")</f>
        <v>OK</v>
      </c>
      <c r="AD34" s="336" t="str">
        <f>IF(AND(ISNUMBER(SUM(D35:D37)),ISNUMBER(D34)),IF(D34&lt;SUM(D35:D37),"&lt; subitems!","OK"),"")</f>
        <v>OK</v>
      </c>
      <c r="AE34" s="336" t="str">
        <f>IF(AND(ISNUMBER(SUM(E35:E37)),ISNUMBER(E34)),IF(E34&lt;SUM(E35:E37),"&lt; subitems!","OK"),"")</f>
        <v>OK</v>
      </c>
      <c r="AF34" s="289" t="str">
        <f>IF(AND(ISNUMBER(SUM(F35:F37)),ISNUMBER(F34)),IF(F34&lt;SUM(F35:F37),"&lt; subitems!","OK"),"")</f>
        <v>OK</v>
      </c>
    </row>
    <row r="35" spans="1:32" s="19" customFormat="1" ht="21.75" customHeight="1">
      <c r="A35" s="400" t="s">
        <v>135</v>
      </c>
      <c r="B35" s="408" t="s">
        <v>238</v>
      </c>
      <c r="C35" s="637">
        <v>450.65</v>
      </c>
      <c r="D35" s="636">
        <v>248.95</v>
      </c>
      <c r="E35" s="637">
        <v>1.21</v>
      </c>
      <c r="F35" s="638">
        <v>9.48</v>
      </c>
      <c r="G35" s="18"/>
      <c r="H35" s="18"/>
      <c r="Y35" s="177"/>
      <c r="Z35" s="562">
        <v>1679</v>
      </c>
      <c r="AA35" s="569" t="str">
        <f t="shared" si="0"/>
        <v>12.6.1</v>
      </c>
      <c r="AB35" s="49" t="str">
        <f t="shared" si="0"/>
        <v>of which: PRINTING AND WRITING PAPER, READY FOR USE</v>
      </c>
      <c r="AC35" s="288"/>
      <c r="AD35" s="336"/>
      <c r="AE35" s="336"/>
      <c r="AF35" s="289"/>
    </row>
    <row r="36" spans="1:32" s="19" customFormat="1" ht="21.75" customHeight="1">
      <c r="A36" s="400" t="s">
        <v>136</v>
      </c>
      <c r="B36" s="408" t="s">
        <v>239</v>
      </c>
      <c r="C36" s="637">
        <v>2543.49</v>
      </c>
      <c r="D36" s="636">
        <v>2032.79</v>
      </c>
      <c r="E36" s="637">
        <v>6.97</v>
      </c>
      <c r="F36" s="638">
        <v>30.37</v>
      </c>
      <c r="G36" s="18"/>
      <c r="H36" s="18"/>
      <c r="Y36" s="177"/>
      <c r="Z36" s="562">
        <v>1680</v>
      </c>
      <c r="AA36" s="569" t="str">
        <f t="shared" si="0"/>
        <v>12.6.2</v>
      </c>
      <c r="AB36" s="49" t="str">
        <f t="shared" si="0"/>
        <v>of which: ARTICLES, MOULDED OR PRESSED FROM PULP</v>
      </c>
      <c r="AC36" s="288"/>
      <c r="AD36" s="336"/>
      <c r="AE36" s="336"/>
      <c r="AF36" s="289"/>
    </row>
    <row r="37" spans="1:32" s="19" customFormat="1" ht="21.75" customHeight="1" thickBot="1">
      <c r="A37" s="403" t="s">
        <v>137</v>
      </c>
      <c r="B37" s="409" t="s">
        <v>240</v>
      </c>
      <c r="C37" s="648">
        <v>666.29</v>
      </c>
      <c r="D37" s="649">
        <v>634.16</v>
      </c>
      <c r="E37" s="648">
        <v>6.87</v>
      </c>
      <c r="F37" s="340">
        <v>44.81</v>
      </c>
      <c r="G37" s="18"/>
      <c r="H37" s="18"/>
      <c r="Y37" s="177"/>
      <c r="Z37" s="563">
        <v>1682</v>
      </c>
      <c r="AA37" s="574" t="str">
        <f t="shared" si="0"/>
        <v>12.6.3</v>
      </c>
      <c r="AB37" s="123" t="str">
        <f t="shared" si="0"/>
        <v>of which: FILTER PAPER AND PAPERBOARD, READY FOR USE</v>
      </c>
      <c r="AC37" s="303"/>
      <c r="AD37" s="575"/>
      <c r="AE37" s="575"/>
      <c r="AF37" s="304"/>
    </row>
    <row r="38" spans="1:27" ht="15" customHeight="1">
      <c r="A38" s="124"/>
      <c r="B38" s="429"/>
      <c r="C38" s="429"/>
      <c r="D38" s="117"/>
      <c r="E38" s="117"/>
      <c r="F38" s="117"/>
      <c r="G38" s="11"/>
      <c r="H38" s="11"/>
      <c r="I38" s="20"/>
      <c r="J38" s="11"/>
      <c r="K38" s="11"/>
      <c r="AA38" s="232" t="s">
        <v>0</v>
      </c>
    </row>
    <row r="39" spans="1:11" ht="12.75" customHeight="1">
      <c r="A39" s="124"/>
      <c r="B39" s="428"/>
      <c r="C39" s="118"/>
      <c r="D39" s="118"/>
      <c r="E39" s="118"/>
      <c r="F39" s="118"/>
      <c r="G39" s="11"/>
      <c r="H39" s="11"/>
      <c r="I39" s="11"/>
      <c r="J39" s="11"/>
      <c r="K39" s="11"/>
    </row>
    <row r="40" spans="1:11" ht="12.75" customHeight="1">
      <c r="A40" s="124"/>
      <c r="B40" s="118"/>
      <c r="C40" s="118"/>
      <c r="D40" s="118"/>
      <c r="E40" s="118"/>
      <c r="F40" s="118"/>
      <c r="G40" s="11"/>
      <c r="H40" s="11"/>
      <c r="I40" s="11"/>
      <c r="J40" s="11"/>
      <c r="K40" s="11"/>
    </row>
    <row r="41" spans="1:11" ht="12.75" customHeight="1">
      <c r="A41" s="124"/>
      <c r="B41" s="118"/>
      <c r="C41" s="118"/>
      <c r="D41" s="118"/>
      <c r="E41" s="118"/>
      <c r="F41" s="118"/>
      <c r="G41" s="11"/>
      <c r="H41" s="11"/>
      <c r="I41" s="11"/>
      <c r="J41" s="11"/>
      <c r="K41" s="11"/>
    </row>
    <row r="42" spans="1:11" ht="12.75" customHeight="1">
      <c r="A42" s="124"/>
      <c r="B42" s="118"/>
      <c r="C42" s="118"/>
      <c r="D42" s="118"/>
      <c r="E42" s="118"/>
      <c r="F42" s="118"/>
      <c r="G42" s="11"/>
      <c r="H42" s="11"/>
      <c r="I42" s="11"/>
      <c r="J42" s="11"/>
      <c r="K42" s="11"/>
    </row>
    <row r="43" spans="1:11" ht="12.75" customHeight="1">
      <c r="A43" s="124"/>
      <c r="B43" s="118"/>
      <c r="C43" s="118"/>
      <c r="D43" s="118"/>
      <c r="E43" s="118"/>
      <c r="F43" s="118"/>
      <c r="G43" s="11"/>
      <c r="H43" s="11"/>
      <c r="I43" s="11"/>
      <c r="J43" s="11"/>
      <c r="K43" s="11"/>
    </row>
    <row r="44" spans="1:11" ht="12.75" customHeight="1">
      <c r="A44" s="124"/>
      <c r="B44" s="118"/>
      <c r="C44" s="118"/>
      <c r="D44" s="118"/>
      <c r="E44" s="118"/>
      <c r="F44" s="118"/>
      <c r="G44" s="11"/>
      <c r="H44" s="11"/>
      <c r="I44" s="11"/>
      <c r="J44" s="11"/>
      <c r="K44" s="11"/>
    </row>
    <row r="45" spans="1:11" ht="12.75" customHeight="1">
      <c r="A45" s="124"/>
      <c r="B45" s="118"/>
      <c r="C45" s="118"/>
      <c r="D45" s="118"/>
      <c r="E45" s="118"/>
      <c r="F45" s="118"/>
      <c r="G45" s="11"/>
      <c r="H45" s="11"/>
      <c r="I45" s="11"/>
      <c r="J45" s="11"/>
      <c r="K45" s="11"/>
    </row>
    <row r="46" spans="1:6" ht="12.75" customHeight="1">
      <c r="A46" s="124"/>
      <c r="B46" s="118"/>
      <c r="C46" s="118"/>
      <c r="D46" s="118"/>
      <c r="E46" s="118"/>
      <c r="F46" s="118"/>
    </row>
    <row r="47" spans="1:6" ht="12.75" customHeight="1">
      <c r="A47" s="124"/>
      <c r="B47" s="118"/>
      <c r="C47" s="118"/>
      <c r="D47" s="118"/>
      <c r="E47" s="118"/>
      <c r="F47" s="118"/>
    </row>
    <row r="48" spans="1:6" ht="12.75" customHeight="1">
      <c r="A48" s="124"/>
      <c r="B48" s="118"/>
      <c r="C48" s="118"/>
      <c r="D48" s="118"/>
      <c r="E48" s="118"/>
      <c r="F48" s="118"/>
    </row>
    <row r="61" ht="12.75" customHeight="1">
      <c r="L61" s="17" t="s">
        <v>2</v>
      </c>
    </row>
    <row r="62" ht="12.75" customHeight="1">
      <c r="L62" s="17" t="s">
        <v>3</v>
      </c>
    </row>
    <row r="63" ht="12.75" customHeight="1">
      <c r="L63" s="17" t="s">
        <v>4</v>
      </c>
    </row>
    <row r="68" spans="31:34" ht="12.75" customHeight="1">
      <c r="AE68" s="337" t="s">
        <v>0</v>
      </c>
      <c r="AF68" s="337" t="s">
        <v>0</v>
      </c>
      <c r="AG68" s="17" t="s">
        <v>0</v>
      </c>
      <c r="AH68" s="17" t="s">
        <v>0</v>
      </c>
    </row>
  </sheetData>
  <sheetProtection sheet="1"/>
  <mergeCells count="11">
    <mergeCell ref="B16:F16"/>
    <mergeCell ref="B28:F28"/>
    <mergeCell ref="B6:C7"/>
    <mergeCell ref="B8:C8"/>
    <mergeCell ref="B9:C9"/>
    <mergeCell ref="B10:C10"/>
    <mergeCell ref="AE14:AF14"/>
    <mergeCell ref="AC12:AD12"/>
    <mergeCell ref="C14:D14"/>
    <mergeCell ref="E14:F14"/>
    <mergeCell ref="AC14:AD1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8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3"/>
  <sheetViews>
    <sheetView showGridLines="0" zoomScale="80" zoomScaleNormal="80" zoomScaleSheetLayoutView="100" workbookViewId="0" topLeftCell="E1">
      <selection activeCell="E1" sqref="E1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4.625" style="0" customWidth="1"/>
    <col min="4" max="4" width="68.875" style="0" customWidth="1"/>
    <col min="5" max="5" width="11.625" style="0" customWidth="1"/>
    <col min="6" max="13" width="15.1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3.375" style="0" customWidth="1"/>
    <col min="28" max="28" width="16.625" style="0" customWidth="1"/>
    <col min="29" max="29" width="14.625" style="0" customWidth="1"/>
    <col min="30" max="30" width="55.75390625" style="0" customWidth="1"/>
    <col min="31" max="31" width="10.75390625" style="0" bestFit="1" customWidth="1"/>
    <col min="32" max="38" width="13.375" style="0" customWidth="1"/>
    <col min="39" max="39" width="19.00390625" style="0" customWidth="1"/>
  </cols>
  <sheetData>
    <row r="1" spans="1:39" ht="16.5" thickBot="1">
      <c r="A1" s="490" t="s">
        <v>0</v>
      </c>
      <c r="B1" s="445"/>
      <c r="C1" s="445" t="s">
        <v>0</v>
      </c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</row>
    <row r="2" spans="1:39" ht="16.5" customHeight="1">
      <c r="A2" s="512" t="s">
        <v>0</v>
      </c>
      <c r="B2" s="448"/>
      <c r="C2" s="448"/>
      <c r="D2" s="449"/>
      <c r="E2" s="449"/>
      <c r="F2" s="449"/>
      <c r="G2" s="449"/>
      <c r="H2" s="450" t="s">
        <v>98</v>
      </c>
      <c r="I2" s="738" t="s">
        <v>255</v>
      </c>
      <c r="J2" s="739"/>
      <c r="K2" s="493" t="s">
        <v>14</v>
      </c>
      <c r="L2" s="740"/>
      <c r="M2" s="741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514" t="s">
        <v>0</v>
      </c>
      <c r="AE2" s="447"/>
      <c r="AG2" s="447"/>
      <c r="AH2" s="447"/>
      <c r="AI2" s="447"/>
      <c r="AJ2" s="447"/>
      <c r="AK2" s="447"/>
      <c r="AL2" s="447"/>
      <c r="AM2" s="447"/>
    </row>
    <row r="3" spans="1:39" ht="16.5" customHeight="1">
      <c r="A3" s="451"/>
      <c r="B3" s="452" t="s">
        <v>0</v>
      </c>
      <c r="C3" s="452"/>
      <c r="D3" s="453"/>
      <c r="E3" s="453"/>
      <c r="F3" s="453"/>
      <c r="G3" s="453"/>
      <c r="H3" s="742" t="s">
        <v>19</v>
      </c>
      <c r="I3" s="691"/>
      <c r="J3" s="691"/>
      <c r="K3" s="455"/>
      <c r="L3" s="683"/>
      <c r="M3" s="45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G3" s="447"/>
      <c r="AH3" s="447"/>
      <c r="AI3" s="447"/>
      <c r="AJ3" s="447"/>
      <c r="AK3" s="447"/>
      <c r="AL3" s="447"/>
      <c r="AM3" s="447"/>
    </row>
    <row r="4" spans="1:39" ht="16.5" customHeight="1">
      <c r="A4" s="451"/>
      <c r="B4" s="452" t="s">
        <v>0</v>
      </c>
      <c r="C4" s="452"/>
      <c r="D4" s="453"/>
      <c r="E4" s="453"/>
      <c r="F4" s="453"/>
      <c r="G4" s="453"/>
      <c r="H4" s="743" t="s">
        <v>257</v>
      </c>
      <c r="I4" s="744"/>
      <c r="J4" s="744"/>
      <c r="K4" s="744"/>
      <c r="L4" s="744"/>
      <c r="M4" s="745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G4" s="447"/>
      <c r="AH4" s="447"/>
      <c r="AI4" s="447"/>
      <c r="AJ4" s="447"/>
      <c r="AK4" s="447"/>
      <c r="AL4" s="447"/>
      <c r="AM4" s="447"/>
    </row>
    <row r="5" spans="1:39" ht="16.5" customHeight="1">
      <c r="A5" s="451"/>
      <c r="B5" s="452"/>
      <c r="C5" s="452"/>
      <c r="D5" s="755" t="s">
        <v>166</v>
      </c>
      <c r="E5" s="756"/>
      <c r="F5" s="756"/>
      <c r="G5" s="757"/>
      <c r="H5" s="742" t="s">
        <v>15</v>
      </c>
      <c r="I5" s="691"/>
      <c r="J5" s="683"/>
      <c r="K5" s="456"/>
      <c r="L5" s="683"/>
      <c r="M5" s="684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514" t="s">
        <v>169</v>
      </c>
      <c r="AE5" s="458"/>
      <c r="AF5" s="447" t="s">
        <v>165</v>
      </c>
      <c r="AG5" s="458"/>
      <c r="AH5" s="458"/>
      <c r="AI5" s="458"/>
      <c r="AJ5" s="458"/>
      <c r="AK5" s="458"/>
      <c r="AL5" s="458"/>
      <c r="AM5" s="458"/>
    </row>
    <row r="6" spans="1:39" ht="16.5" customHeight="1">
      <c r="A6" s="451"/>
      <c r="B6" s="459" t="s">
        <v>0</v>
      </c>
      <c r="C6" s="459"/>
      <c r="D6" s="756"/>
      <c r="E6" s="756"/>
      <c r="F6" s="756"/>
      <c r="G6" s="757"/>
      <c r="H6" s="743" t="s">
        <v>0</v>
      </c>
      <c r="I6" s="744"/>
      <c r="J6" s="744"/>
      <c r="K6" s="744"/>
      <c r="L6" s="744"/>
      <c r="M6" s="745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513" t="s">
        <v>167</v>
      </c>
      <c r="AG6" s="447"/>
      <c r="AH6" s="447"/>
      <c r="AI6" s="447"/>
      <c r="AJ6" s="447"/>
      <c r="AK6" s="447"/>
      <c r="AL6" s="447"/>
      <c r="AM6" s="447"/>
    </row>
    <row r="7" spans="1:39" ht="16.5" customHeight="1">
      <c r="A7" s="451"/>
      <c r="B7" s="452"/>
      <c r="C7" s="452"/>
      <c r="D7" s="759" t="s">
        <v>9</v>
      </c>
      <c r="E7" s="759"/>
      <c r="F7" s="759"/>
      <c r="G7" s="760"/>
      <c r="H7" s="460" t="s">
        <v>16</v>
      </c>
      <c r="I7" s="736"/>
      <c r="J7" s="736"/>
      <c r="K7" s="491" t="s">
        <v>17</v>
      </c>
      <c r="L7" s="736"/>
      <c r="M7" s="73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513" t="s">
        <v>168</v>
      </c>
      <c r="AG7" s="447"/>
      <c r="AH7" s="447"/>
      <c r="AI7" s="447"/>
      <c r="AJ7" s="447"/>
      <c r="AK7" s="447"/>
      <c r="AL7" s="447"/>
      <c r="AM7" s="447"/>
    </row>
    <row r="8" spans="1:39" ht="16.5" customHeight="1">
      <c r="A8" s="451"/>
      <c r="B8" s="452"/>
      <c r="C8" s="452"/>
      <c r="D8" s="758" t="s">
        <v>241</v>
      </c>
      <c r="E8" s="759"/>
      <c r="F8" s="759"/>
      <c r="G8" s="759"/>
      <c r="H8" s="454" t="s">
        <v>18</v>
      </c>
      <c r="I8" s="629"/>
      <c r="J8" s="456"/>
      <c r="K8" s="455"/>
      <c r="L8" s="456"/>
      <c r="M8" s="45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513" t="s">
        <v>170</v>
      </c>
      <c r="AG8" s="447"/>
      <c r="AH8" s="447"/>
      <c r="AI8" s="447"/>
      <c r="AJ8" s="447"/>
      <c r="AK8" s="447"/>
      <c r="AL8" s="447"/>
      <c r="AM8" s="447"/>
    </row>
    <row r="9" spans="1:39" ht="18">
      <c r="A9" s="451"/>
      <c r="B9" s="452"/>
      <c r="C9" s="452"/>
      <c r="D9" s="759" t="s">
        <v>0</v>
      </c>
      <c r="E9" s="759"/>
      <c r="F9" s="759"/>
      <c r="G9" s="759"/>
      <c r="H9" s="746" t="s">
        <v>0</v>
      </c>
      <c r="I9" s="747"/>
      <c r="J9" s="747"/>
      <c r="K9" s="747"/>
      <c r="L9" s="747"/>
      <c r="M9" s="748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514" t="s">
        <v>0</v>
      </c>
      <c r="AE9" s="447"/>
      <c r="AF9" s="513" t="s">
        <v>171</v>
      </c>
      <c r="AG9" s="447"/>
      <c r="AH9" s="447"/>
      <c r="AI9" s="447"/>
      <c r="AJ9" s="447"/>
      <c r="AK9" s="447"/>
      <c r="AL9" s="447"/>
      <c r="AM9" s="447"/>
    </row>
    <row r="10" spans="1:39" ht="20.25">
      <c r="A10" s="451"/>
      <c r="B10" s="452"/>
      <c r="C10" s="452"/>
      <c r="D10" s="465" t="s">
        <v>179</v>
      </c>
      <c r="E10" s="753" t="s">
        <v>258</v>
      </c>
      <c r="F10" s="754"/>
      <c r="G10" s="466"/>
      <c r="H10" s="467" t="s">
        <v>0</v>
      </c>
      <c r="I10" s="468"/>
      <c r="J10" s="462"/>
      <c r="K10" s="461"/>
      <c r="L10" s="463"/>
      <c r="M10" s="464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</row>
    <row r="11" spans="1:39" ht="15.75">
      <c r="A11" s="469"/>
      <c r="B11" s="470"/>
      <c r="C11" s="470"/>
      <c r="D11" s="453"/>
      <c r="E11" s="453"/>
      <c r="F11" s="471"/>
      <c r="G11" s="471"/>
      <c r="H11" s="471"/>
      <c r="I11" s="471"/>
      <c r="J11" s="472" t="s">
        <v>0</v>
      </c>
      <c r="K11" s="473"/>
      <c r="L11" s="453"/>
      <c r="M11" s="474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</row>
    <row r="12" spans="1:39" ht="15.75">
      <c r="A12" s="515" t="s">
        <v>0</v>
      </c>
      <c r="B12" s="476" t="s">
        <v>0</v>
      </c>
      <c r="C12" s="476"/>
      <c r="D12" s="477"/>
      <c r="E12" s="476"/>
      <c r="F12" s="749" t="s">
        <v>5</v>
      </c>
      <c r="G12" s="750"/>
      <c r="H12" s="750"/>
      <c r="I12" s="751"/>
      <c r="J12" s="750" t="s">
        <v>8</v>
      </c>
      <c r="K12" s="750"/>
      <c r="L12" s="750"/>
      <c r="M12" s="752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515" t="s">
        <v>0</v>
      </c>
      <c r="AB12" s="476" t="s">
        <v>0</v>
      </c>
      <c r="AC12" s="476"/>
      <c r="AD12" s="477"/>
      <c r="AE12" s="476"/>
      <c r="AF12" s="749" t="s">
        <v>5</v>
      </c>
      <c r="AG12" s="750"/>
      <c r="AH12" s="750"/>
      <c r="AI12" s="751"/>
      <c r="AJ12" s="750" t="s">
        <v>8</v>
      </c>
      <c r="AK12" s="750"/>
      <c r="AL12" s="750"/>
      <c r="AM12" s="752"/>
    </row>
    <row r="13" spans="1:39" ht="15.75">
      <c r="A13" s="475" t="s">
        <v>20</v>
      </c>
      <c r="B13" s="478" t="s">
        <v>147</v>
      </c>
      <c r="C13" s="516" t="s">
        <v>147</v>
      </c>
      <c r="D13" s="479"/>
      <c r="E13" s="517" t="s">
        <v>64</v>
      </c>
      <c r="F13" s="761">
        <v>2013</v>
      </c>
      <c r="G13" s="762"/>
      <c r="H13" s="761">
        <v>2014</v>
      </c>
      <c r="I13" s="762"/>
      <c r="J13" s="761">
        <v>2013</v>
      </c>
      <c r="K13" s="762"/>
      <c r="L13" s="763">
        <v>2014</v>
      </c>
      <c r="M13" s="764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75" t="s">
        <v>20</v>
      </c>
      <c r="AB13" s="478" t="s">
        <v>147</v>
      </c>
      <c r="AC13" s="516" t="s">
        <v>147</v>
      </c>
      <c r="AD13" s="479"/>
      <c r="AE13" s="517" t="s">
        <v>64</v>
      </c>
      <c r="AF13" s="761">
        <f>F13</f>
        <v>2013</v>
      </c>
      <c r="AG13" s="762"/>
      <c r="AH13" s="761">
        <f>H13</f>
        <v>2014</v>
      </c>
      <c r="AI13" s="762"/>
      <c r="AJ13" s="761">
        <f>J13</f>
        <v>2013</v>
      </c>
      <c r="AK13" s="762"/>
      <c r="AL13" s="763">
        <f>L13</f>
        <v>2014</v>
      </c>
      <c r="AM13" s="764"/>
    </row>
    <row r="14" spans="1:39" ht="15.75">
      <c r="A14" s="518" t="s">
        <v>10</v>
      </c>
      <c r="B14" s="601" t="s">
        <v>242</v>
      </c>
      <c r="C14" s="601" t="s">
        <v>243</v>
      </c>
      <c r="D14" s="519" t="s">
        <v>20</v>
      </c>
      <c r="E14" s="520" t="s">
        <v>11</v>
      </c>
      <c r="F14" s="480" t="s">
        <v>1</v>
      </c>
      <c r="G14" s="480" t="s">
        <v>111</v>
      </c>
      <c r="H14" s="480" t="s">
        <v>1</v>
      </c>
      <c r="I14" s="480" t="s">
        <v>111</v>
      </c>
      <c r="J14" s="480" t="s">
        <v>1</v>
      </c>
      <c r="K14" s="480" t="s">
        <v>111</v>
      </c>
      <c r="L14" s="480" t="s">
        <v>1</v>
      </c>
      <c r="M14" s="481" t="s">
        <v>111</v>
      </c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518" t="s">
        <v>10</v>
      </c>
      <c r="AB14" s="601" t="s">
        <v>242</v>
      </c>
      <c r="AC14" s="601" t="s">
        <v>243</v>
      </c>
      <c r="AD14" s="519" t="s">
        <v>20</v>
      </c>
      <c r="AE14" s="520" t="s">
        <v>11</v>
      </c>
      <c r="AF14" s="480" t="s">
        <v>1</v>
      </c>
      <c r="AG14" s="480" t="s">
        <v>111</v>
      </c>
      <c r="AH14" s="480" t="s">
        <v>1</v>
      </c>
      <c r="AI14" s="480" t="s">
        <v>111</v>
      </c>
      <c r="AJ14" s="480" t="s">
        <v>1</v>
      </c>
      <c r="AK14" s="480" t="s">
        <v>111</v>
      </c>
      <c r="AL14" s="480" t="s">
        <v>1</v>
      </c>
      <c r="AM14" s="481" t="s">
        <v>111</v>
      </c>
    </row>
    <row r="15" spans="1:39" ht="18">
      <c r="A15" s="521" t="s">
        <v>27</v>
      </c>
      <c r="B15" s="613" t="s">
        <v>247</v>
      </c>
      <c r="C15" s="522"/>
      <c r="D15" s="523" t="s">
        <v>144</v>
      </c>
      <c r="E15" s="524" t="s">
        <v>199</v>
      </c>
      <c r="F15" s="650">
        <v>17</v>
      </c>
      <c r="G15" s="651">
        <v>1775</v>
      </c>
      <c r="H15" s="650">
        <v>16</v>
      </c>
      <c r="I15" s="652">
        <v>1547</v>
      </c>
      <c r="J15" s="650">
        <v>68</v>
      </c>
      <c r="K15" s="652">
        <v>7314</v>
      </c>
      <c r="L15" s="650">
        <v>63</v>
      </c>
      <c r="M15" s="653">
        <v>6536</v>
      </c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521" t="s">
        <v>27</v>
      </c>
      <c r="AB15" s="613" t="s">
        <v>247</v>
      </c>
      <c r="AC15" s="522"/>
      <c r="AD15" s="523" t="s">
        <v>144</v>
      </c>
      <c r="AE15" s="524" t="s">
        <v>199</v>
      </c>
      <c r="AF15" s="525" t="s">
        <v>0</v>
      </c>
      <c r="AG15" s="526" t="s">
        <v>0</v>
      </c>
      <c r="AH15" s="525" t="s">
        <v>0</v>
      </c>
      <c r="AI15" s="527" t="s">
        <v>0</v>
      </c>
      <c r="AJ15" s="525" t="s">
        <v>0</v>
      </c>
      <c r="AK15" s="527" t="s">
        <v>0</v>
      </c>
      <c r="AL15" s="525" t="s">
        <v>0</v>
      </c>
      <c r="AM15" s="528" t="s">
        <v>0</v>
      </c>
    </row>
    <row r="16" spans="1:39" ht="18">
      <c r="A16" s="483"/>
      <c r="B16" s="614" t="s">
        <v>248</v>
      </c>
      <c r="C16" s="484"/>
      <c r="D16" s="580" t="s">
        <v>184</v>
      </c>
      <c r="E16" s="529" t="s">
        <v>199</v>
      </c>
      <c r="F16" s="654">
        <v>6</v>
      </c>
      <c r="G16" s="655">
        <v>1023</v>
      </c>
      <c r="H16" s="654">
        <v>5</v>
      </c>
      <c r="I16" s="656">
        <v>592</v>
      </c>
      <c r="J16" s="654">
        <v>40</v>
      </c>
      <c r="K16" s="656">
        <v>5039</v>
      </c>
      <c r="L16" s="654">
        <v>41</v>
      </c>
      <c r="M16" s="657">
        <v>4906</v>
      </c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3"/>
      <c r="AB16" s="614" t="s">
        <v>248</v>
      </c>
      <c r="AC16" s="484"/>
      <c r="AD16" s="580" t="s">
        <v>184</v>
      </c>
      <c r="AE16" s="529" t="s">
        <v>199</v>
      </c>
      <c r="AF16" s="530" t="str">
        <f>IF(AND(ISNUMBER(F16),ISNUMBER(F17),ISNUMBER(F18)),IF((F17+F18)&gt;=F16,"subitems as large as total",""),"incomplete data")</f>
        <v>subitems as large as total</v>
      </c>
      <c r="AG16" s="531" t="str">
        <f aca="true" t="shared" si="0" ref="AG16:AM16">IF(AND(ISNUMBER(G16),ISNUMBER(G17),ISNUMBER(G18)),IF((G17+G18)&gt;=G16,"subitems as large as total",""),"incomplete data")</f>
        <v>subitems as large as total</v>
      </c>
      <c r="AH16" s="530" t="str">
        <f t="shared" si="0"/>
        <v>subitems as large as total</v>
      </c>
      <c r="AI16" s="532" t="str">
        <f t="shared" si="0"/>
        <v>subitems as large as total</v>
      </c>
      <c r="AJ16" s="530">
        <f t="shared" si="0"/>
      </c>
      <c r="AK16" s="532" t="str">
        <f t="shared" si="0"/>
        <v>subitems as large as total</v>
      </c>
      <c r="AL16" s="530" t="str">
        <f t="shared" si="0"/>
        <v>subitems as large as total</v>
      </c>
      <c r="AM16" s="533" t="str">
        <f t="shared" si="0"/>
        <v>subitems as large as total</v>
      </c>
    </row>
    <row r="17" spans="1:39" ht="18">
      <c r="A17" s="483"/>
      <c r="B17" s="615"/>
      <c r="C17" s="484" t="s">
        <v>148</v>
      </c>
      <c r="D17" s="578" t="s">
        <v>185</v>
      </c>
      <c r="E17" s="529" t="s">
        <v>199</v>
      </c>
      <c r="F17" s="658">
        <v>6</v>
      </c>
      <c r="G17" s="659">
        <v>937</v>
      </c>
      <c r="H17" s="658">
        <v>4</v>
      </c>
      <c r="I17" s="660">
        <v>564</v>
      </c>
      <c r="J17" s="658">
        <v>13.96</v>
      </c>
      <c r="K17" s="660">
        <v>2338.86</v>
      </c>
      <c r="L17" s="658">
        <v>13</v>
      </c>
      <c r="M17" s="661">
        <v>2203</v>
      </c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3"/>
      <c r="AB17" s="615"/>
      <c r="AC17" s="484" t="s">
        <v>148</v>
      </c>
      <c r="AD17" s="578" t="s">
        <v>185</v>
      </c>
      <c r="AE17" s="529" t="s">
        <v>199</v>
      </c>
      <c r="AF17" s="535"/>
      <c r="AG17" s="536"/>
      <c r="AH17" s="535"/>
      <c r="AI17" s="537"/>
      <c r="AJ17" s="535"/>
      <c r="AK17" s="537"/>
      <c r="AL17" s="535"/>
      <c r="AM17" s="538"/>
    </row>
    <row r="18" spans="1:39" ht="18">
      <c r="A18" s="483"/>
      <c r="B18" s="616"/>
      <c r="C18" s="484" t="s">
        <v>151</v>
      </c>
      <c r="D18" s="581" t="s">
        <v>186</v>
      </c>
      <c r="E18" s="540" t="s">
        <v>199</v>
      </c>
      <c r="F18" s="658">
        <v>0</v>
      </c>
      <c r="G18" s="659">
        <v>86</v>
      </c>
      <c r="H18" s="658">
        <v>1</v>
      </c>
      <c r="I18" s="660">
        <v>28</v>
      </c>
      <c r="J18" s="658">
        <v>25.76</v>
      </c>
      <c r="K18" s="660">
        <v>2700.27</v>
      </c>
      <c r="L18" s="658">
        <v>28</v>
      </c>
      <c r="M18" s="661">
        <v>2703</v>
      </c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3"/>
      <c r="AB18" s="616"/>
      <c r="AC18" s="484" t="s">
        <v>151</v>
      </c>
      <c r="AD18" s="581" t="s">
        <v>186</v>
      </c>
      <c r="AE18" s="540" t="s">
        <v>199</v>
      </c>
      <c r="AF18" s="535"/>
      <c r="AG18" s="536"/>
      <c r="AH18" s="535"/>
      <c r="AI18" s="537"/>
      <c r="AJ18" s="535"/>
      <c r="AK18" s="537"/>
      <c r="AL18" s="535"/>
      <c r="AM18" s="538"/>
    </row>
    <row r="19" spans="1:39" ht="18">
      <c r="A19" s="483"/>
      <c r="B19" s="614" t="s">
        <v>248</v>
      </c>
      <c r="C19" s="484"/>
      <c r="D19" s="582" t="s">
        <v>187</v>
      </c>
      <c r="E19" s="585" t="s">
        <v>199</v>
      </c>
      <c r="F19" s="662">
        <v>4</v>
      </c>
      <c r="G19" s="663">
        <v>234</v>
      </c>
      <c r="H19" s="664">
        <v>3</v>
      </c>
      <c r="I19" s="665">
        <v>190</v>
      </c>
      <c r="J19" s="664">
        <v>0</v>
      </c>
      <c r="K19" s="665">
        <v>12</v>
      </c>
      <c r="L19" s="664">
        <v>0</v>
      </c>
      <c r="M19" s="666">
        <v>26</v>
      </c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3"/>
      <c r="AB19" s="614" t="s">
        <v>248</v>
      </c>
      <c r="AC19" s="484"/>
      <c r="AD19" s="582" t="s">
        <v>187</v>
      </c>
      <c r="AE19" s="585" t="s">
        <v>199</v>
      </c>
      <c r="AF19" s="530" t="str">
        <f>IF(AND(ISNUMBER(F19),ISNUMBER(F20),ISNUMBER(F21)),IF((F20+F21)&gt;=F19,"subitems as large as total",""),"incomplete data")</f>
        <v>subitems as large as total</v>
      </c>
      <c r="AG19" s="536" t="str">
        <f aca="true" t="shared" si="1" ref="AG19:AM19">IF(AND(ISNUMBER(G19),ISNUMBER(G20),ISNUMBER(G21)),IF((G20+G21)&gt;=G19,"subitems as large as total",""),"incomplete data")</f>
        <v>subitems as large as total</v>
      </c>
      <c r="AH19" s="535" t="str">
        <f t="shared" si="1"/>
        <v>subitems as large as total</v>
      </c>
      <c r="AI19" s="537" t="str">
        <f t="shared" si="1"/>
        <v>subitems as large as total</v>
      </c>
      <c r="AJ19" s="535" t="str">
        <f t="shared" si="1"/>
        <v>subitems as large as total</v>
      </c>
      <c r="AK19" s="537">
        <f t="shared" si="1"/>
      </c>
      <c r="AL19" s="535" t="str">
        <f t="shared" si="1"/>
        <v>subitems as large as total</v>
      </c>
      <c r="AM19" s="538" t="str">
        <f t="shared" si="1"/>
        <v>subitems as large as total</v>
      </c>
    </row>
    <row r="20" spans="1:39" ht="18">
      <c r="A20" s="483"/>
      <c r="B20" s="615"/>
      <c r="C20" s="484" t="s">
        <v>149</v>
      </c>
      <c r="D20" s="578" t="s">
        <v>188</v>
      </c>
      <c r="E20" s="586" t="s">
        <v>199</v>
      </c>
      <c r="F20" s="658">
        <v>0</v>
      </c>
      <c r="G20" s="659">
        <v>2</v>
      </c>
      <c r="H20" s="658">
        <v>0</v>
      </c>
      <c r="I20" s="660">
        <v>0</v>
      </c>
      <c r="J20" s="658">
        <v>0.11</v>
      </c>
      <c r="K20" s="660">
        <v>11.84</v>
      </c>
      <c r="L20" s="658">
        <v>0</v>
      </c>
      <c r="M20" s="661">
        <v>23</v>
      </c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3"/>
      <c r="AB20" s="615"/>
      <c r="AC20" s="484" t="s">
        <v>149</v>
      </c>
      <c r="AD20" s="578" t="s">
        <v>188</v>
      </c>
      <c r="AE20" s="586" t="s">
        <v>199</v>
      </c>
      <c r="AF20" s="535"/>
      <c r="AG20" s="536"/>
      <c r="AH20" s="535"/>
      <c r="AI20" s="537"/>
      <c r="AJ20" s="535"/>
      <c r="AK20" s="537"/>
      <c r="AL20" s="535"/>
      <c r="AM20" s="538"/>
    </row>
    <row r="21" spans="1:39" ht="18">
      <c r="A21" s="483"/>
      <c r="B21" s="616"/>
      <c r="C21" s="484" t="s">
        <v>152</v>
      </c>
      <c r="D21" s="581" t="s">
        <v>189</v>
      </c>
      <c r="E21" s="540" t="s">
        <v>199</v>
      </c>
      <c r="F21" s="658">
        <v>4</v>
      </c>
      <c r="G21" s="659">
        <v>232</v>
      </c>
      <c r="H21" s="658">
        <v>3</v>
      </c>
      <c r="I21" s="660">
        <v>190</v>
      </c>
      <c r="J21" s="658">
        <v>0</v>
      </c>
      <c r="K21" s="660">
        <v>0</v>
      </c>
      <c r="L21" s="658">
        <v>0</v>
      </c>
      <c r="M21" s="661">
        <v>3</v>
      </c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3"/>
      <c r="AB21" s="616"/>
      <c r="AC21" s="484" t="s">
        <v>152</v>
      </c>
      <c r="AD21" s="581" t="s">
        <v>189</v>
      </c>
      <c r="AE21" s="540" t="s">
        <v>199</v>
      </c>
      <c r="AF21" s="535"/>
      <c r="AG21" s="536"/>
      <c r="AH21" s="535"/>
      <c r="AI21" s="537"/>
      <c r="AJ21" s="535"/>
      <c r="AK21" s="537"/>
      <c r="AL21" s="535"/>
      <c r="AM21" s="538"/>
    </row>
    <row r="22" spans="1:39" ht="18">
      <c r="A22" s="483"/>
      <c r="B22" s="614" t="s">
        <v>248</v>
      </c>
      <c r="C22" s="484"/>
      <c r="D22" s="541" t="s">
        <v>172</v>
      </c>
      <c r="E22" s="585" t="s">
        <v>199</v>
      </c>
      <c r="F22" s="664">
        <v>7</v>
      </c>
      <c r="G22" s="655">
        <v>518</v>
      </c>
      <c r="H22" s="654">
        <v>8</v>
      </c>
      <c r="I22" s="656">
        <v>765</v>
      </c>
      <c r="J22" s="654">
        <v>28</v>
      </c>
      <c r="K22" s="656">
        <v>2262.96</v>
      </c>
      <c r="L22" s="654">
        <v>22</v>
      </c>
      <c r="M22" s="657">
        <v>1604</v>
      </c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3"/>
      <c r="AB22" s="614" t="s">
        <v>248</v>
      </c>
      <c r="AC22" s="484"/>
      <c r="AD22" s="541" t="s">
        <v>172</v>
      </c>
      <c r="AE22" s="585" t="s">
        <v>199</v>
      </c>
      <c r="AF22" s="530" t="str">
        <f>IF(AND(ISNUMBER(F22),ISNUMBER(F23),ISNUMBER(F24)),IF((F23+F24)&gt;=F22,"subitems as large as total",""),"incomplete data")</f>
        <v>subitems as large as total</v>
      </c>
      <c r="AG22" s="531" t="str">
        <f aca="true" t="shared" si="2" ref="AG22:AM22">IF(AND(ISNUMBER(G22),ISNUMBER(G23),ISNUMBER(G24)),IF((G23+G24)&gt;=G22,"subitems as large as total",""),"incomplete data")</f>
        <v>subitems as large as total</v>
      </c>
      <c r="AH22" s="530" t="str">
        <f t="shared" si="2"/>
        <v>subitems as large as total</v>
      </c>
      <c r="AI22" s="532" t="str">
        <f t="shared" si="2"/>
        <v>subitems as large as total</v>
      </c>
      <c r="AJ22" s="530">
        <f t="shared" si="2"/>
      </c>
      <c r="AK22" s="532" t="str">
        <f t="shared" si="2"/>
        <v>subitems as large as total</v>
      </c>
      <c r="AL22" s="530" t="str">
        <f t="shared" si="2"/>
        <v>subitems as large as total</v>
      </c>
      <c r="AM22" s="533" t="str">
        <f t="shared" si="2"/>
        <v>subitems as large as total</v>
      </c>
    </row>
    <row r="23" spans="1:39" ht="18">
      <c r="A23" s="483"/>
      <c r="B23" s="487"/>
      <c r="C23" s="484" t="s">
        <v>150</v>
      </c>
      <c r="D23" s="534" t="s">
        <v>173</v>
      </c>
      <c r="E23" s="586" t="s">
        <v>199</v>
      </c>
      <c r="F23" s="658">
        <v>0</v>
      </c>
      <c r="G23" s="659">
        <v>5</v>
      </c>
      <c r="H23" s="658">
        <v>4</v>
      </c>
      <c r="I23" s="660">
        <v>516</v>
      </c>
      <c r="J23" s="658">
        <v>3.8</v>
      </c>
      <c r="K23" s="660">
        <v>523.57</v>
      </c>
      <c r="L23" s="658">
        <v>2</v>
      </c>
      <c r="M23" s="661">
        <v>225</v>
      </c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3"/>
      <c r="AB23" s="487"/>
      <c r="AC23" s="484" t="s">
        <v>150</v>
      </c>
      <c r="AD23" s="534" t="s">
        <v>173</v>
      </c>
      <c r="AE23" s="586" t="s">
        <v>199</v>
      </c>
      <c r="AF23" s="535"/>
      <c r="AG23" s="536"/>
      <c r="AH23" s="535"/>
      <c r="AI23" s="537"/>
      <c r="AJ23" s="535"/>
      <c r="AK23" s="537"/>
      <c r="AL23" s="535"/>
      <c r="AM23" s="538"/>
    </row>
    <row r="24" spans="1:39" ht="18">
      <c r="A24" s="483"/>
      <c r="B24" s="548"/>
      <c r="C24" s="484" t="s">
        <v>153</v>
      </c>
      <c r="D24" s="539" t="s">
        <v>174</v>
      </c>
      <c r="E24" s="540" t="s">
        <v>199</v>
      </c>
      <c r="F24" s="658">
        <v>7</v>
      </c>
      <c r="G24" s="659">
        <v>513</v>
      </c>
      <c r="H24" s="658">
        <v>4</v>
      </c>
      <c r="I24" s="660">
        <v>249</v>
      </c>
      <c r="J24" s="658">
        <v>24.06</v>
      </c>
      <c r="K24" s="660">
        <v>1739.39</v>
      </c>
      <c r="L24" s="658">
        <v>20</v>
      </c>
      <c r="M24" s="661">
        <v>1379</v>
      </c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3"/>
      <c r="AB24" s="548"/>
      <c r="AC24" s="484" t="s">
        <v>153</v>
      </c>
      <c r="AD24" s="539" t="s">
        <v>174</v>
      </c>
      <c r="AE24" s="540" t="s">
        <v>199</v>
      </c>
      <c r="AF24" s="535"/>
      <c r="AG24" s="536"/>
      <c r="AH24" s="535"/>
      <c r="AI24" s="537"/>
      <c r="AJ24" s="535"/>
      <c r="AK24" s="537"/>
      <c r="AL24" s="535"/>
      <c r="AM24" s="538"/>
    </row>
    <row r="25" spans="1:39" ht="31.5">
      <c r="A25" s="521" t="s">
        <v>86</v>
      </c>
      <c r="B25" s="617" t="s">
        <v>249</v>
      </c>
      <c r="C25" s="522"/>
      <c r="D25" s="523" t="s">
        <v>143</v>
      </c>
      <c r="E25" s="524" t="s">
        <v>199</v>
      </c>
      <c r="F25" s="667">
        <v>16</v>
      </c>
      <c r="G25" s="651">
        <v>3630</v>
      </c>
      <c r="H25" s="650">
        <v>6</v>
      </c>
      <c r="I25" s="652">
        <v>2293</v>
      </c>
      <c r="J25" s="650">
        <v>50</v>
      </c>
      <c r="K25" s="652">
        <v>6239</v>
      </c>
      <c r="L25" s="650">
        <v>57</v>
      </c>
      <c r="M25" s="653">
        <v>7628</v>
      </c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521" t="s">
        <v>86</v>
      </c>
      <c r="AB25" s="617" t="s">
        <v>249</v>
      </c>
      <c r="AC25" s="522"/>
      <c r="AD25" s="523" t="s">
        <v>143</v>
      </c>
      <c r="AE25" s="524" t="s">
        <v>199</v>
      </c>
      <c r="AF25" s="525" t="s">
        <v>0</v>
      </c>
      <c r="AG25" s="526" t="s">
        <v>0</v>
      </c>
      <c r="AH25" s="525" t="s">
        <v>0</v>
      </c>
      <c r="AI25" s="527" t="s">
        <v>0</v>
      </c>
      <c r="AJ25" s="525" t="s">
        <v>0</v>
      </c>
      <c r="AK25" s="527" t="s">
        <v>0</v>
      </c>
      <c r="AL25" s="525" t="s">
        <v>0</v>
      </c>
      <c r="AM25" s="528" t="s">
        <v>0</v>
      </c>
    </row>
    <row r="26" spans="1:39" ht="18">
      <c r="A26" s="483"/>
      <c r="B26" s="576">
        <v>4403.91</v>
      </c>
      <c r="C26" s="484"/>
      <c r="D26" s="578" t="s">
        <v>190</v>
      </c>
      <c r="E26" s="529" t="s">
        <v>199</v>
      </c>
      <c r="F26" s="664">
        <v>9</v>
      </c>
      <c r="G26" s="663">
        <v>2693</v>
      </c>
      <c r="H26" s="664">
        <v>1</v>
      </c>
      <c r="I26" s="665">
        <v>1336</v>
      </c>
      <c r="J26" s="664">
        <v>2</v>
      </c>
      <c r="K26" s="665">
        <v>1065</v>
      </c>
      <c r="L26" s="664">
        <v>5</v>
      </c>
      <c r="M26" s="666">
        <v>2052</v>
      </c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3"/>
      <c r="AB26" s="576">
        <v>4403.91</v>
      </c>
      <c r="AC26" s="484"/>
      <c r="AD26" s="578" t="s">
        <v>190</v>
      </c>
      <c r="AE26" s="529" t="s">
        <v>199</v>
      </c>
      <c r="AF26" s="530" t="str">
        <f>IF(AND(ISNUMBER(F26),ISNUMBER(F27),ISNUMBER(F28)),IF((F27+F28)&gt;=F26,"subitems as large as total",""),"incomplete data")</f>
        <v>subitems as large as total</v>
      </c>
      <c r="AG26" s="536" t="str">
        <f aca="true" t="shared" si="3" ref="AG26:AM26">IF(AND(ISNUMBER(G26),ISNUMBER(G27),ISNUMBER(G28)),IF((G27+G28)&gt;=G26,"subitems as large as total",""),"incomplete data")</f>
        <v>subitems as large as total</v>
      </c>
      <c r="AH26" s="535" t="str">
        <f t="shared" si="3"/>
        <v>subitems as large as total</v>
      </c>
      <c r="AI26" s="537" t="str">
        <f t="shared" si="3"/>
        <v>subitems as large as total</v>
      </c>
      <c r="AJ26" s="535" t="str">
        <f t="shared" si="3"/>
        <v>subitems as large as total</v>
      </c>
      <c r="AK26" s="537">
        <f t="shared" si="3"/>
      </c>
      <c r="AL26" s="535" t="str">
        <f t="shared" si="3"/>
        <v>subitems as large as total</v>
      </c>
      <c r="AM26" s="538" t="str">
        <f t="shared" si="3"/>
        <v>subitems as large as total</v>
      </c>
    </row>
    <row r="27" spans="1:39" ht="18">
      <c r="A27" s="483"/>
      <c r="B27" s="487"/>
      <c r="C27" s="484" t="s">
        <v>154</v>
      </c>
      <c r="D27" s="542" t="s">
        <v>173</v>
      </c>
      <c r="E27" s="529" t="s">
        <v>199</v>
      </c>
      <c r="F27" s="658">
        <v>8</v>
      </c>
      <c r="G27" s="659">
        <v>2330</v>
      </c>
      <c r="H27" s="658">
        <v>1</v>
      </c>
      <c r="I27" s="660">
        <v>1151</v>
      </c>
      <c r="J27" s="658">
        <v>2.45</v>
      </c>
      <c r="K27" s="660">
        <v>974.64</v>
      </c>
      <c r="L27" s="658">
        <v>5</v>
      </c>
      <c r="M27" s="661">
        <v>1922</v>
      </c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3"/>
      <c r="AB27" s="487"/>
      <c r="AC27" s="484" t="s">
        <v>154</v>
      </c>
      <c r="AD27" s="542" t="s">
        <v>173</v>
      </c>
      <c r="AE27" s="529" t="s">
        <v>199</v>
      </c>
      <c r="AF27" s="535"/>
      <c r="AG27" s="536"/>
      <c r="AH27" s="535"/>
      <c r="AI27" s="537"/>
      <c r="AJ27" s="535"/>
      <c r="AK27" s="537"/>
      <c r="AL27" s="535"/>
      <c r="AM27" s="538"/>
    </row>
    <row r="28" spans="1:39" ht="18">
      <c r="A28" s="483"/>
      <c r="B28" s="548"/>
      <c r="C28" s="484" t="s">
        <v>157</v>
      </c>
      <c r="D28" s="543" t="s">
        <v>174</v>
      </c>
      <c r="E28" s="540" t="s">
        <v>199</v>
      </c>
      <c r="F28" s="658">
        <v>1</v>
      </c>
      <c r="G28" s="659">
        <v>363</v>
      </c>
      <c r="H28" s="658">
        <v>0</v>
      </c>
      <c r="I28" s="660">
        <v>185</v>
      </c>
      <c r="J28" s="658">
        <v>0.42</v>
      </c>
      <c r="K28" s="660">
        <v>89.78</v>
      </c>
      <c r="L28" s="658">
        <v>0</v>
      </c>
      <c r="M28" s="661">
        <v>130</v>
      </c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3"/>
      <c r="AB28" s="548"/>
      <c r="AC28" s="484" t="s">
        <v>157</v>
      </c>
      <c r="AD28" s="543" t="s">
        <v>174</v>
      </c>
      <c r="AE28" s="540" t="s">
        <v>199</v>
      </c>
      <c r="AF28" s="535"/>
      <c r="AG28" s="536"/>
      <c r="AH28" s="535"/>
      <c r="AI28" s="537"/>
      <c r="AJ28" s="535"/>
      <c r="AK28" s="537"/>
      <c r="AL28" s="535"/>
      <c r="AM28" s="538"/>
    </row>
    <row r="29" spans="1:39" ht="18">
      <c r="A29" s="483"/>
      <c r="B29" s="576">
        <v>4403.92</v>
      </c>
      <c r="C29" s="484"/>
      <c r="D29" s="578" t="s">
        <v>191</v>
      </c>
      <c r="E29" s="529" t="s">
        <v>199</v>
      </c>
      <c r="F29" s="654">
        <v>4</v>
      </c>
      <c r="G29" s="655">
        <v>558</v>
      </c>
      <c r="H29" s="654">
        <v>2</v>
      </c>
      <c r="I29" s="656">
        <v>384</v>
      </c>
      <c r="J29" s="654">
        <v>8</v>
      </c>
      <c r="K29" s="656">
        <v>1071</v>
      </c>
      <c r="L29" s="654">
        <v>12</v>
      </c>
      <c r="M29" s="657">
        <v>1248</v>
      </c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3"/>
      <c r="AB29" s="576">
        <v>4403.92</v>
      </c>
      <c r="AC29" s="484"/>
      <c r="AD29" s="578" t="s">
        <v>191</v>
      </c>
      <c r="AE29" s="529" t="s">
        <v>199</v>
      </c>
      <c r="AF29" s="530" t="str">
        <f>IF(AND(ISNUMBER(F29),ISNUMBER(F30),ISNUMBER(F31)),IF((F30+F31)&gt;=F29,"subitems as large as total",""),"incomplete data")</f>
        <v>subitems as large as total</v>
      </c>
      <c r="AG29" s="531" t="str">
        <f aca="true" t="shared" si="4" ref="AG29:AM29">IF(AND(ISNUMBER(G29),ISNUMBER(G30),ISNUMBER(G31)),IF((G30+G31)&gt;=G29,"subitems as large as total",""),"incomplete data")</f>
        <v>subitems as large as total</v>
      </c>
      <c r="AH29" s="530" t="str">
        <f t="shared" si="4"/>
        <v>subitems as large as total</v>
      </c>
      <c r="AI29" s="532" t="str">
        <f t="shared" si="4"/>
        <v>subitems as large as total</v>
      </c>
      <c r="AJ29" s="530">
        <f t="shared" si="4"/>
      </c>
      <c r="AK29" s="532">
        <f t="shared" si="4"/>
      </c>
      <c r="AL29" s="530" t="str">
        <f t="shared" si="4"/>
        <v>subitems as large as total</v>
      </c>
      <c r="AM29" s="533" t="str">
        <f t="shared" si="4"/>
        <v>subitems as large as total</v>
      </c>
    </row>
    <row r="30" spans="1:39" ht="18">
      <c r="A30" s="483"/>
      <c r="B30" s="487"/>
      <c r="C30" s="484" t="s">
        <v>155</v>
      </c>
      <c r="D30" s="542" t="s">
        <v>173</v>
      </c>
      <c r="E30" s="529" t="s">
        <v>199</v>
      </c>
      <c r="F30" s="658">
        <v>4</v>
      </c>
      <c r="G30" s="659">
        <v>558</v>
      </c>
      <c r="H30" s="658">
        <v>2</v>
      </c>
      <c r="I30" s="660">
        <v>347</v>
      </c>
      <c r="J30" s="658">
        <v>5.12</v>
      </c>
      <c r="K30" s="660">
        <v>814.15</v>
      </c>
      <c r="L30" s="658">
        <v>9</v>
      </c>
      <c r="M30" s="661">
        <v>895</v>
      </c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3"/>
      <c r="AB30" s="487"/>
      <c r="AC30" s="484" t="s">
        <v>155</v>
      </c>
      <c r="AD30" s="542" t="s">
        <v>173</v>
      </c>
      <c r="AE30" s="529" t="s">
        <v>199</v>
      </c>
      <c r="AF30" s="535"/>
      <c r="AG30" s="536"/>
      <c r="AH30" s="535"/>
      <c r="AI30" s="537"/>
      <c r="AJ30" s="535"/>
      <c r="AK30" s="537"/>
      <c r="AL30" s="535"/>
      <c r="AM30" s="538"/>
    </row>
    <row r="31" spans="1:39" ht="18">
      <c r="A31" s="483"/>
      <c r="B31" s="548"/>
      <c r="C31" s="484" t="s">
        <v>158</v>
      </c>
      <c r="D31" s="543" t="s">
        <v>174</v>
      </c>
      <c r="E31" s="540" t="s">
        <v>199</v>
      </c>
      <c r="F31" s="658">
        <v>0</v>
      </c>
      <c r="G31" s="659">
        <v>0</v>
      </c>
      <c r="H31" s="658">
        <v>0</v>
      </c>
      <c r="I31" s="660">
        <v>37</v>
      </c>
      <c r="J31" s="658">
        <v>2.53</v>
      </c>
      <c r="K31" s="660">
        <v>256.64</v>
      </c>
      <c r="L31" s="658">
        <v>3</v>
      </c>
      <c r="M31" s="661">
        <v>353</v>
      </c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3"/>
      <c r="AB31" s="548"/>
      <c r="AC31" s="484" t="s">
        <v>158</v>
      </c>
      <c r="AD31" s="543" t="s">
        <v>174</v>
      </c>
      <c r="AE31" s="540" t="s">
        <v>199</v>
      </c>
      <c r="AF31" s="535"/>
      <c r="AG31" s="536"/>
      <c r="AH31" s="535"/>
      <c r="AI31" s="537"/>
      <c r="AJ31" s="535"/>
      <c r="AK31" s="537"/>
      <c r="AL31" s="535"/>
      <c r="AM31" s="538"/>
    </row>
    <row r="32" spans="1:39" ht="18">
      <c r="A32" s="483"/>
      <c r="B32" s="614" t="s">
        <v>250</v>
      </c>
      <c r="C32" s="484"/>
      <c r="D32" s="578" t="s">
        <v>192</v>
      </c>
      <c r="E32" s="529" t="s">
        <v>199</v>
      </c>
      <c r="F32" s="664">
        <v>0</v>
      </c>
      <c r="G32" s="663">
        <v>15</v>
      </c>
      <c r="H32" s="664">
        <v>0</v>
      </c>
      <c r="I32" s="665">
        <v>0</v>
      </c>
      <c r="J32" s="664">
        <v>0</v>
      </c>
      <c r="K32" s="665">
        <v>97</v>
      </c>
      <c r="L32" s="664">
        <v>0</v>
      </c>
      <c r="M32" s="666">
        <v>182</v>
      </c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3"/>
      <c r="AB32" s="614" t="s">
        <v>250</v>
      </c>
      <c r="AC32" s="484"/>
      <c r="AD32" s="578" t="s">
        <v>192</v>
      </c>
      <c r="AE32" s="529" t="s">
        <v>199</v>
      </c>
      <c r="AF32" s="530" t="str">
        <f>IF(AND(ISNUMBER(F32),ISNUMBER(F33),ISNUMBER(F34)),IF((F33+F34)&gt;=F32,"subitems as large as total",""),"incomplete data")</f>
        <v>subitems as large as total</v>
      </c>
      <c r="AG32" s="536" t="str">
        <f aca="true" t="shared" si="5" ref="AG32:AM32">IF(AND(ISNUMBER(G32),ISNUMBER(G33),ISNUMBER(G34)),IF((G33+G34)&gt;=G32,"subitems as large as total",""),"incomplete data")</f>
        <v>subitems as large as total</v>
      </c>
      <c r="AH32" s="535" t="str">
        <f t="shared" si="5"/>
        <v>subitems as large as total</v>
      </c>
      <c r="AI32" s="537" t="str">
        <f t="shared" si="5"/>
        <v>subitems as large as total</v>
      </c>
      <c r="AJ32" s="535" t="str">
        <f t="shared" si="5"/>
        <v>subitems as large as total</v>
      </c>
      <c r="AK32" s="537" t="str">
        <f t="shared" si="5"/>
        <v>subitems as large as total</v>
      </c>
      <c r="AL32" s="535" t="str">
        <f t="shared" si="5"/>
        <v>subitems as large as total</v>
      </c>
      <c r="AM32" s="538" t="str">
        <f t="shared" si="5"/>
        <v>subitems as large as total</v>
      </c>
    </row>
    <row r="33" spans="1:39" ht="18">
      <c r="A33" s="483"/>
      <c r="B33" s="487"/>
      <c r="C33" s="484" t="s">
        <v>156</v>
      </c>
      <c r="D33" s="542" t="s">
        <v>173</v>
      </c>
      <c r="E33" s="529" t="s">
        <v>199</v>
      </c>
      <c r="F33" s="658">
        <v>0</v>
      </c>
      <c r="G33" s="659">
        <v>12</v>
      </c>
      <c r="H33" s="658">
        <v>0</v>
      </c>
      <c r="I33" s="660">
        <v>0</v>
      </c>
      <c r="J33" s="658">
        <v>0.16</v>
      </c>
      <c r="K33" s="660">
        <v>45.84</v>
      </c>
      <c r="L33" s="658">
        <v>0</v>
      </c>
      <c r="M33" s="661">
        <v>79</v>
      </c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3"/>
      <c r="AB33" s="487"/>
      <c r="AC33" s="484" t="s">
        <v>156</v>
      </c>
      <c r="AD33" s="542" t="s">
        <v>173</v>
      </c>
      <c r="AE33" s="529" t="s">
        <v>199</v>
      </c>
      <c r="AF33" s="535"/>
      <c r="AG33" s="536"/>
      <c r="AH33" s="535"/>
      <c r="AI33" s="537"/>
      <c r="AJ33" s="535"/>
      <c r="AK33" s="537"/>
      <c r="AL33" s="535"/>
      <c r="AM33" s="538"/>
    </row>
    <row r="34" spans="1:39" ht="18">
      <c r="A34" s="483"/>
      <c r="B34" s="487"/>
      <c r="C34" s="484" t="s">
        <v>159</v>
      </c>
      <c r="D34" s="543" t="s">
        <v>174</v>
      </c>
      <c r="E34" s="540" t="s">
        <v>199</v>
      </c>
      <c r="F34" s="658">
        <v>0</v>
      </c>
      <c r="G34" s="659">
        <v>3</v>
      </c>
      <c r="H34" s="658">
        <v>0</v>
      </c>
      <c r="I34" s="660">
        <v>0</v>
      </c>
      <c r="J34" s="658">
        <v>0.22</v>
      </c>
      <c r="K34" s="660">
        <v>51.21</v>
      </c>
      <c r="L34" s="658">
        <v>0</v>
      </c>
      <c r="M34" s="661">
        <v>103</v>
      </c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3"/>
      <c r="AB34" s="487"/>
      <c r="AC34" s="484" t="s">
        <v>159</v>
      </c>
      <c r="AD34" s="543" t="s">
        <v>174</v>
      </c>
      <c r="AE34" s="540" t="s">
        <v>199</v>
      </c>
      <c r="AF34" s="535"/>
      <c r="AG34" s="536"/>
      <c r="AH34" s="535"/>
      <c r="AI34" s="537"/>
      <c r="AJ34" s="535"/>
      <c r="AK34" s="537"/>
      <c r="AL34" s="535"/>
      <c r="AM34" s="538"/>
    </row>
    <row r="35" spans="1:39" ht="18">
      <c r="A35" s="483"/>
      <c r="B35" s="615" t="s">
        <v>250</v>
      </c>
      <c r="C35" s="484" t="s">
        <v>175</v>
      </c>
      <c r="D35" s="579" t="s">
        <v>201</v>
      </c>
      <c r="E35" s="540" t="s">
        <v>199</v>
      </c>
      <c r="F35" s="668">
        <v>2</v>
      </c>
      <c r="G35" s="669">
        <v>189</v>
      </c>
      <c r="H35" s="668">
        <v>1</v>
      </c>
      <c r="I35" s="670">
        <v>119</v>
      </c>
      <c r="J35" s="668">
        <v>0.02</v>
      </c>
      <c r="K35" s="670">
        <v>3.19</v>
      </c>
      <c r="L35" s="668">
        <v>0</v>
      </c>
      <c r="M35" s="671">
        <v>13</v>
      </c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3"/>
      <c r="AB35" s="615" t="s">
        <v>250</v>
      </c>
      <c r="AC35" s="484" t="s">
        <v>175</v>
      </c>
      <c r="AD35" s="589" t="s">
        <v>201</v>
      </c>
      <c r="AE35" s="540" t="s">
        <v>199</v>
      </c>
      <c r="AF35" s="535"/>
      <c r="AG35" s="536"/>
      <c r="AH35" s="535"/>
      <c r="AI35" s="537"/>
      <c r="AJ35" s="535"/>
      <c r="AK35" s="537"/>
      <c r="AL35" s="535"/>
      <c r="AM35" s="538"/>
    </row>
    <row r="36" spans="1:39" ht="18">
      <c r="A36" s="544"/>
      <c r="B36" s="616" t="s">
        <v>250</v>
      </c>
      <c r="C36" s="484" t="s">
        <v>160</v>
      </c>
      <c r="D36" s="579" t="s">
        <v>193</v>
      </c>
      <c r="E36" s="540" t="s">
        <v>199</v>
      </c>
      <c r="F36" s="658">
        <v>0</v>
      </c>
      <c r="G36" s="659">
        <v>0</v>
      </c>
      <c r="H36" s="658">
        <v>0</v>
      </c>
      <c r="I36" s="660">
        <v>0</v>
      </c>
      <c r="J36" s="658">
        <v>0</v>
      </c>
      <c r="K36" s="660">
        <v>0</v>
      </c>
      <c r="L36" s="658">
        <v>0</v>
      </c>
      <c r="M36" s="661">
        <v>0</v>
      </c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544"/>
      <c r="AB36" s="616" t="s">
        <v>250</v>
      </c>
      <c r="AC36" s="484" t="s">
        <v>160</v>
      </c>
      <c r="AD36" s="579" t="s">
        <v>193</v>
      </c>
      <c r="AE36" s="540" t="s">
        <v>199</v>
      </c>
      <c r="AF36" s="535"/>
      <c r="AG36" s="536"/>
      <c r="AH36" s="535"/>
      <c r="AI36" s="537"/>
      <c r="AJ36" s="535"/>
      <c r="AK36" s="537"/>
      <c r="AL36" s="535"/>
      <c r="AM36" s="538"/>
    </row>
    <row r="37" spans="1:39" ht="18">
      <c r="A37" s="545" t="s">
        <v>32</v>
      </c>
      <c r="B37" s="618" t="s">
        <v>251</v>
      </c>
      <c r="C37" s="546"/>
      <c r="D37" s="547" t="s">
        <v>145</v>
      </c>
      <c r="E37" s="524" t="s">
        <v>180</v>
      </c>
      <c r="F37" s="650">
        <v>3</v>
      </c>
      <c r="G37" s="652">
        <v>1411</v>
      </c>
      <c r="H37" s="650">
        <v>4</v>
      </c>
      <c r="I37" s="652">
        <v>1788</v>
      </c>
      <c r="J37" s="650">
        <v>518</v>
      </c>
      <c r="K37" s="652">
        <v>120736</v>
      </c>
      <c r="L37" s="650">
        <v>640</v>
      </c>
      <c r="M37" s="653">
        <v>148776</v>
      </c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545" t="s">
        <v>32</v>
      </c>
      <c r="AB37" s="618" t="s">
        <v>251</v>
      </c>
      <c r="AC37" s="546"/>
      <c r="AD37" s="547" t="s">
        <v>145</v>
      </c>
      <c r="AE37" s="524" t="s">
        <v>180</v>
      </c>
      <c r="AF37" s="525" t="s">
        <v>0</v>
      </c>
      <c r="AG37" s="527" t="s">
        <v>0</v>
      </c>
      <c r="AH37" s="525" t="s">
        <v>0</v>
      </c>
      <c r="AI37" s="527" t="s">
        <v>0</v>
      </c>
      <c r="AJ37" s="525" t="s">
        <v>0</v>
      </c>
      <c r="AK37" s="527" t="s">
        <v>0</v>
      </c>
      <c r="AL37" s="525" t="s">
        <v>0</v>
      </c>
      <c r="AM37" s="528" t="s">
        <v>0</v>
      </c>
    </row>
    <row r="38" spans="1:39" ht="18">
      <c r="A38" s="483"/>
      <c r="B38" s="619" t="s">
        <v>252</v>
      </c>
      <c r="C38" s="487"/>
      <c r="D38" s="578" t="s">
        <v>194</v>
      </c>
      <c r="E38" s="529" t="s">
        <v>180</v>
      </c>
      <c r="F38" s="664">
        <v>2</v>
      </c>
      <c r="G38" s="665">
        <v>897</v>
      </c>
      <c r="H38" s="664">
        <v>1</v>
      </c>
      <c r="I38" s="665">
        <v>684</v>
      </c>
      <c r="J38" s="664">
        <v>81</v>
      </c>
      <c r="K38" s="665">
        <v>16697</v>
      </c>
      <c r="L38" s="664">
        <v>109</v>
      </c>
      <c r="M38" s="666">
        <v>22656</v>
      </c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3"/>
      <c r="AB38" s="619" t="s">
        <v>252</v>
      </c>
      <c r="AC38" s="487"/>
      <c r="AD38" s="578" t="s">
        <v>194</v>
      </c>
      <c r="AE38" s="529" t="s">
        <v>180</v>
      </c>
      <c r="AF38" s="535"/>
      <c r="AG38" s="537"/>
      <c r="AH38" s="535"/>
      <c r="AI38" s="537"/>
      <c r="AJ38" s="535"/>
      <c r="AK38" s="537"/>
      <c r="AL38" s="535"/>
      <c r="AM38" s="538"/>
    </row>
    <row r="39" spans="1:39" ht="18">
      <c r="A39" s="483"/>
      <c r="B39" s="619" t="s">
        <v>252</v>
      </c>
      <c r="C39" s="548"/>
      <c r="D39" s="583" t="s">
        <v>195</v>
      </c>
      <c r="E39" s="549" t="s">
        <v>180</v>
      </c>
      <c r="F39" s="654">
        <v>0</v>
      </c>
      <c r="G39" s="656">
        <v>26</v>
      </c>
      <c r="H39" s="654">
        <v>0</v>
      </c>
      <c r="I39" s="656">
        <v>7</v>
      </c>
      <c r="J39" s="654">
        <v>1</v>
      </c>
      <c r="K39" s="656">
        <v>307</v>
      </c>
      <c r="L39" s="654">
        <v>4</v>
      </c>
      <c r="M39" s="657">
        <v>606</v>
      </c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3"/>
      <c r="AB39" s="619" t="s">
        <v>252</v>
      </c>
      <c r="AC39" s="548"/>
      <c r="AD39" s="583" t="s">
        <v>195</v>
      </c>
      <c r="AE39" s="549" t="s">
        <v>180</v>
      </c>
      <c r="AF39" s="530"/>
      <c r="AG39" s="532"/>
      <c r="AH39" s="530"/>
      <c r="AI39" s="532"/>
      <c r="AJ39" s="530"/>
      <c r="AK39" s="532"/>
      <c r="AL39" s="530"/>
      <c r="AM39" s="533"/>
    </row>
    <row r="40" spans="1:39" ht="55.5" customHeight="1">
      <c r="A40" s="521" t="s">
        <v>89</v>
      </c>
      <c r="B40" s="621" t="s">
        <v>254</v>
      </c>
      <c r="C40" s="550"/>
      <c r="D40" s="523" t="s">
        <v>146</v>
      </c>
      <c r="E40" s="524" t="s">
        <v>180</v>
      </c>
      <c r="F40" s="650">
        <v>73</v>
      </c>
      <c r="G40" s="652">
        <v>23592</v>
      </c>
      <c r="H40" s="650">
        <v>105</v>
      </c>
      <c r="I40" s="652">
        <v>33835</v>
      </c>
      <c r="J40" s="650">
        <v>225</v>
      </c>
      <c r="K40" s="652">
        <v>121983</v>
      </c>
      <c r="L40" s="650">
        <v>259</v>
      </c>
      <c r="M40" s="653">
        <v>142738</v>
      </c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521" t="s">
        <v>89</v>
      </c>
      <c r="AB40" s="621" t="s">
        <v>254</v>
      </c>
      <c r="AC40" s="550"/>
      <c r="AD40" s="523" t="s">
        <v>146</v>
      </c>
      <c r="AE40" s="524" t="s">
        <v>180</v>
      </c>
      <c r="AF40" s="525" t="s">
        <v>0</v>
      </c>
      <c r="AG40" s="527" t="s">
        <v>0</v>
      </c>
      <c r="AH40" s="525" t="s">
        <v>0</v>
      </c>
      <c r="AI40" s="527" t="s">
        <v>0</v>
      </c>
      <c r="AJ40" s="525" t="s">
        <v>0</v>
      </c>
      <c r="AK40" s="527" t="s">
        <v>0</v>
      </c>
      <c r="AL40" s="525" t="s">
        <v>0</v>
      </c>
      <c r="AM40" s="528" t="s">
        <v>0</v>
      </c>
    </row>
    <row r="41" spans="1:39" ht="18">
      <c r="A41" s="483"/>
      <c r="B41" s="486">
        <v>4407.91</v>
      </c>
      <c r="C41" s="487"/>
      <c r="D41" s="578" t="s">
        <v>190</v>
      </c>
      <c r="E41" s="529" t="s">
        <v>180</v>
      </c>
      <c r="F41" s="654">
        <v>36</v>
      </c>
      <c r="G41" s="656">
        <v>12547</v>
      </c>
      <c r="H41" s="654">
        <v>43</v>
      </c>
      <c r="I41" s="656">
        <v>17322</v>
      </c>
      <c r="J41" s="654">
        <v>48</v>
      </c>
      <c r="K41" s="656">
        <v>32789</v>
      </c>
      <c r="L41" s="654">
        <v>63</v>
      </c>
      <c r="M41" s="657">
        <v>38469</v>
      </c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3"/>
      <c r="AB41" s="486">
        <v>4407.91</v>
      </c>
      <c r="AC41" s="487"/>
      <c r="AD41" s="578" t="s">
        <v>190</v>
      </c>
      <c r="AE41" s="529" t="s">
        <v>180</v>
      </c>
      <c r="AF41" s="530"/>
      <c r="AG41" s="532"/>
      <c r="AH41" s="530"/>
      <c r="AI41" s="532"/>
      <c r="AJ41" s="530"/>
      <c r="AK41" s="532"/>
      <c r="AL41" s="530"/>
      <c r="AM41" s="533"/>
    </row>
    <row r="42" spans="1:39" ht="18">
      <c r="A42" s="483"/>
      <c r="B42" s="486">
        <v>4407.92</v>
      </c>
      <c r="C42" s="487"/>
      <c r="D42" s="578" t="s">
        <v>191</v>
      </c>
      <c r="E42" s="529" t="s">
        <v>180</v>
      </c>
      <c r="F42" s="654">
        <v>30</v>
      </c>
      <c r="G42" s="656">
        <v>6749</v>
      </c>
      <c r="H42" s="654">
        <v>49</v>
      </c>
      <c r="I42" s="656">
        <v>10663</v>
      </c>
      <c r="J42" s="654">
        <v>162</v>
      </c>
      <c r="K42" s="656">
        <v>83489</v>
      </c>
      <c r="L42" s="654">
        <v>184</v>
      </c>
      <c r="M42" s="657">
        <v>96517</v>
      </c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3"/>
      <c r="AB42" s="486">
        <v>4407.92</v>
      </c>
      <c r="AC42" s="487"/>
      <c r="AD42" s="578" t="s">
        <v>191</v>
      </c>
      <c r="AE42" s="529" t="s">
        <v>180</v>
      </c>
      <c r="AF42" s="530"/>
      <c r="AG42" s="532"/>
      <c r="AH42" s="530"/>
      <c r="AI42" s="532"/>
      <c r="AJ42" s="530"/>
      <c r="AK42" s="532"/>
      <c r="AL42" s="530"/>
      <c r="AM42" s="533"/>
    </row>
    <row r="43" spans="1:39" ht="18">
      <c r="A43" s="483"/>
      <c r="B43" s="486">
        <v>4407.93</v>
      </c>
      <c r="C43" s="487"/>
      <c r="D43" s="578" t="s">
        <v>196</v>
      </c>
      <c r="E43" s="529" t="s">
        <v>180</v>
      </c>
      <c r="F43" s="654">
        <v>0</v>
      </c>
      <c r="G43" s="656">
        <v>61</v>
      </c>
      <c r="H43" s="654">
        <v>0</v>
      </c>
      <c r="I43" s="656">
        <v>73</v>
      </c>
      <c r="J43" s="654">
        <v>0</v>
      </c>
      <c r="K43" s="656">
        <v>316</v>
      </c>
      <c r="L43" s="654">
        <v>0</v>
      </c>
      <c r="M43" s="657">
        <v>233</v>
      </c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3"/>
      <c r="AB43" s="486">
        <v>4407.93</v>
      </c>
      <c r="AC43" s="487"/>
      <c r="AD43" s="578" t="s">
        <v>196</v>
      </c>
      <c r="AE43" s="529" t="s">
        <v>180</v>
      </c>
      <c r="AF43" s="530"/>
      <c r="AG43" s="532"/>
      <c r="AH43" s="530"/>
      <c r="AI43" s="532"/>
      <c r="AJ43" s="530"/>
      <c r="AK43" s="532"/>
      <c r="AL43" s="530"/>
      <c r="AM43" s="533"/>
    </row>
    <row r="44" spans="1:39" ht="18">
      <c r="A44" s="483"/>
      <c r="B44" s="486">
        <v>4407.94</v>
      </c>
      <c r="C44" s="487"/>
      <c r="D44" s="578" t="s">
        <v>197</v>
      </c>
      <c r="E44" s="529" t="s">
        <v>180</v>
      </c>
      <c r="F44" s="654">
        <v>0</v>
      </c>
      <c r="G44" s="656">
        <v>37</v>
      </c>
      <c r="H44" s="654">
        <v>0</v>
      </c>
      <c r="I44" s="656">
        <v>2</v>
      </c>
      <c r="J44" s="654">
        <v>0</v>
      </c>
      <c r="K44" s="656">
        <v>55</v>
      </c>
      <c r="L44" s="654">
        <v>0</v>
      </c>
      <c r="M44" s="657">
        <v>170</v>
      </c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3"/>
      <c r="AB44" s="486">
        <v>4407.94</v>
      </c>
      <c r="AC44" s="487"/>
      <c r="AD44" s="578" t="s">
        <v>197</v>
      </c>
      <c r="AE44" s="529" t="s">
        <v>180</v>
      </c>
      <c r="AF44" s="530"/>
      <c r="AG44" s="532"/>
      <c r="AH44" s="530"/>
      <c r="AI44" s="532"/>
      <c r="AJ44" s="530"/>
      <c r="AK44" s="532"/>
      <c r="AL44" s="530"/>
      <c r="AM44" s="533"/>
    </row>
    <row r="45" spans="1:39" ht="18">
      <c r="A45" s="483"/>
      <c r="B45" s="486">
        <v>4407.95</v>
      </c>
      <c r="C45" s="487"/>
      <c r="D45" s="578" t="s">
        <v>198</v>
      </c>
      <c r="E45" s="529" t="s">
        <v>180</v>
      </c>
      <c r="F45" s="654">
        <v>2</v>
      </c>
      <c r="G45" s="656">
        <v>1000</v>
      </c>
      <c r="H45" s="654">
        <v>6</v>
      </c>
      <c r="I45" s="656">
        <v>2332</v>
      </c>
      <c r="J45" s="654">
        <v>1</v>
      </c>
      <c r="K45" s="656">
        <v>940</v>
      </c>
      <c r="L45" s="654">
        <v>4</v>
      </c>
      <c r="M45" s="657">
        <v>2292</v>
      </c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3"/>
      <c r="AB45" s="486">
        <v>4407.95</v>
      </c>
      <c r="AC45" s="487"/>
      <c r="AD45" s="578" t="s">
        <v>198</v>
      </c>
      <c r="AE45" s="529" t="s">
        <v>180</v>
      </c>
      <c r="AF45" s="530"/>
      <c r="AG45" s="532"/>
      <c r="AH45" s="530"/>
      <c r="AI45" s="532"/>
      <c r="AJ45" s="530"/>
      <c r="AK45" s="532"/>
      <c r="AL45" s="530"/>
      <c r="AM45" s="533"/>
    </row>
    <row r="46" spans="1:39" ht="18">
      <c r="A46" s="483"/>
      <c r="B46" s="619" t="s">
        <v>253</v>
      </c>
      <c r="C46" s="603"/>
      <c r="D46" s="589" t="s">
        <v>201</v>
      </c>
      <c r="E46" s="529" t="s">
        <v>180</v>
      </c>
      <c r="F46" s="664">
        <v>0</v>
      </c>
      <c r="G46" s="665">
        <v>44</v>
      </c>
      <c r="H46" s="664">
        <v>0</v>
      </c>
      <c r="I46" s="665">
        <v>22</v>
      </c>
      <c r="J46" s="664">
        <v>0</v>
      </c>
      <c r="K46" s="665">
        <v>37</v>
      </c>
      <c r="L46" s="664">
        <v>0</v>
      </c>
      <c r="M46" s="666">
        <v>0</v>
      </c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3"/>
      <c r="AB46" s="619" t="s">
        <v>253</v>
      </c>
      <c r="AC46" s="603"/>
      <c r="AD46" s="589" t="s">
        <v>201</v>
      </c>
      <c r="AE46" s="529" t="s">
        <v>180</v>
      </c>
      <c r="AF46" s="535"/>
      <c r="AG46" s="537"/>
      <c r="AH46" s="535"/>
      <c r="AI46" s="537"/>
      <c r="AJ46" s="535"/>
      <c r="AK46" s="537"/>
      <c r="AL46" s="535"/>
      <c r="AM46" s="538"/>
    </row>
    <row r="47" spans="1:39" ht="18.75" thickBot="1">
      <c r="A47" s="551"/>
      <c r="B47" s="620" t="s">
        <v>253</v>
      </c>
      <c r="C47" s="602"/>
      <c r="D47" s="584" t="s">
        <v>192</v>
      </c>
      <c r="E47" s="552" t="s">
        <v>180</v>
      </c>
      <c r="F47" s="672">
        <v>4</v>
      </c>
      <c r="G47" s="673">
        <v>1675</v>
      </c>
      <c r="H47" s="672">
        <v>5</v>
      </c>
      <c r="I47" s="673">
        <v>1419</v>
      </c>
      <c r="J47" s="672">
        <v>6</v>
      </c>
      <c r="K47" s="673">
        <v>4239</v>
      </c>
      <c r="L47" s="672">
        <v>7</v>
      </c>
      <c r="M47" s="674">
        <v>4973</v>
      </c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551"/>
      <c r="AB47" s="620" t="s">
        <v>253</v>
      </c>
      <c r="AC47" s="602"/>
      <c r="AD47" s="584" t="s">
        <v>192</v>
      </c>
      <c r="AE47" s="552" t="s">
        <v>180</v>
      </c>
      <c r="AF47" s="553"/>
      <c r="AG47" s="554"/>
      <c r="AH47" s="553"/>
      <c r="AI47" s="554"/>
      <c r="AJ47" s="553"/>
      <c r="AK47" s="554"/>
      <c r="AL47" s="553"/>
      <c r="AM47" s="555"/>
    </row>
    <row r="48" spans="1:39" ht="18.75" customHeight="1">
      <c r="A48" s="556" t="s">
        <v>176</v>
      </c>
      <c r="B48" s="556"/>
      <c r="C48" s="556"/>
      <c r="D48" s="557"/>
      <c r="E48" s="557"/>
      <c r="F48" s="558"/>
      <c r="G48" s="558"/>
      <c r="H48" s="558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</row>
    <row r="49" spans="1:39" ht="18" customHeight="1">
      <c r="A49" s="489" t="s">
        <v>177</v>
      </c>
      <c r="B49" s="489"/>
      <c r="C49" s="489"/>
      <c r="D49" s="446"/>
      <c r="E49" s="446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</row>
    <row r="50" spans="1:39" ht="15">
      <c r="A50" s="489" t="s">
        <v>178</v>
      </c>
      <c r="B50" s="489"/>
      <c r="C50" s="489"/>
      <c r="D50" s="446"/>
      <c r="E50" s="446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</row>
    <row r="51" spans="1:39" ht="20.25" customHeight="1">
      <c r="A51" s="587" t="s">
        <v>200</v>
      </c>
      <c r="B51" s="489"/>
      <c r="C51" s="489"/>
      <c r="D51" s="446"/>
      <c r="E51" s="446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</row>
    <row r="52" spans="1:39" ht="15">
      <c r="A52" s="489"/>
      <c r="B52" s="489"/>
      <c r="C52" s="489"/>
      <c r="D52" s="446"/>
      <c r="E52" s="446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</row>
    <row r="53" spans="1:39" ht="15">
      <c r="A53" s="489"/>
      <c r="B53" s="489"/>
      <c r="C53" s="489"/>
      <c r="D53" s="446"/>
      <c r="E53" s="446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</row>
  </sheetData>
  <sheetProtection sheet="1"/>
  <mergeCells count="26"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H9:M9"/>
    <mergeCell ref="F12:I12"/>
    <mergeCell ref="J12:M12"/>
    <mergeCell ref="E10:F10"/>
    <mergeCell ref="D5:G6"/>
    <mergeCell ref="D8:G8"/>
    <mergeCell ref="D7:G7"/>
    <mergeCell ref="D9:G9"/>
    <mergeCell ref="H5:I5"/>
    <mergeCell ref="H6:M6"/>
    <mergeCell ref="I7:J7"/>
    <mergeCell ref="L7:M7"/>
    <mergeCell ref="I2:J2"/>
    <mergeCell ref="L2:M2"/>
    <mergeCell ref="H3:J3"/>
    <mergeCell ref="H4:M4"/>
  </mergeCells>
  <printOptions horizontalCentered="1" verticalCentered="1"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125</v>
      </c>
    </row>
    <row r="2" ht="12">
      <c r="B2" s="348" t="e">
        <f>#REF!+'JQ2-Trade'!D11+'JQ2-Trade'!H11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126</v>
      </c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Theresa Loeffler</cp:lastModifiedBy>
  <cp:lastPrinted>2015-03-30T15:23:30Z</cp:lastPrinted>
  <dcterms:created xsi:type="dcterms:W3CDTF">1998-09-16T16:39:33Z</dcterms:created>
  <dcterms:modified xsi:type="dcterms:W3CDTF">2016-02-16T10:42:19Z</dcterms:modified>
  <cp:category/>
  <cp:version/>
  <cp:contentType/>
  <cp:contentStatus/>
</cp:coreProperties>
</file>