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300" windowWidth="15315" windowHeight="10545" firstSheet="2" activeTab="13"/>
  </bookViews>
  <sheets>
    <sheet name="AR1" sheetId="1" r:id="rId1"/>
    <sheet name="AZ1" sheetId="2" r:id="rId2"/>
    <sheet name="BiH1" sheetId="3" r:id="rId3"/>
    <sheet name="GE1" sheetId="4" r:id="rId4"/>
    <sheet name="KZ1" sheetId="5" r:id="rId5"/>
    <sheet name="KG1" sheetId="6" r:id="rId6"/>
    <sheet name="MD1" sheetId="7" r:id="rId7"/>
    <sheet name="ME1" sheetId="8" r:id="rId8"/>
    <sheet name="RU1" sheetId="9" r:id="rId9"/>
    <sheet name="RS1" sheetId="10" r:id="rId10"/>
    <sheet name="UA1" sheetId="11" r:id="rId11"/>
    <sheet name="UZ1" sheetId="12" r:id="rId12"/>
    <sheet name="TJ1" sheetId="13" r:id="rId13"/>
    <sheet name="MKD1" sheetId="14" r:id="rId14"/>
  </sheets>
  <definedNames>
    <definedName name="_xlnm.Print_Titles" localSheetId="8">'RU1'!$4:$4</definedName>
  </definedNames>
  <calcPr calcId="145621" fullCalcOnLoad="1"/>
</workbook>
</file>

<file path=xl/calcChain.xml><?xml version="1.0" encoding="utf-8"?>
<calcChain xmlns="http://schemas.openxmlformats.org/spreadsheetml/2006/main">
  <c r="O40" i="14" l="1"/>
  <c r="N40" i="14"/>
  <c r="M40" i="14"/>
  <c r="L40" i="14"/>
  <c r="K40" i="14"/>
  <c r="J40" i="14"/>
  <c r="I40" i="14"/>
  <c r="O38" i="14"/>
  <c r="N38" i="14"/>
  <c r="M38" i="14"/>
  <c r="L38" i="14"/>
  <c r="K38" i="14"/>
  <c r="J38" i="14"/>
  <c r="I38" i="14"/>
  <c r="O30" i="14"/>
  <c r="N30" i="14"/>
  <c r="M30" i="14"/>
  <c r="L30" i="14"/>
  <c r="K30" i="14"/>
  <c r="J30" i="14"/>
  <c r="I30" i="14"/>
  <c r="H30" i="14"/>
  <c r="G30" i="14"/>
  <c r="O28" i="14"/>
  <c r="N28" i="14"/>
  <c r="M28" i="14"/>
  <c r="L28" i="14"/>
  <c r="K28" i="14"/>
  <c r="J28" i="14"/>
  <c r="I28" i="14"/>
  <c r="H28" i="14"/>
  <c r="G28" i="14"/>
  <c r="O23" i="14"/>
  <c r="N23" i="14"/>
  <c r="M23" i="14"/>
  <c r="L23" i="14"/>
  <c r="K23" i="14"/>
  <c r="J23" i="14"/>
  <c r="O20" i="14"/>
  <c r="N20" i="14"/>
  <c r="M20" i="14"/>
  <c r="L20" i="14"/>
  <c r="K20" i="14"/>
  <c r="J20" i="14"/>
  <c r="O18" i="14"/>
  <c r="N18" i="14"/>
  <c r="M18" i="14"/>
  <c r="L18" i="14"/>
  <c r="K18" i="14"/>
  <c r="J18" i="14"/>
  <c r="O15" i="14"/>
  <c r="N15" i="14"/>
  <c r="M15" i="14"/>
  <c r="L15" i="14"/>
  <c r="K15" i="14"/>
  <c r="J15" i="14"/>
  <c r="I15" i="14"/>
  <c r="H15" i="14"/>
  <c r="G15" i="14"/>
  <c r="O13" i="14"/>
  <c r="N13" i="14"/>
  <c r="M13" i="14"/>
  <c r="L13" i="14"/>
  <c r="K13" i="14"/>
  <c r="J13" i="14"/>
  <c r="I13" i="14"/>
  <c r="H13" i="14"/>
  <c r="G13" i="14"/>
  <c r="O10" i="14"/>
  <c r="N10" i="14"/>
  <c r="M10" i="14"/>
  <c r="L10" i="14"/>
  <c r="K10" i="14"/>
  <c r="J10" i="14"/>
  <c r="I10" i="14"/>
  <c r="H10" i="14"/>
  <c r="G10" i="14"/>
  <c r="O8" i="14"/>
  <c r="N8" i="14"/>
  <c r="M8" i="14"/>
  <c r="L8" i="14"/>
  <c r="K8" i="14"/>
  <c r="J8" i="14"/>
  <c r="I8" i="14"/>
  <c r="H8" i="14"/>
  <c r="G8" i="14"/>
  <c r="P90" i="13"/>
  <c r="O90" i="13"/>
  <c r="L90" i="13"/>
  <c r="K90" i="13"/>
  <c r="H90" i="13"/>
  <c r="G90" i="13"/>
  <c r="O89" i="13"/>
  <c r="N89" i="13"/>
  <c r="K89" i="13"/>
  <c r="J89" i="13"/>
  <c r="G89" i="13"/>
  <c r="Q86" i="13"/>
  <c r="M86" i="13"/>
  <c r="I86" i="13"/>
  <c r="Q85" i="13"/>
  <c r="P85" i="13"/>
  <c r="M85" i="13"/>
  <c r="L85" i="13"/>
  <c r="I85" i="13"/>
  <c r="H85" i="13"/>
  <c r="P79" i="13"/>
  <c r="O79" i="13"/>
  <c r="L79" i="13"/>
  <c r="K79" i="13"/>
  <c r="H79" i="13"/>
  <c r="G79" i="13"/>
  <c r="D79" i="13"/>
  <c r="P75" i="13"/>
  <c r="O75" i="13"/>
  <c r="L75" i="13"/>
  <c r="K75" i="13"/>
  <c r="H75" i="13"/>
  <c r="G75" i="13"/>
  <c r="D75" i="13"/>
  <c r="Q74" i="13"/>
  <c r="M74" i="13"/>
  <c r="I74" i="13"/>
  <c r="E74" i="13"/>
  <c r="P68" i="13"/>
  <c r="O68" i="13"/>
  <c r="L68" i="13"/>
  <c r="K68" i="13"/>
  <c r="H68" i="13"/>
  <c r="G68" i="13"/>
  <c r="D68" i="13"/>
  <c r="P64" i="13"/>
  <c r="O64" i="13"/>
  <c r="L64" i="13"/>
  <c r="K64" i="13"/>
  <c r="H64" i="13"/>
  <c r="G64" i="13"/>
  <c r="D64" i="13"/>
  <c r="Q63" i="13"/>
  <c r="M63" i="13"/>
  <c r="I63" i="13"/>
  <c r="E63" i="13"/>
  <c r="P35" i="13"/>
  <c r="O35" i="13"/>
  <c r="P33" i="13"/>
  <c r="Q31" i="13"/>
  <c r="Q90" i="13" s="1"/>
  <c r="P31" i="13"/>
  <c r="O31" i="13"/>
  <c r="O33" i="13" s="1"/>
  <c r="N31" i="13"/>
  <c r="N33" i="13" s="1"/>
  <c r="M31" i="13"/>
  <c r="M90" i="13" s="1"/>
  <c r="L31" i="13"/>
  <c r="K31" i="13"/>
  <c r="J31" i="13"/>
  <c r="J90" i="13" s="1"/>
  <c r="I31" i="13"/>
  <c r="I90" i="13" s="1"/>
  <c r="H31" i="13"/>
  <c r="G31" i="13"/>
  <c r="F31" i="13"/>
  <c r="F79" i="13" s="1"/>
  <c r="E31" i="13"/>
  <c r="E79" i="13" s="1"/>
  <c r="D31" i="13"/>
  <c r="P30" i="13"/>
  <c r="O30" i="13"/>
  <c r="P28" i="13"/>
  <c r="Q26" i="13"/>
  <c r="Q30" i="13" s="1"/>
  <c r="P26" i="13"/>
  <c r="P89" i="13" s="1"/>
  <c r="O26" i="13"/>
  <c r="O78" i="13" s="1"/>
  <c r="N26" i="13"/>
  <c r="N28" i="13" s="1"/>
  <c r="M26" i="13"/>
  <c r="M30" i="13" s="1"/>
  <c r="L26" i="13"/>
  <c r="L89" i="13" s="1"/>
  <c r="K26" i="13"/>
  <c r="K78" i="13" s="1"/>
  <c r="J26" i="13"/>
  <c r="J78" i="13" s="1"/>
  <c r="I26" i="13"/>
  <c r="I78" i="13" s="1"/>
  <c r="H26" i="13"/>
  <c r="H89" i="13" s="1"/>
  <c r="G26" i="13"/>
  <c r="G78" i="13" s="1"/>
  <c r="F26" i="13"/>
  <c r="F78" i="13" s="1"/>
  <c r="E26" i="13"/>
  <c r="E67" i="13" s="1"/>
  <c r="D26" i="13"/>
  <c r="D78" i="13" s="1"/>
  <c r="P15" i="13"/>
  <c r="O15" i="13"/>
  <c r="Q13" i="13"/>
  <c r="P13" i="13"/>
  <c r="M13" i="13"/>
  <c r="L13" i="13"/>
  <c r="I13" i="13"/>
  <c r="H13" i="13"/>
  <c r="E13" i="13"/>
  <c r="D13" i="13"/>
  <c r="Q11" i="13"/>
  <c r="Q75" i="13" s="1"/>
  <c r="P11" i="13"/>
  <c r="P86" i="13" s="1"/>
  <c r="O11" i="13"/>
  <c r="O86" i="13" s="1"/>
  <c r="N11" i="13"/>
  <c r="N13" i="13" s="1"/>
  <c r="M11" i="13"/>
  <c r="M75" i="13" s="1"/>
  <c r="L11" i="13"/>
  <c r="L86" i="13" s="1"/>
  <c r="K11" i="13"/>
  <c r="K86" i="13" s="1"/>
  <c r="J11" i="13"/>
  <c r="J13" i="13" s="1"/>
  <c r="I11" i="13"/>
  <c r="I75" i="13" s="1"/>
  <c r="H11" i="13"/>
  <c r="H86" i="13" s="1"/>
  <c r="G11" i="13"/>
  <c r="G86" i="13" s="1"/>
  <c r="F11" i="13"/>
  <c r="F13" i="13" s="1"/>
  <c r="E11" i="13"/>
  <c r="E75" i="13" s="1"/>
  <c r="D11" i="13"/>
  <c r="Q8" i="13"/>
  <c r="P8" i="13"/>
  <c r="M8" i="13"/>
  <c r="L8" i="13"/>
  <c r="I8" i="13"/>
  <c r="H8" i="13"/>
  <c r="E8" i="13"/>
  <c r="D8" i="13"/>
  <c r="Q6" i="13"/>
  <c r="P6" i="13"/>
  <c r="P74" i="13" s="1"/>
  <c r="O6" i="13"/>
  <c r="O74" i="13" s="1"/>
  <c r="N6" i="13"/>
  <c r="N85" i="13" s="1"/>
  <c r="M6" i="13"/>
  <c r="L6" i="13"/>
  <c r="L74" i="13" s="1"/>
  <c r="K6" i="13"/>
  <c r="K74" i="13" s="1"/>
  <c r="J6" i="13"/>
  <c r="J85" i="13" s="1"/>
  <c r="I6" i="13"/>
  <c r="H6" i="13"/>
  <c r="H74" i="13" s="1"/>
  <c r="G6" i="13"/>
  <c r="G74" i="13" s="1"/>
  <c r="F6" i="13"/>
  <c r="F8" i="13" s="1"/>
  <c r="E6" i="13"/>
  <c r="D6" i="13"/>
  <c r="D74" i="13" s="1"/>
  <c r="Q79" i="12"/>
  <c r="P79" i="12"/>
  <c r="O79" i="12"/>
  <c r="N79" i="12"/>
  <c r="M79" i="12"/>
  <c r="L79" i="12"/>
  <c r="K79" i="12"/>
  <c r="J79" i="12"/>
  <c r="I79" i="12"/>
  <c r="H79" i="12"/>
  <c r="G79" i="12"/>
  <c r="F79" i="12"/>
  <c r="E79" i="12"/>
  <c r="D79" i="12"/>
  <c r="Q78" i="12"/>
  <c r="P78" i="12"/>
  <c r="O78" i="12"/>
  <c r="N78" i="12"/>
  <c r="M78" i="12"/>
  <c r="L78" i="12"/>
  <c r="K78" i="12"/>
  <c r="J78" i="12"/>
  <c r="I78" i="12"/>
  <c r="H78" i="12"/>
  <c r="G78" i="12"/>
  <c r="F78" i="12"/>
  <c r="E78" i="12"/>
  <c r="D78" i="12"/>
  <c r="Q77" i="12"/>
  <c r="P77" i="12"/>
  <c r="O77" i="12"/>
  <c r="N77" i="12"/>
  <c r="M77" i="12"/>
  <c r="L77" i="12"/>
  <c r="K77" i="12"/>
  <c r="J77" i="12"/>
  <c r="I77" i="12"/>
  <c r="H77" i="12"/>
  <c r="G77" i="12"/>
  <c r="F77" i="12"/>
  <c r="E77" i="12"/>
  <c r="D77" i="12"/>
  <c r="Q75" i="12"/>
  <c r="P75" i="12"/>
  <c r="O75" i="12"/>
  <c r="N75" i="12"/>
  <c r="M75" i="12"/>
  <c r="L75" i="12"/>
  <c r="K75" i="12"/>
  <c r="J75" i="12"/>
  <c r="I75" i="12"/>
  <c r="H75" i="12"/>
  <c r="G75" i="12"/>
  <c r="F75" i="12"/>
  <c r="E75" i="12"/>
  <c r="D75" i="12"/>
  <c r="Q68" i="12"/>
  <c r="P68" i="12"/>
  <c r="O68" i="12"/>
  <c r="N68" i="12"/>
  <c r="M68" i="12"/>
  <c r="L68" i="12"/>
  <c r="K68" i="12"/>
  <c r="J68" i="12"/>
  <c r="I68" i="12"/>
  <c r="H68" i="12"/>
  <c r="G68" i="12"/>
  <c r="F68" i="12"/>
  <c r="E68" i="12"/>
  <c r="D68" i="12"/>
  <c r="Q67" i="12"/>
  <c r="P67" i="12"/>
  <c r="O67" i="12"/>
  <c r="N67" i="12"/>
  <c r="M67" i="12"/>
  <c r="L67" i="12"/>
  <c r="K67" i="12"/>
  <c r="J67" i="12"/>
  <c r="I67" i="12"/>
  <c r="H67" i="12"/>
  <c r="G67" i="12"/>
  <c r="F67" i="12"/>
  <c r="E67" i="12"/>
  <c r="D67" i="12"/>
  <c r="Q66" i="12"/>
  <c r="P66" i="12"/>
  <c r="O66" i="12"/>
  <c r="N66" i="12"/>
  <c r="M66" i="12"/>
  <c r="L66" i="12"/>
  <c r="K66" i="12"/>
  <c r="J66" i="12"/>
  <c r="I66" i="12"/>
  <c r="H66" i="12"/>
  <c r="G66" i="12"/>
  <c r="F66" i="12"/>
  <c r="E66" i="12"/>
  <c r="D66" i="12"/>
  <c r="Q65" i="12"/>
  <c r="P65" i="12"/>
  <c r="O65" i="12"/>
  <c r="N65" i="12"/>
  <c r="M65" i="12"/>
  <c r="L65" i="12"/>
  <c r="K65" i="12"/>
  <c r="J65" i="12"/>
  <c r="I65" i="12"/>
  <c r="H65" i="12"/>
  <c r="G65" i="12"/>
  <c r="F65" i="12"/>
  <c r="E65" i="12"/>
  <c r="D65" i="12"/>
  <c r="Q64" i="12"/>
  <c r="P64" i="12"/>
  <c r="O64" i="12"/>
  <c r="N64" i="12"/>
  <c r="M64" i="12"/>
  <c r="L64" i="12"/>
  <c r="K64" i="12"/>
  <c r="J64" i="12"/>
  <c r="I64" i="12"/>
  <c r="H64" i="12"/>
  <c r="G64" i="12"/>
  <c r="F64" i="12"/>
  <c r="E64" i="12"/>
  <c r="D64" i="12"/>
  <c r="Q63" i="12"/>
  <c r="P63" i="12"/>
  <c r="O63" i="12"/>
  <c r="N63" i="12"/>
  <c r="M63" i="12"/>
  <c r="L63" i="12"/>
  <c r="K63" i="12"/>
  <c r="J63" i="12"/>
  <c r="I63" i="12"/>
  <c r="H63" i="12"/>
  <c r="G63" i="12"/>
  <c r="F63" i="12"/>
  <c r="E63" i="12"/>
  <c r="D63" i="12"/>
  <c r="Q33" i="12"/>
  <c r="P33" i="12"/>
  <c r="O33" i="12"/>
  <c r="N33" i="12"/>
  <c r="M33" i="12"/>
  <c r="L33" i="12"/>
  <c r="K33" i="12"/>
  <c r="J33" i="12"/>
  <c r="I33" i="12"/>
  <c r="H33" i="12"/>
  <c r="G33" i="12"/>
  <c r="F33" i="12"/>
  <c r="E33" i="12"/>
  <c r="D33" i="12"/>
  <c r="Q28" i="12"/>
  <c r="P28" i="12"/>
  <c r="O28" i="12"/>
  <c r="N28" i="12"/>
  <c r="M28" i="12"/>
  <c r="L28" i="12"/>
  <c r="K28" i="12"/>
  <c r="J28" i="12"/>
  <c r="I28" i="12"/>
  <c r="H28" i="12"/>
  <c r="G28" i="12"/>
  <c r="F28" i="12"/>
  <c r="E28" i="12"/>
  <c r="D28" i="12"/>
  <c r="Q18" i="12"/>
  <c r="P18" i="12"/>
  <c r="O18" i="12"/>
  <c r="N18" i="12"/>
  <c r="M18" i="12"/>
  <c r="L18" i="12"/>
  <c r="K18" i="12"/>
  <c r="J18" i="12"/>
  <c r="I18" i="12"/>
  <c r="H18" i="12"/>
  <c r="G18" i="12"/>
  <c r="F18" i="12"/>
  <c r="E18" i="12"/>
  <c r="D18" i="12"/>
  <c r="Q13" i="12"/>
  <c r="P13" i="12"/>
  <c r="O13" i="12"/>
  <c r="N13" i="12"/>
  <c r="M13" i="12"/>
  <c r="L13" i="12"/>
  <c r="K13" i="12"/>
  <c r="J13" i="12"/>
  <c r="I13" i="12"/>
  <c r="H13" i="12"/>
  <c r="G13" i="12"/>
  <c r="F13" i="12"/>
  <c r="E13" i="12"/>
  <c r="D13" i="12"/>
  <c r="Q8" i="12"/>
  <c r="P8" i="12"/>
  <c r="O8" i="12"/>
  <c r="N8" i="12"/>
  <c r="M8" i="12"/>
  <c r="L8" i="12"/>
  <c r="K8" i="12"/>
  <c r="J8" i="12"/>
  <c r="I8" i="12"/>
  <c r="H8" i="12"/>
  <c r="G8" i="12"/>
  <c r="F8" i="12"/>
  <c r="E8" i="12"/>
  <c r="D8" i="12"/>
  <c r="P93" i="10"/>
  <c r="O93" i="10"/>
  <c r="N93" i="10"/>
  <c r="M93" i="10"/>
  <c r="L93" i="10"/>
  <c r="K93" i="10"/>
  <c r="J93" i="10"/>
  <c r="I93" i="10"/>
  <c r="H93" i="10"/>
  <c r="G93" i="10"/>
  <c r="F93" i="10"/>
  <c r="P92" i="10"/>
  <c r="O92" i="10"/>
  <c r="N92" i="10"/>
  <c r="M92" i="10"/>
  <c r="L92" i="10"/>
  <c r="K92" i="10"/>
  <c r="J92" i="10"/>
  <c r="I92" i="10"/>
  <c r="H92" i="10"/>
  <c r="G92" i="10"/>
  <c r="F92" i="10"/>
  <c r="P91" i="10"/>
  <c r="O91" i="10"/>
  <c r="N91" i="10"/>
  <c r="M91" i="10"/>
  <c r="L91" i="10"/>
  <c r="K91" i="10"/>
  <c r="J91" i="10"/>
  <c r="I91" i="10"/>
  <c r="H91" i="10"/>
  <c r="G91" i="10"/>
  <c r="F91" i="10"/>
  <c r="P89" i="10"/>
  <c r="O89" i="10"/>
  <c r="N89" i="10"/>
  <c r="M89" i="10"/>
  <c r="L89" i="10"/>
  <c r="K89" i="10"/>
  <c r="J89" i="10"/>
  <c r="I89" i="10"/>
  <c r="H89" i="10"/>
  <c r="G89" i="10"/>
  <c r="F89" i="10"/>
  <c r="P88" i="10"/>
  <c r="O88" i="10"/>
  <c r="N88" i="10"/>
  <c r="M88" i="10"/>
  <c r="L88" i="10"/>
  <c r="K88" i="10"/>
  <c r="J88" i="10"/>
  <c r="I88" i="10"/>
  <c r="H88" i="10"/>
  <c r="G88" i="10"/>
  <c r="F88" i="10"/>
  <c r="P87" i="10"/>
  <c r="O87" i="10"/>
  <c r="N87" i="10"/>
  <c r="M87" i="10"/>
  <c r="L87" i="10"/>
  <c r="K87" i="10"/>
  <c r="J87" i="10"/>
  <c r="I87" i="10"/>
  <c r="H87" i="10"/>
  <c r="G87" i="10"/>
  <c r="F87" i="10"/>
  <c r="P86" i="10"/>
  <c r="O86" i="10"/>
  <c r="N86" i="10"/>
  <c r="M86" i="10"/>
  <c r="L86" i="10"/>
  <c r="K86" i="10"/>
  <c r="J86" i="10"/>
  <c r="I86" i="10"/>
  <c r="H86" i="10"/>
  <c r="G86" i="10"/>
  <c r="F86" i="10"/>
  <c r="P85" i="10"/>
  <c r="O85" i="10"/>
  <c r="N85" i="10"/>
  <c r="M85" i="10"/>
  <c r="L85" i="10"/>
  <c r="K85" i="10"/>
  <c r="J85" i="10"/>
  <c r="I85" i="10"/>
  <c r="H85" i="10"/>
  <c r="G85" i="10"/>
  <c r="F85" i="10"/>
  <c r="P82" i="10"/>
  <c r="O82" i="10"/>
  <c r="N82" i="10"/>
  <c r="M82" i="10"/>
  <c r="L82" i="10"/>
  <c r="K82" i="10"/>
  <c r="J82" i="10"/>
  <c r="I82" i="10"/>
  <c r="H82" i="10"/>
  <c r="G82" i="10"/>
  <c r="F82" i="10"/>
  <c r="P81" i="10"/>
  <c r="O81" i="10"/>
  <c r="N81" i="10"/>
  <c r="M81" i="10"/>
  <c r="L81" i="10"/>
  <c r="K81" i="10"/>
  <c r="J81" i="10"/>
  <c r="I81" i="10"/>
  <c r="H81" i="10"/>
  <c r="G81" i="10"/>
  <c r="F81" i="10"/>
  <c r="P80" i="10"/>
  <c r="O80" i="10"/>
  <c r="N80" i="10"/>
  <c r="M80" i="10"/>
  <c r="L80" i="10"/>
  <c r="K80" i="10"/>
  <c r="J80" i="10"/>
  <c r="I80" i="10"/>
  <c r="H80" i="10"/>
  <c r="G80" i="10"/>
  <c r="F80" i="10"/>
  <c r="P78" i="10"/>
  <c r="O78" i="10"/>
  <c r="N78" i="10"/>
  <c r="M78" i="10"/>
  <c r="L78" i="10"/>
  <c r="K78" i="10"/>
  <c r="J78" i="10"/>
  <c r="I78" i="10"/>
  <c r="H78" i="10"/>
  <c r="G78" i="10"/>
  <c r="F78" i="10"/>
  <c r="P77" i="10"/>
  <c r="O77" i="10"/>
  <c r="N77" i="10"/>
  <c r="M77" i="10"/>
  <c r="L77" i="10"/>
  <c r="K77" i="10"/>
  <c r="J77" i="10"/>
  <c r="I77" i="10"/>
  <c r="H77" i="10"/>
  <c r="G77" i="10"/>
  <c r="F77" i="10"/>
  <c r="P76" i="10"/>
  <c r="O76" i="10"/>
  <c r="N76" i="10"/>
  <c r="M76" i="10"/>
  <c r="L76" i="10"/>
  <c r="K76" i="10"/>
  <c r="J76" i="10"/>
  <c r="I76" i="10"/>
  <c r="H76" i="10"/>
  <c r="G76" i="10"/>
  <c r="F76" i="10"/>
  <c r="P75" i="10"/>
  <c r="O75" i="10"/>
  <c r="N75" i="10"/>
  <c r="M75" i="10"/>
  <c r="L75" i="10"/>
  <c r="K75" i="10"/>
  <c r="J75" i="10"/>
  <c r="I75" i="10"/>
  <c r="H75" i="10"/>
  <c r="G75" i="10"/>
  <c r="F75" i="10"/>
  <c r="P74" i="10"/>
  <c r="O74" i="10"/>
  <c r="N74" i="10"/>
  <c r="M74" i="10"/>
  <c r="L74" i="10"/>
  <c r="K74" i="10"/>
  <c r="J74" i="10"/>
  <c r="I74" i="10"/>
  <c r="H74" i="10"/>
  <c r="G74" i="10"/>
  <c r="F74" i="10"/>
  <c r="P71" i="10"/>
  <c r="O71" i="10"/>
  <c r="N71" i="10"/>
  <c r="M71" i="10"/>
  <c r="L71" i="10"/>
  <c r="K71" i="10"/>
  <c r="J71" i="10"/>
  <c r="I71" i="10"/>
  <c r="H71" i="10"/>
  <c r="G71" i="10"/>
  <c r="F71" i="10"/>
  <c r="P70" i="10"/>
  <c r="O70" i="10"/>
  <c r="N70" i="10"/>
  <c r="M70" i="10"/>
  <c r="L70" i="10"/>
  <c r="K70" i="10"/>
  <c r="J70" i="10"/>
  <c r="I70" i="10"/>
  <c r="H70" i="10"/>
  <c r="G70" i="10"/>
  <c r="F70" i="10"/>
  <c r="P69" i="10"/>
  <c r="O69" i="10"/>
  <c r="N69" i="10"/>
  <c r="M69" i="10"/>
  <c r="L69" i="10"/>
  <c r="K69" i="10"/>
  <c r="J69" i="10"/>
  <c r="I69" i="10"/>
  <c r="H69" i="10"/>
  <c r="G69" i="10"/>
  <c r="F69" i="10"/>
  <c r="P67" i="10"/>
  <c r="O67" i="10"/>
  <c r="N67" i="10"/>
  <c r="M67" i="10"/>
  <c r="L67" i="10"/>
  <c r="K67" i="10"/>
  <c r="J67" i="10"/>
  <c r="I67" i="10"/>
  <c r="H67" i="10"/>
  <c r="G67" i="10"/>
  <c r="F67" i="10"/>
  <c r="P66" i="10"/>
  <c r="O66" i="10"/>
  <c r="N66" i="10"/>
  <c r="M66" i="10"/>
  <c r="L66" i="10"/>
  <c r="K66" i="10"/>
  <c r="J66" i="10"/>
  <c r="I66" i="10"/>
  <c r="H66" i="10"/>
  <c r="G66" i="10"/>
  <c r="F66" i="10"/>
  <c r="P65" i="10"/>
  <c r="O65" i="10"/>
  <c r="N65" i="10"/>
  <c r="M65" i="10"/>
  <c r="L65" i="10"/>
  <c r="K65" i="10"/>
  <c r="J65" i="10"/>
  <c r="I65" i="10"/>
  <c r="H65" i="10"/>
  <c r="G65" i="10"/>
  <c r="F65" i="10"/>
  <c r="P64" i="10"/>
  <c r="O64" i="10"/>
  <c r="N64" i="10"/>
  <c r="M64" i="10"/>
  <c r="L64" i="10"/>
  <c r="K64" i="10"/>
  <c r="J64" i="10"/>
  <c r="I64" i="10"/>
  <c r="H64" i="10"/>
  <c r="G64" i="10"/>
  <c r="F64" i="10"/>
  <c r="P63" i="10"/>
  <c r="O63" i="10"/>
  <c r="N63" i="10"/>
  <c r="M63" i="10"/>
  <c r="L63" i="10"/>
  <c r="K63" i="10"/>
  <c r="J63" i="10"/>
  <c r="I63" i="10"/>
  <c r="H63" i="10"/>
  <c r="G63" i="10"/>
  <c r="F63" i="10"/>
  <c r="P50" i="10"/>
  <c r="O50" i="10"/>
  <c r="N50" i="10"/>
  <c r="M50" i="10"/>
  <c r="L50" i="10"/>
  <c r="K50" i="10"/>
  <c r="J50" i="10"/>
  <c r="I50" i="10"/>
  <c r="H50" i="10"/>
  <c r="G50" i="10"/>
  <c r="F50" i="10"/>
  <c r="P48" i="10"/>
  <c r="O48" i="10"/>
  <c r="N48" i="10"/>
  <c r="M48" i="10"/>
  <c r="L48" i="10"/>
  <c r="J48" i="10"/>
  <c r="I48" i="10"/>
  <c r="H48" i="10"/>
  <c r="G48" i="10"/>
  <c r="F48" i="10"/>
  <c r="K47" i="10"/>
  <c r="K48" i="10" s="1"/>
  <c r="P45" i="10"/>
  <c r="O45" i="10"/>
  <c r="N45" i="10"/>
  <c r="M45" i="10"/>
  <c r="L45" i="10"/>
  <c r="K45" i="10"/>
  <c r="J45" i="10"/>
  <c r="I45" i="10"/>
  <c r="H45" i="10"/>
  <c r="G45" i="10"/>
  <c r="F45" i="10"/>
  <c r="P43" i="10"/>
  <c r="O43" i="10"/>
  <c r="N43" i="10"/>
  <c r="M43" i="10"/>
  <c r="L43" i="10"/>
  <c r="K43" i="10"/>
  <c r="J43" i="10"/>
  <c r="I43" i="10"/>
  <c r="H43" i="10"/>
  <c r="G43" i="10"/>
  <c r="F43" i="10"/>
  <c r="P40" i="10"/>
  <c r="O40" i="10"/>
  <c r="N40" i="10"/>
  <c r="M40" i="10"/>
  <c r="L40" i="10"/>
  <c r="K40" i="10"/>
  <c r="J40" i="10"/>
  <c r="I40" i="10"/>
  <c r="H40" i="10"/>
  <c r="G40" i="10"/>
  <c r="F40" i="10"/>
  <c r="P38" i="10"/>
  <c r="O38" i="10"/>
  <c r="N38" i="10"/>
  <c r="M38" i="10"/>
  <c r="L38" i="10"/>
  <c r="K38" i="10"/>
  <c r="J38" i="10"/>
  <c r="I38" i="10"/>
  <c r="H38" i="10"/>
  <c r="G38" i="10"/>
  <c r="F38" i="10"/>
  <c r="P30" i="10"/>
  <c r="O30" i="10"/>
  <c r="N30" i="10"/>
  <c r="M30" i="10"/>
  <c r="L30" i="10"/>
  <c r="K30" i="10"/>
  <c r="J30" i="10"/>
  <c r="I30" i="10"/>
  <c r="H30" i="10"/>
  <c r="G30" i="10"/>
  <c r="F30" i="10"/>
  <c r="P28" i="10"/>
  <c r="O28" i="10"/>
  <c r="N28" i="10"/>
  <c r="M28" i="10"/>
  <c r="L28" i="10"/>
  <c r="K28" i="10"/>
  <c r="J28" i="10"/>
  <c r="I28" i="10"/>
  <c r="H28" i="10"/>
  <c r="G28" i="10"/>
  <c r="F28" i="10"/>
  <c r="P25" i="10"/>
  <c r="O25" i="10"/>
  <c r="N25" i="10"/>
  <c r="M25" i="10"/>
  <c r="L25" i="10"/>
  <c r="K25" i="10"/>
  <c r="J25" i="10"/>
  <c r="I25" i="10"/>
  <c r="H25" i="10"/>
  <c r="G25" i="10"/>
  <c r="F25" i="10"/>
  <c r="P23" i="10"/>
  <c r="O23" i="10"/>
  <c r="N23" i="10"/>
  <c r="M23" i="10"/>
  <c r="L23" i="10"/>
  <c r="K23" i="10"/>
  <c r="J23" i="10"/>
  <c r="I23" i="10"/>
  <c r="H23" i="10"/>
  <c r="G23" i="10"/>
  <c r="F23" i="10"/>
  <c r="P20" i="10"/>
  <c r="O20" i="10"/>
  <c r="N20" i="10"/>
  <c r="M20" i="10"/>
  <c r="L20" i="10"/>
  <c r="K20" i="10"/>
  <c r="J20" i="10"/>
  <c r="I20" i="10"/>
  <c r="H20" i="10"/>
  <c r="G20" i="10"/>
  <c r="F20" i="10"/>
  <c r="P18" i="10"/>
  <c r="O18" i="10"/>
  <c r="N18" i="10"/>
  <c r="M18" i="10"/>
  <c r="L18" i="10"/>
  <c r="K18" i="10"/>
  <c r="I18" i="10"/>
  <c r="H18" i="10"/>
  <c r="G18" i="10"/>
  <c r="F18" i="10"/>
  <c r="J17" i="10"/>
  <c r="J18" i="10" s="1"/>
  <c r="P15" i="10"/>
  <c r="O15" i="10"/>
  <c r="N15" i="10"/>
  <c r="M15" i="10"/>
  <c r="L15" i="10"/>
  <c r="K15" i="10"/>
  <c r="J15" i="10"/>
  <c r="I15" i="10"/>
  <c r="H15" i="10"/>
  <c r="G15" i="10"/>
  <c r="F15" i="10"/>
  <c r="P13" i="10"/>
  <c r="O13" i="10"/>
  <c r="N13" i="10"/>
  <c r="M13" i="10"/>
  <c r="L13" i="10"/>
  <c r="K13" i="10"/>
  <c r="J13" i="10"/>
  <c r="I13" i="10"/>
  <c r="H13" i="10"/>
  <c r="G13" i="10"/>
  <c r="F13" i="10"/>
  <c r="P10" i="10"/>
  <c r="O10" i="10"/>
  <c r="N10" i="10"/>
  <c r="M10" i="10"/>
  <c r="L10" i="10"/>
  <c r="K10" i="10"/>
  <c r="J10" i="10"/>
  <c r="I10" i="10"/>
  <c r="H10" i="10"/>
  <c r="G10" i="10"/>
  <c r="F10" i="10"/>
  <c r="P8" i="10"/>
  <c r="O8" i="10"/>
  <c r="N8" i="10"/>
  <c r="M8" i="10"/>
  <c r="L8" i="10"/>
  <c r="K8" i="10"/>
  <c r="J8" i="10"/>
  <c r="I8" i="10"/>
  <c r="H8" i="10"/>
  <c r="G8" i="10"/>
  <c r="F8" i="10"/>
  <c r="O89" i="9"/>
  <c r="K89" i="9"/>
  <c r="J89" i="9"/>
  <c r="L88" i="9"/>
  <c r="J87" i="9"/>
  <c r="L86" i="9"/>
  <c r="O85" i="9"/>
  <c r="N85" i="9"/>
  <c r="K85" i="9"/>
  <c r="N76" i="9"/>
  <c r="J76" i="9"/>
  <c r="P75" i="9"/>
  <c r="O75" i="9"/>
  <c r="K75" i="9"/>
  <c r="J75" i="9"/>
  <c r="G75" i="9"/>
  <c r="P74" i="9"/>
  <c r="O74" i="9"/>
  <c r="K74" i="9"/>
  <c r="G74" i="9"/>
  <c r="F74" i="9"/>
  <c r="O67" i="9"/>
  <c r="N67" i="9"/>
  <c r="K67" i="9"/>
  <c r="G67" i="9"/>
  <c r="O66" i="9"/>
  <c r="N66" i="9"/>
  <c r="P65" i="9"/>
  <c r="N65" i="9"/>
  <c r="J65" i="9"/>
  <c r="I65" i="9"/>
  <c r="P64" i="9"/>
  <c r="L64" i="9"/>
  <c r="J64" i="9"/>
  <c r="Q63" i="9"/>
  <c r="M63" i="9"/>
  <c r="L63" i="9"/>
  <c r="F63" i="9"/>
  <c r="N30" i="9"/>
  <c r="M30" i="9"/>
  <c r="N28" i="9"/>
  <c r="J28" i="9"/>
  <c r="I28" i="9"/>
  <c r="Q26" i="9"/>
  <c r="P26" i="9"/>
  <c r="P89" i="9" s="1"/>
  <c r="O26" i="9"/>
  <c r="O78" i="9" s="1"/>
  <c r="N26" i="9"/>
  <c r="N78" i="9" s="1"/>
  <c r="M26" i="9"/>
  <c r="L26" i="9"/>
  <c r="L89" i="9" s="1"/>
  <c r="K26" i="9"/>
  <c r="K78" i="9" s="1"/>
  <c r="J26" i="9"/>
  <c r="J78" i="9" s="1"/>
  <c r="I26" i="9"/>
  <c r="H26" i="9"/>
  <c r="H89" i="9" s="1"/>
  <c r="G26" i="9"/>
  <c r="G78" i="9" s="1"/>
  <c r="F26" i="9"/>
  <c r="F78" i="9" s="1"/>
  <c r="Q22" i="9"/>
  <c r="P22" i="9"/>
  <c r="O22" i="9"/>
  <c r="N22" i="9"/>
  <c r="N21" i="9" s="1"/>
  <c r="N88" i="9" s="1"/>
  <c r="M22" i="9"/>
  <c r="M21" i="9" s="1"/>
  <c r="L22" i="9"/>
  <c r="K22" i="9"/>
  <c r="J22" i="9"/>
  <c r="I22" i="9"/>
  <c r="H22" i="9"/>
  <c r="G22" i="9"/>
  <c r="P21" i="9"/>
  <c r="P25" i="9" s="1"/>
  <c r="O21" i="9"/>
  <c r="L21" i="9"/>
  <c r="L77" i="9" s="1"/>
  <c r="F20" i="9"/>
  <c r="Q17" i="9"/>
  <c r="P17" i="9"/>
  <c r="P18" i="9" s="1"/>
  <c r="O17" i="9"/>
  <c r="O16" i="9" s="1"/>
  <c r="O65" i="9" s="1"/>
  <c r="N17" i="9"/>
  <c r="M17" i="9"/>
  <c r="L17" i="9"/>
  <c r="L18" i="9" s="1"/>
  <c r="K17" i="9"/>
  <c r="K16" i="9" s="1"/>
  <c r="K65" i="9" s="1"/>
  <c r="J17" i="9"/>
  <c r="I17" i="9"/>
  <c r="H17" i="9"/>
  <c r="G17" i="9"/>
  <c r="G16" i="9" s="1"/>
  <c r="G65" i="9" s="1"/>
  <c r="P16" i="9"/>
  <c r="N16" i="9"/>
  <c r="N87" i="9" s="1"/>
  <c r="M16" i="9"/>
  <c r="M20" i="9" s="1"/>
  <c r="L16" i="9"/>
  <c r="L65" i="9" s="1"/>
  <c r="J16" i="9"/>
  <c r="J20" i="9" s="1"/>
  <c r="I16" i="9"/>
  <c r="H16" i="9"/>
  <c r="H76" i="9" s="1"/>
  <c r="F16" i="9"/>
  <c r="F18" i="9" s="1"/>
  <c r="P15" i="9"/>
  <c r="N15" i="9"/>
  <c r="L15" i="9"/>
  <c r="P13" i="9"/>
  <c r="L13" i="9"/>
  <c r="J13" i="9"/>
  <c r="H13" i="9"/>
  <c r="Q11" i="9"/>
  <c r="Q75" i="9" s="1"/>
  <c r="P11" i="9"/>
  <c r="P86" i="9" s="1"/>
  <c r="O11" i="9"/>
  <c r="O86" i="9" s="1"/>
  <c r="N11" i="9"/>
  <c r="N86" i="9" s="1"/>
  <c r="M11" i="9"/>
  <c r="M75" i="9" s="1"/>
  <c r="L11" i="9"/>
  <c r="L75" i="9" s="1"/>
  <c r="K11" i="9"/>
  <c r="K86" i="9" s="1"/>
  <c r="J11" i="9"/>
  <c r="J86" i="9" s="1"/>
  <c r="I11" i="9"/>
  <c r="I75" i="9" s="1"/>
  <c r="H11" i="9"/>
  <c r="H75" i="9" s="1"/>
  <c r="G11" i="9"/>
  <c r="G64" i="9" s="1"/>
  <c r="F11" i="9"/>
  <c r="F75" i="9" s="1"/>
  <c r="Q10" i="9"/>
  <c r="N10" i="9"/>
  <c r="M10" i="9"/>
  <c r="L10" i="9"/>
  <c r="F10" i="9"/>
  <c r="N8" i="9"/>
  <c r="M8" i="9"/>
  <c r="J8" i="9"/>
  <c r="I8" i="9"/>
  <c r="H8" i="9"/>
  <c r="Q6" i="9"/>
  <c r="P6" i="9"/>
  <c r="P85" i="9" s="1"/>
  <c r="O6" i="9"/>
  <c r="O63" i="9" s="1"/>
  <c r="N6" i="9"/>
  <c r="N74" i="9" s="1"/>
  <c r="M6" i="9"/>
  <c r="L6" i="9"/>
  <c r="L85" i="9" s="1"/>
  <c r="K6" i="9"/>
  <c r="K63" i="9" s="1"/>
  <c r="J6" i="9"/>
  <c r="J74" i="9" s="1"/>
  <c r="I6" i="9"/>
  <c r="H6" i="9"/>
  <c r="H85" i="9" s="1"/>
  <c r="G6" i="9"/>
  <c r="G63" i="9" s="1"/>
  <c r="F6" i="9"/>
  <c r="F8" i="9" s="1"/>
  <c r="O49" i="8"/>
  <c r="O50" i="8" s="1"/>
  <c r="N49" i="8"/>
  <c r="N50" i="8" s="1"/>
  <c r="M49" i="8"/>
  <c r="M50" i="8" s="1"/>
  <c r="L49" i="8"/>
  <c r="L50" i="8" s="1"/>
  <c r="K49" i="8"/>
  <c r="K50" i="8" s="1"/>
  <c r="J49" i="8"/>
  <c r="J50" i="8" s="1"/>
  <c r="I49" i="8"/>
  <c r="I50" i="8" s="1"/>
  <c r="H49" i="8"/>
  <c r="H50" i="8" s="1"/>
  <c r="G49" i="8"/>
  <c r="G50" i="8" s="1"/>
  <c r="F49" i="8"/>
  <c r="F50" i="8" s="1"/>
  <c r="E49" i="8"/>
  <c r="E50" i="8" s="1"/>
  <c r="D49" i="8"/>
  <c r="D50" i="8" s="1"/>
  <c r="O48" i="8"/>
  <c r="N48" i="8"/>
  <c r="M48" i="8"/>
  <c r="L48" i="8"/>
  <c r="K48" i="8"/>
  <c r="J48" i="8"/>
  <c r="I48" i="8"/>
  <c r="H48" i="8"/>
  <c r="G48" i="8"/>
  <c r="F48" i="8"/>
  <c r="E48" i="8"/>
  <c r="D48" i="8"/>
  <c r="O44" i="8"/>
  <c r="O45" i="8" s="1"/>
  <c r="N44" i="8"/>
  <c r="N45" i="8" s="1"/>
  <c r="M44" i="8"/>
  <c r="M45" i="8" s="1"/>
  <c r="L44" i="8"/>
  <c r="L45" i="8" s="1"/>
  <c r="K44" i="8"/>
  <c r="K45" i="8" s="1"/>
  <c r="J44" i="8"/>
  <c r="J45" i="8" s="1"/>
  <c r="I44" i="8"/>
  <c r="I45" i="8" s="1"/>
  <c r="H44" i="8"/>
  <c r="H45" i="8" s="1"/>
  <c r="G44" i="8"/>
  <c r="G45" i="8" s="1"/>
  <c r="F44" i="8"/>
  <c r="F45" i="8" s="1"/>
  <c r="E44" i="8"/>
  <c r="E45" i="8" s="1"/>
  <c r="D44" i="8"/>
  <c r="D45" i="8" s="1"/>
  <c r="O43" i="8"/>
  <c r="N43" i="8"/>
  <c r="M43" i="8"/>
  <c r="L43" i="8"/>
  <c r="K43" i="8"/>
  <c r="J43" i="8"/>
  <c r="I43" i="8"/>
  <c r="H43" i="8"/>
  <c r="G43" i="8"/>
  <c r="F43" i="8"/>
  <c r="E43" i="8"/>
  <c r="D43" i="8"/>
  <c r="E30" i="8"/>
  <c r="D30" i="8"/>
  <c r="O29" i="8"/>
  <c r="O30" i="8" s="1"/>
  <c r="N29" i="8"/>
  <c r="N30" i="8" s="1"/>
  <c r="M29" i="8"/>
  <c r="M30" i="8" s="1"/>
  <c r="L29" i="8"/>
  <c r="L30" i="8" s="1"/>
  <c r="K29" i="8"/>
  <c r="K30" i="8" s="1"/>
  <c r="J29" i="8"/>
  <c r="J30" i="8" s="1"/>
  <c r="I29" i="8"/>
  <c r="I30" i="8" s="1"/>
  <c r="H29" i="8"/>
  <c r="H30" i="8" s="1"/>
  <c r="G29" i="8"/>
  <c r="G30" i="8" s="1"/>
  <c r="F29" i="8"/>
  <c r="F30" i="8" s="1"/>
  <c r="O28" i="8"/>
  <c r="N28" i="8"/>
  <c r="M28" i="8"/>
  <c r="L28" i="8"/>
  <c r="K28" i="8"/>
  <c r="J28" i="8"/>
  <c r="I28" i="8"/>
  <c r="H28" i="8"/>
  <c r="G28" i="8"/>
  <c r="F28" i="8"/>
  <c r="E28" i="8"/>
  <c r="D28" i="8"/>
  <c r="E25" i="8"/>
  <c r="D25" i="8"/>
  <c r="O24" i="8"/>
  <c r="O25" i="8" s="1"/>
  <c r="N24" i="8"/>
  <c r="N25" i="8" s="1"/>
  <c r="M24" i="8"/>
  <c r="M25" i="8" s="1"/>
  <c r="L24" i="8"/>
  <c r="L25" i="8" s="1"/>
  <c r="K24" i="8"/>
  <c r="K25" i="8" s="1"/>
  <c r="J24" i="8"/>
  <c r="J25" i="8" s="1"/>
  <c r="I24" i="8"/>
  <c r="I25" i="8" s="1"/>
  <c r="H24" i="8"/>
  <c r="H25" i="8" s="1"/>
  <c r="G24" i="8"/>
  <c r="G25" i="8" s="1"/>
  <c r="F24" i="8"/>
  <c r="F25" i="8" s="1"/>
  <c r="O23" i="8"/>
  <c r="N23" i="8"/>
  <c r="M23" i="8"/>
  <c r="L23" i="8"/>
  <c r="K23" i="8"/>
  <c r="J23" i="8"/>
  <c r="I23" i="8"/>
  <c r="H23" i="8"/>
  <c r="G23" i="8"/>
  <c r="F23" i="8"/>
  <c r="E23" i="8"/>
  <c r="D23" i="8"/>
  <c r="E20" i="8"/>
  <c r="D20" i="8"/>
  <c r="O19" i="8"/>
  <c r="O20" i="8" s="1"/>
  <c r="N19" i="8"/>
  <c r="N20" i="8" s="1"/>
  <c r="M19" i="8"/>
  <c r="M20" i="8" s="1"/>
  <c r="L19" i="8"/>
  <c r="L20" i="8" s="1"/>
  <c r="K19" i="8"/>
  <c r="K20" i="8" s="1"/>
  <c r="J19" i="8"/>
  <c r="J20" i="8" s="1"/>
  <c r="I19" i="8"/>
  <c r="I20" i="8" s="1"/>
  <c r="H19" i="8"/>
  <c r="H20" i="8" s="1"/>
  <c r="G19" i="8"/>
  <c r="G20" i="8" s="1"/>
  <c r="F19" i="8"/>
  <c r="F20" i="8" s="1"/>
  <c r="O18" i="8"/>
  <c r="N18" i="8"/>
  <c r="M18" i="8"/>
  <c r="L18" i="8"/>
  <c r="K18" i="8"/>
  <c r="J18" i="8"/>
  <c r="I18" i="8"/>
  <c r="H18" i="8"/>
  <c r="G18" i="8"/>
  <c r="F18" i="8"/>
  <c r="E18" i="8"/>
  <c r="D18" i="8"/>
  <c r="E15" i="8"/>
  <c r="D15" i="8"/>
  <c r="O14" i="8"/>
  <c r="O15" i="8" s="1"/>
  <c r="N14" i="8"/>
  <c r="N15" i="8" s="1"/>
  <c r="M14" i="8"/>
  <c r="M15" i="8" s="1"/>
  <c r="L14" i="8"/>
  <c r="L15" i="8" s="1"/>
  <c r="K14" i="8"/>
  <c r="K15" i="8" s="1"/>
  <c r="J14" i="8"/>
  <c r="J15" i="8" s="1"/>
  <c r="I14" i="8"/>
  <c r="I15" i="8" s="1"/>
  <c r="H14" i="8"/>
  <c r="H15" i="8" s="1"/>
  <c r="G14" i="8"/>
  <c r="G15" i="8" s="1"/>
  <c r="F14" i="8"/>
  <c r="F15" i="8" s="1"/>
  <c r="O13" i="8"/>
  <c r="N13" i="8"/>
  <c r="M13" i="8"/>
  <c r="L13" i="8"/>
  <c r="K13" i="8"/>
  <c r="J13" i="8"/>
  <c r="I13" i="8"/>
  <c r="H13" i="8"/>
  <c r="G13" i="8"/>
  <c r="F13" i="8"/>
  <c r="E13" i="8"/>
  <c r="D13" i="8"/>
  <c r="E10" i="8"/>
  <c r="D10" i="8"/>
  <c r="O9" i="8"/>
  <c r="O10" i="8" s="1"/>
  <c r="N9" i="8"/>
  <c r="N10" i="8" s="1"/>
  <c r="M9" i="8"/>
  <c r="M10" i="8" s="1"/>
  <c r="L9" i="8"/>
  <c r="L10" i="8" s="1"/>
  <c r="K9" i="8"/>
  <c r="K10" i="8" s="1"/>
  <c r="J9" i="8"/>
  <c r="J10" i="8" s="1"/>
  <c r="I9" i="8"/>
  <c r="I10" i="8" s="1"/>
  <c r="H9" i="8"/>
  <c r="H10" i="8" s="1"/>
  <c r="G9" i="8"/>
  <c r="G10" i="8" s="1"/>
  <c r="F9" i="8"/>
  <c r="F10" i="8" s="1"/>
  <c r="O8" i="8"/>
  <c r="N8" i="8"/>
  <c r="M8" i="8"/>
  <c r="L8" i="8"/>
  <c r="K8" i="8"/>
  <c r="J8" i="8"/>
  <c r="I8" i="8"/>
  <c r="H8" i="8"/>
  <c r="G8" i="8"/>
  <c r="F8" i="8"/>
  <c r="E8" i="8"/>
  <c r="D8" i="8"/>
  <c r="Q68" i="6"/>
  <c r="P68" i="6"/>
  <c r="O68" i="6"/>
  <c r="N68" i="6"/>
  <c r="M68" i="6"/>
  <c r="L68" i="6"/>
  <c r="K68" i="6"/>
  <c r="J68" i="6"/>
  <c r="I68" i="6"/>
  <c r="H68" i="6"/>
  <c r="G68" i="6"/>
  <c r="F68" i="6"/>
  <c r="E68" i="6"/>
  <c r="Q67" i="6"/>
  <c r="P67" i="6"/>
  <c r="O67" i="6"/>
  <c r="N67" i="6"/>
  <c r="M67" i="6"/>
  <c r="L67" i="6"/>
  <c r="K67" i="6"/>
  <c r="J67" i="6"/>
  <c r="I67" i="6"/>
  <c r="H67" i="6"/>
  <c r="G67" i="6"/>
  <c r="F67" i="6"/>
  <c r="E67" i="6"/>
  <c r="D67" i="6"/>
  <c r="Q66" i="6"/>
  <c r="P66" i="6"/>
  <c r="Q65" i="6"/>
  <c r="P65" i="6"/>
  <c r="O65" i="6"/>
  <c r="N65" i="6"/>
  <c r="M65" i="6"/>
  <c r="L65" i="6"/>
  <c r="K65" i="6"/>
  <c r="J65" i="6"/>
  <c r="I65" i="6"/>
  <c r="H65" i="6"/>
  <c r="G65" i="6"/>
  <c r="F65" i="6"/>
  <c r="E65" i="6"/>
  <c r="Q64" i="6"/>
  <c r="P64" i="6"/>
  <c r="O64" i="6"/>
  <c r="N64" i="6"/>
  <c r="M64" i="6"/>
  <c r="L64" i="6"/>
  <c r="K64" i="6"/>
  <c r="J64" i="6"/>
  <c r="I64" i="6"/>
  <c r="H64" i="6"/>
  <c r="G64" i="6"/>
  <c r="F64" i="6"/>
  <c r="E64" i="6"/>
  <c r="D64" i="6"/>
  <c r="Q63" i="6"/>
  <c r="P63" i="6"/>
  <c r="O63" i="6"/>
  <c r="N63" i="6"/>
  <c r="M63" i="6"/>
  <c r="L63" i="6"/>
  <c r="K63" i="6"/>
  <c r="J63" i="6"/>
  <c r="I63" i="6"/>
  <c r="H63" i="6"/>
  <c r="G63" i="6"/>
  <c r="F63" i="6"/>
  <c r="E63" i="6"/>
  <c r="D63" i="6"/>
  <c r="Q33" i="6"/>
  <c r="P33" i="6"/>
  <c r="O33" i="6"/>
  <c r="N33" i="6"/>
  <c r="M33" i="6"/>
  <c r="L33" i="6"/>
  <c r="K33" i="6"/>
  <c r="J33" i="6"/>
  <c r="I33" i="6"/>
  <c r="H33" i="6"/>
  <c r="G33" i="6"/>
  <c r="F33" i="6"/>
  <c r="E33" i="6"/>
  <c r="Q28" i="6"/>
  <c r="P28" i="6"/>
  <c r="O28" i="6"/>
  <c r="N28" i="6"/>
  <c r="M28" i="6"/>
  <c r="L28" i="6"/>
  <c r="K28" i="6"/>
  <c r="J28" i="6"/>
  <c r="I28" i="6"/>
  <c r="H28" i="6"/>
  <c r="G28" i="6"/>
  <c r="F28" i="6"/>
  <c r="E28" i="6"/>
  <c r="D28" i="6"/>
  <c r="Q23" i="6"/>
  <c r="P23" i="6"/>
  <c r="Q18" i="6"/>
  <c r="P18" i="6"/>
  <c r="O18" i="6"/>
  <c r="N18" i="6"/>
  <c r="M18" i="6"/>
  <c r="L18" i="6"/>
  <c r="K18" i="6"/>
  <c r="J18" i="6"/>
  <c r="I18" i="6"/>
  <c r="H18" i="6"/>
  <c r="G18" i="6"/>
  <c r="F18" i="6"/>
  <c r="E18" i="6"/>
  <c r="Q13" i="6"/>
  <c r="P13" i="6"/>
  <c r="O13" i="6"/>
  <c r="N13" i="6"/>
  <c r="M13" i="6"/>
  <c r="L13" i="6"/>
  <c r="K13" i="6"/>
  <c r="J13" i="6"/>
  <c r="I13" i="6"/>
  <c r="H13" i="6"/>
  <c r="G13" i="6"/>
  <c r="F13" i="6"/>
  <c r="E13" i="6"/>
  <c r="D13" i="6"/>
  <c r="Q8" i="6"/>
  <c r="P8" i="6"/>
  <c r="O8" i="6"/>
  <c r="N8" i="6"/>
  <c r="M8" i="6"/>
  <c r="L8" i="6"/>
  <c r="K8" i="6"/>
  <c r="J8" i="6"/>
  <c r="I8" i="6"/>
  <c r="H8" i="6"/>
  <c r="G8" i="6"/>
  <c r="F8" i="6"/>
  <c r="E8" i="6"/>
  <c r="D8" i="6"/>
  <c r="P101" i="5"/>
  <c r="O101" i="5"/>
  <c r="N101" i="5"/>
  <c r="M101" i="5"/>
  <c r="L101" i="5"/>
  <c r="K101" i="5"/>
  <c r="J101" i="5"/>
  <c r="I101" i="5"/>
  <c r="H101" i="5"/>
  <c r="F101" i="5"/>
  <c r="E101" i="5"/>
  <c r="D101" i="5"/>
  <c r="P100" i="5"/>
  <c r="O100" i="5"/>
  <c r="N100" i="5"/>
  <c r="M100" i="5"/>
  <c r="L100" i="5"/>
  <c r="K100" i="5"/>
  <c r="J100" i="5"/>
  <c r="I100" i="5"/>
  <c r="H100" i="5"/>
  <c r="F100" i="5"/>
  <c r="D100" i="5"/>
  <c r="P99" i="5"/>
  <c r="O99" i="5"/>
  <c r="N99" i="5"/>
  <c r="M99" i="5"/>
  <c r="L99" i="5"/>
  <c r="K99" i="5"/>
  <c r="J99" i="5"/>
  <c r="I99" i="5"/>
  <c r="H99" i="5"/>
  <c r="F99" i="5"/>
  <c r="E99" i="5"/>
  <c r="D99" i="5"/>
  <c r="P98" i="5"/>
  <c r="O98" i="5"/>
  <c r="N98" i="5"/>
  <c r="M98" i="5"/>
  <c r="L98" i="5"/>
  <c r="K98" i="5"/>
  <c r="J98" i="5"/>
  <c r="I98" i="5"/>
  <c r="H98" i="5"/>
  <c r="F98" i="5"/>
  <c r="E98" i="5"/>
  <c r="D98" i="5"/>
  <c r="P97" i="5"/>
  <c r="O97" i="5"/>
  <c r="N97" i="5"/>
  <c r="M97" i="5"/>
  <c r="L97" i="5"/>
  <c r="K97" i="5"/>
  <c r="J97" i="5"/>
  <c r="I97" i="5"/>
  <c r="H97" i="5"/>
  <c r="F97" i="5"/>
  <c r="D97" i="5"/>
  <c r="P96" i="5"/>
  <c r="O96" i="5"/>
  <c r="N96" i="5"/>
  <c r="M96" i="5"/>
  <c r="L96" i="5"/>
  <c r="K96" i="5"/>
  <c r="J96" i="5"/>
  <c r="I96" i="5"/>
  <c r="H96" i="5"/>
  <c r="F96" i="5"/>
  <c r="E96" i="5"/>
  <c r="D96" i="5"/>
  <c r="Q90" i="5"/>
  <c r="P90" i="5"/>
  <c r="O90" i="5"/>
  <c r="N90" i="5"/>
  <c r="M90" i="5"/>
  <c r="L90" i="5"/>
  <c r="K90" i="5"/>
  <c r="J90" i="5"/>
  <c r="I90" i="5"/>
  <c r="H90" i="5"/>
  <c r="G90" i="5"/>
  <c r="F90" i="5"/>
  <c r="E90" i="5"/>
  <c r="D90" i="5"/>
  <c r="Q89" i="5"/>
  <c r="P89" i="5"/>
  <c r="O89" i="5"/>
  <c r="N89" i="5"/>
  <c r="M89" i="5"/>
  <c r="L89" i="5"/>
  <c r="K89" i="5"/>
  <c r="J89" i="5"/>
  <c r="I89" i="5"/>
  <c r="H89" i="5"/>
  <c r="G89" i="5"/>
  <c r="F89" i="5"/>
  <c r="D89" i="5"/>
  <c r="Q88" i="5"/>
  <c r="P88" i="5"/>
  <c r="O88" i="5"/>
  <c r="N88" i="5"/>
  <c r="M88" i="5"/>
  <c r="L88" i="5"/>
  <c r="K88" i="5"/>
  <c r="J88" i="5"/>
  <c r="I88" i="5"/>
  <c r="H88" i="5"/>
  <c r="G88" i="5"/>
  <c r="F88" i="5"/>
  <c r="E88" i="5"/>
  <c r="D88" i="5"/>
  <c r="Q87" i="5"/>
  <c r="P87" i="5"/>
  <c r="O87" i="5"/>
  <c r="N87" i="5"/>
  <c r="M87" i="5"/>
  <c r="L87" i="5"/>
  <c r="K87" i="5"/>
  <c r="J87" i="5"/>
  <c r="I87" i="5"/>
  <c r="H87" i="5"/>
  <c r="G87" i="5"/>
  <c r="F87" i="5"/>
  <c r="E87" i="5"/>
  <c r="D87" i="5"/>
  <c r="Q86" i="5"/>
  <c r="P86" i="5"/>
  <c r="O86" i="5"/>
  <c r="N86" i="5"/>
  <c r="M86" i="5"/>
  <c r="L86" i="5"/>
  <c r="K86" i="5"/>
  <c r="J86" i="5"/>
  <c r="I86" i="5"/>
  <c r="H86" i="5"/>
  <c r="G86" i="5"/>
  <c r="F86" i="5"/>
  <c r="D86" i="5"/>
  <c r="Q85" i="5"/>
  <c r="P85" i="5"/>
  <c r="O85" i="5"/>
  <c r="N85" i="5"/>
  <c r="M85" i="5"/>
  <c r="L85" i="5"/>
  <c r="K85" i="5"/>
  <c r="J85" i="5"/>
  <c r="I85" i="5"/>
  <c r="H85" i="5"/>
  <c r="G85" i="5"/>
  <c r="F85" i="5"/>
  <c r="E85" i="5"/>
  <c r="D85" i="5"/>
  <c r="Q84" i="5"/>
  <c r="P84" i="5"/>
  <c r="O84" i="5"/>
  <c r="N84" i="5"/>
  <c r="M84" i="5"/>
  <c r="L84" i="5"/>
  <c r="K84" i="5"/>
  <c r="J84" i="5"/>
  <c r="I84" i="5"/>
  <c r="H84" i="5"/>
  <c r="G84" i="5"/>
  <c r="F84" i="5"/>
  <c r="E84" i="5"/>
  <c r="D84" i="5"/>
  <c r="Q79" i="5"/>
  <c r="P79" i="5"/>
  <c r="O79" i="5"/>
  <c r="N79" i="5"/>
  <c r="M79" i="5"/>
  <c r="L79" i="5"/>
  <c r="K79" i="5"/>
  <c r="J79" i="5"/>
  <c r="I79" i="5"/>
  <c r="H79" i="5"/>
  <c r="G79" i="5"/>
  <c r="F79" i="5"/>
  <c r="Q78" i="5"/>
  <c r="P78" i="5"/>
  <c r="O78" i="5"/>
  <c r="N78" i="5"/>
  <c r="M78" i="5"/>
  <c r="L78" i="5"/>
  <c r="K78" i="5"/>
  <c r="J78" i="5"/>
  <c r="I78" i="5"/>
  <c r="H78" i="5"/>
  <c r="G78" i="5"/>
  <c r="F78" i="5"/>
  <c r="Q77" i="5"/>
  <c r="P77" i="5"/>
  <c r="O77" i="5"/>
  <c r="N77" i="5"/>
  <c r="M77" i="5"/>
  <c r="L77" i="5"/>
  <c r="K77" i="5"/>
  <c r="J77" i="5"/>
  <c r="I77" i="5"/>
  <c r="H77" i="5"/>
  <c r="G77" i="5"/>
  <c r="F77" i="5"/>
  <c r="Q76" i="5"/>
  <c r="P76" i="5"/>
  <c r="O76" i="5"/>
  <c r="N76" i="5"/>
  <c r="M76" i="5"/>
  <c r="L76" i="5"/>
  <c r="K76" i="5"/>
  <c r="J76" i="5"/>
  <c r="I76" i="5"/>
  <c r="H76" i="5"/>
  <c r="G76" i="5"/>
  <c r="F76" i="5"/>
  <c r="E76" i="5"/>
  <c r="Q75" i="5"/>
  <c r="P75" i="5"/>
  <c r="O75" i="5"/>
  <c r="N75" i="5"/>
  <c r="M75" i="5"/>
  <c r="L75" i="5"/>
  <c r="K75" i="5"/>
  <c r="J75" i="5"/>
  <c r="I75" i="5"/>
  <c r="H75" i="5"/>
  <c r="G75" i="5"/>
  <c r="F75" i="5"/>
  <c r="Q74" i="5"/>
  <c r="P74" i="5"/>
  <c r="O74" i="5"/>
  <c r="N74" i="5"/>
  <c r="M74" i="5"/>
  <c r="L74" i="5"/>
  <c r="K74" i="5"/>
  <c r="J74" i="5"/>
  <c r="I74" i="5"/>
  <c r="H74" i="5"/>
  <c r="G74" i="5"/>
  <c r="F74" i="5"/>
  <c r="Q73" i="5"/>
  <c r="P73" i="5"/>
  <c r="O73" i="5"/>
  <c r="N73" i="5"/>
  <c r="M73" i="5"/>
  <c r="L73" i="5"/>
  <c r="K73" i="5"/>
  <c r="J73" i="5"/>
  <c r="I73" i="5"/>
  <c r="H73" i="5"/>
  <c r="G73" i="5"/>
  <c r="F73" i="5"/>
  <c r="E73" i="5"/>
  <c r="E74" i="5" s="1"/>
  <c r="E75" i="5" s="1"/>
  <c r="Q33" i="5"/>
  <c r="P33" i="5"/>
  <c r="O33" i="5"/>
  <c r="N33" i="5"/>
  <c r="M33" i="5"/>
  <c r="J33" i="5"/>
  <c r="I33" i="5"/>
  <c r="Q28" i="5"/>
  <c r="P28" i="5"/>
  <c r="O28" i="5"/>
  <c r="N28" i="5"/>
  <c r="M28" i="5"/>
  <c r="J28" i="5"/>
  <c r="I28" i="5"/>
  <c r="Q23" i="5"/>
  <c r="P23" i="5"/>
  <c r="O23" i="5"/>
  <c r="N23" i="5"/>
  <c r="M23" i="5"/>
  <c r="L23" i="5"/>
  <c r="K23" i="5"/>
  <c r="J23" i="5"/>
  <c r="I23" i="5"/>
  <c r="Q18" i="5"/>
  <c r="P18" i="5"/>
  <c r="O18" i="5"/>
  <c r="N18" i="5"/>
  <c r="M18" i="5"/>
  <c r="L18" i="5"/>
  <c r="K18" i="5"/>
  <c r="J18" i="5"/>
  <c r="I18" i="5"/>
  <c r="Q13" i="5"/>
  <c r="P13" i="5"/>
  <c r="O13" i="5"/>
  <c r="N13" i="5"/>
  <c r="M13" i="5"/>
  <c r="J13" i="5"/>
  <c r="I13" i="5"/>
  <c r="Q8" i="5"/>
  <c r="P8" i="5"/>
  <c r="O8" i="5"/>
  <c r="N8" i="5"/>
  <c r="M8" i="5"/>
  <c r="J8" i="5"/>
  <c r="P91" i="4"/>
  <c r="O91" i="4"/>
  <c r="N91" i="4"/>
  <c r="M91" i="4"/>
  <c r="L91" i="4"/>
  <c r="K91" i="4"/>
  <c r="P89" i="4"/>
  <c r="O89" i="4"/>
  <c r="N89" i="4"/>
  <c r="M89" i="4"/>
  <c r="L89" i="4"/>
  <c r="K89" i="4"/>
  <c r="P87" i="4"/>
  <c r="O87" i="4"/>
  <c r="N87" i="4"/>
  <c r="M87" i="4"/>
  <c r="L87" i="4"/>
  <c r="K87" i="4"/>
  <c r="P86" i="4"/>
  <c r="O86" i="4"/>
  <c r="N86" i="4"/>
  <c r="M86" i="4"/>
  <c r="L86" i="4"/>
  <c r="K86" i="4"/>
  <c r="P85" i="4"/>
  <c r="O85" i="4"/>
  <c r="N85" i="4"/>
  <c r="M85" i="4"/>
  <c r="L85" i="4"/>
  <c r="K85" i="4"/>
  <c r="P80" i="4"/>
  <c r="O80" i="4"/>
  <c r="N80" i="4"/>
  <c r="M80" i="4"/>
  <c r="L80" i="4"/>
  <c r="K80" i="4"/>
  <c r="J80" i="4"/>
  <c r="I80" i="4"/>
  <c r="H80" i="4"/>
  <c r="G80" i="4"/>
  <c r="F80" i="4"/>
  <c r="P78" i="4"/>
  <c r="O78" i="4"/>
  <c r="N78" i="4"/>
  <c r="M78" i="4"/>
  <c r="L78" i="4"/>
  <c r="K78" i="4"/>
  <c r="J78" i="4"/>
  <c r="I78" i="4"/>
  <c r="H78" i="4"/>
  <c r="G78" i="4"/>
  <c r="F78" i="4"/>
  <c r="P76" i="4"/>
  <c r="O76" i="4"/>
  <c r="N76" i="4"/>
  <c r="M76" i="4"/>
  <c r="L76" i="4"/>
  <c r="K76" i="4"/>
  <c r="J76" i="4"/>
  <c r="I76" i="4"/>
  <c r="H76" i="4"/>
  <c r="G76" i="4"/>
  <c r="F76" i="4"/>
  <c r="P75" i="4"/>
  <c r="O75" i="4"/>
  <c r="N75" i="4"/>
  <c r="M75" i="4"/>
  <c r="L75" i="4"/>
  <c r="K75" i="4"/>
  <c r="J75" i="4"/>
  <c r="I75" i="4"/>
  <c r="H75" i="4"/>
  <c r="G75" i="4"/>
  <c r="F75" i="4"/>
  <c r="P74" i="4"/>
  <c r="O74" i="4"/>
  <c r="N74" i="4"/>
  <c r="M74" i="4"/>
  <c r="L74" i="4"/>
  <c r="K74" i="4"/>
  <c r="J74" i="4"/>
  <c r="I74" i="4"/>
  <c r="H74" i="4"/>
  <c r="G74" i="4"/>
  <c r="F74" i="4"/>
  <c r="P69" i="4"/>
  <c r="O69" i="4"/>
  <c r="N69" i="4"/>
  <c r="M69" i="4"/>
  <c r="L69" i="4"/>
  <c r="K69" i="4"/>
  <c r="J69" i="4"/>
  <c r="I69" i="4"/>
  <c r="H69" i="4"/>
  <c r="G69" i="4"/>
  <c r="F69" i="4"/>
  <c r="P67" i="4"/>
  <c r="O67" i="4"/>
  <c r="N67" i="4"/>
  <c r="M67" i="4"/>
  <c r="L67" i="4"/>
  <c r="K67" i="4"/>
  <c r="J67" i="4"/>
  <c r="I67" i="4"/>
  <c r="H67" i="4"/>
  <c r="G67" i="4"/>
  <c r="F67" i="4"/>
  <c r="P65" i="4"/>
  <c r="O65" i="4"/>
  <c r="N65" i="4"/>
  <c r="M65" i="4"/>
  <c r="L65" i="4"/>
  <c r="K65" i="4"/>
  <c r="J65" i="4"/>
  <c r="I65" i="4"/>
  <c r="H65" i="4"/>
  <c r="G65" i="4"/>
  <c r="F65" i="4"/>
  <c r="P64" i="4"/>
  <c r="O64" i="4"/>
  <c r="N64" i="4"/>
  <c r="M64" i="4"/>
  <c r="L64" i="4"/>
  <c r="K64" i="4"/>
  <c r="J64" i="4"/>
  <c r="I64" i="4"/>
  <c r="H64" i="4"/>
  <c r="G64" i="4"/>
  <c r="F64" i="4"/>
  <c r="P63" i="4"/>
  <c r="O63" i="4"/>
  <c r="N63" i="4"/>
  <c r="M63" i="4"/>
  <c r="L63" i="4"/>
  <c r="K63" i="4"/>
  <c r="J63" i="4"/>
  <c r="I63" i="4"/>
  <c r="H63" i="4"/>
  <c r="G63" i="4"/>
  <c r="F63" i="4"/>
  <c r="P40" i="4"/>
  <c r="O40" i="4"/>
  <c r="N40" i="4"/>
  <c r="M40" i="4"/>
  <c r="L40" i="4"/>
  <c r="K40" i="4"/>
  <c r="J40" i="4"/>
  <c r="I40" i="4"/>
  <c r="H40" i="4"/>
  <c r="G40" i="4"/>
  <c r="F40" i="4"/>
  <c r="P38" i="4"/>
  <c r="O38" i="4"/>
  <c r="N38" i="4"/>
  <c r="M38" i="4"/>
  <c r="L38" i="4"/>
  <c r="K38" i="4"/>
  <c r="J38" i="4"/>
  <c r="I38" i="4"/>
  <c r="H38" i="4"/>
  <c r="G38" i="4"/>
  <c r="F38" i="4"/>
  <c r="P30" i="4"/>
  <c r="O30" i="4"/>
  <c r="N30" i="4"/>
  <c r="M30" i="4"/>
  <c r="L30" i="4"/>
  <c r="K30" i="4"/>
  <c r="J30" i="4"/>
  <c r="I30" i="4"/>
  <c r="H30" i="4"/>
  <c r="G30" i="4"/>
  <c r="F30" i="4"/>
  <c r="P28" i="4"/>
  <c r="O28" i="4"/>
  <c r="N28" i="4"/>
  <c r="M28" i="4"/>
  <c r="L28" i="4"/>
  <c r="K28" i="4"/>
  <c r="J28" i="4"/>
  <c r="I28" i="4"/>
  <c r="H28" i="4"/>
  <c r="G28" i="4"/>
  <c r="F28" i="4"/>
  <c r="P20" i="4"/>
  <c r="O20" i="4"/>
  <c r="N20" i="4"/>
  <c r="M20" i="4"/>
  <c r="L20" i="4"/>
  <c r="K20" i="4"/>
  <c r="J20" i="4"/>
  <c r="I20" i="4"/>
  <c r="H20" i="4"/>
  <c r="G20" i="4"/>
  <c r="F20" i="4"/>
  <c r="P18" i="4"/>
  <c r="O18" i="4"/>
  <c r="N18" i="4"/>
  <c r="M18" i="4"/>
  <c r="L18" i="4"/>
  <c r="K18" i="4"/>
  <c r="J18" i="4"/>
  <c r="I18" i="4"/>
  <c r="H18" i="4"/>
  <c r="G18" i="4"/>
  <c r="F18" i="4"/>
  <c r="P15" i="4"/>
  <c r="O15" i="4"/>
  <c r="N15" i="4"/>
  <c r="M15" i="4"/>
  <c r="L15" i="4"/>
  <c r="K15" i="4"/>
  <c r="J15" i="4"/>
  <c r="I15" i="4"/>
  <c r="H15" i="4"/>
  <c r="G15" i="4"/>
  <c r="F15" i="4"/>
  <c r="P13" i="4"/>
  <c r="O13" i="4"/>
  <c r="N13" i="4"/>
  <c r="M13" i="4"/>
  <c r="L13" i="4"/>
  <c r="K13" i="4"/>
  <c r="J13" i="4"/>
  <c r="I13" i="4"/>
  <c r="H13" i="4"/>
  <c r="G13" i="4"/>
  <c r="F13" i="4"/>
  <c r="P10" i="4"/>
  <c r="O10" i="4"/>
  <c r="N10" i="4"/>
  <c r="M10" i="4"/>
  <c r="L10" i="4"/>
  <c r="K10" i="4"/>
  <c r="J10" i="4"/>
  <c r="I10" i="4"/>
  <c r="H10" i="4"/>
  <c r="G10" i="4"/>
  <c r="F10" i="4"/>
  <c r="P8" i="4"/>
  <c r="O8" i="4"/>
  <c r="N8" i="4"/>
  <c r="M8" i="4"/>
  <c r="L8" i="4"/>
  <c r="K8" i="4"/>
  <c r="J8" i="4"/>
  <c r="I8" i="4"/>
  <c r="H8" i="4"/>
  <c r="G8" i="4"/>
  <c r="F8" i="4"/>
  <c r="P90" i="2"/>
  <c r="O90" i="2"/>
  <c r="L90" i="2"/>
  <c r="K90" i="2"/>
  <c r="H90" i="2"/>
  <c r="G90" i="2"/>
  <c r="Q88" i="2"/>
  <c r="P88" i="2"/>
  <c r="O88" i="2"/>
  <c r="N88" i="2"/>
  <c r="M88" i="2"/>
  <c r="L88" i="2"/>
  <c r="K88" i="2"/>
  <c r="J88" i="2"/>
  <c r="I88" i="2"/>
  <c r="H88" i="2"/>
  <c r="G88" i="2"/>
  <c r="F88" i="2"/>
  <c r="E88" i="2"/>
  <c r="Q87" i="2"/>
  <c r="P87" i="2"/>
  <c r="O87" i="2"/>
  <c r="N87" i="2"/>
  <c r="M87" i="2"/>
  <c r="L87" i="2"/>
  <c r="K87" i="2"/>
  <c r="J87" i="2"/>
  <c r="I87" i="2"/>
  <c r="H87" i="2"/>
  <c r="G87" i="2"/>
  <c r="F87" i="2"/>
  <c r="E87" i="2"/>
  <c r="Q85" i="2"/>
  <c r="P85" i="2"/>
  <c r="O85" i="2"/>
  <c r="N85" i="2"/>
  <c r="M85" i="2"/>
  <c r="L85" i="2"/>
  <c r="K85" i="2"/>
  <c r="J85" i="2"/>
  <c r="I85" i="2"/>
  <c r="H85" i="2"/>
  <c r="G85" i="2"/>
  <c r="F85" i="2"/>
  <c r="E85" i="2"/>
  <c r="O78" i="2"/>
  <c r="N78" i="2"/>
  <c r="K78" i="2"/>
  <c r="J78" i="2"/>
  <c r="G78" i="2"/>
  <c r="F78" i="2"/>
  <c r="Q77" i="2"/>
  <c r="P77" i="2"/>
  <c r="O77" i="2"/>
  <c r="N77" i="2"/>
  <c r="M77" i="2"/>
  <c r="L77" i="2"/>
  <c r="K77" i="2"/>
  <c r="J77" i="2"/>
  <c r="I77" i="2"/>
  <c r="H77" i="2"/>
  <c r="G77" i="2"/>
  <c r="F77" i="2"/>
  <c r="E77" i="2"/>
  <c r="D77" i="2"/>
  <c r="Q76" i="2"/>
  <c r="P76" i="2"/>
  <c r="O76" i="2"/>
  <c r="N76" i="2"/>
  <c r="M76" i="2"/>
  <c r="L76" i="2"/>
  <c r="K76" i="2"/>
  <c r="J76" i="2"/>
  <c r="I76" i="2"/>
  <c r="H76" i="2"/>
  <c r="G76" i="2"/>
  <c r="F76" i="2"/>
  <c r="E76" i="2"/>
  <c r="D76" i="2"/>
  <c r="Q74" i="2"/>
  <c r="P74" i="2"/>
  <c r="O74" i="2"/>
  <c r="N74" i="2"/>
  <c r="M74" i="2"/>
  <c r="L74" i="2"/>
  <c r="K74" i="2"/>
  <c r="J74" i="2"/>
  <c r="I74" i="2"/>
  <c r="H74" i="2"/>
  <c r="G74" i="2"/>
  <c r="F74" i="2"/>
  <c r="E74" i="2"/>
  <c r="D74" i="2"/>
  <c r="O68" i="2"/>
  <c r="N68" i="2"/>
  <c r="K68" i="2"/>
  <c r="J68" i="2"/>
  <c r="G68" i="2"/>
  <c r="F68" i="2"/>
  <c r="O67" i="2"/>
  <c r="K67" i="2"/>
  <c r="G67" i="2"/>
  <c r="Q66" i="2"/>
  <c r="P66" i="2"/>
  <c r="O66" i="2"/>
  <c r="N66" i="2"/>
  <c r="M66" i="2"/>
  <c r="L66" i="2"/>
  <c r="K66" i="2"/>
  <c r="J66" i="2"/>
  <c r="I66" i="2"/>
  <c r="H66" i="2"/>
  <c r="G66" i="2"/>
  <c r="F66" i="2"/>
  <c r="E66" i="2"/>
  <c r="D66" i="2"/>
  <c r="Q65" i="2"/>
  <c r="P65" i="2"/>
  <c r="O65" i="2"/>
  <c r="N65" i="2"/>
  <c r="M65" i="2"/>
  <c r="L65" i="2"/>
  <c r="K65" i="2"/>
  <c r="J65" i="2"/>
  <c r="I65" i="2"/>
  <c r="H65" i="2"/>
  <c r="G65" i="2"/>
  <c r="F65" i="2"/>
  <c r="E65" i="2"/>
  <c r="D65" i="2"/>
  <c r="Q64" i="2"/>
  <c r="P64" i="2"/>
  <c r="M64" i="2"/>
  <c r="L64" i="2"/>
  <c r="I64" i="2"/>
  <c r="H64" i="2"/>
  <c r="E64" i="2"/>
  <c r="Q63" i="2"/>
  <c r="P63" i="2"/>
  <c r="O63" i="2"/>
  <c r="N63" i="2"/>
  <c r="M63" i="2"/>
  <c r="L63" i="2"/>
  <c r="K63" i="2"/>
  <c r="J63" i="2"/>
  <c r="I63" i="2"/>
  <c r="H63" i="2"/>
  <c r="G63" i="2"/>
  <c r="F63" i="2"/>
  <c r="E63" i="2"/>
  <c r="D63" i="2"/>
  <c r="P35" i="2"/>
  <c r="O35" i="2"/>
  <c r="L35" i="2"/>
  <c r="K35" i="2"/>
  <c r="H35" i="2"/>
  <c r="G35" i="2"/>
  <c r="P33" i="2"/>
  <c r="L33" i="2"/>
  <c r="H33" i="2"/>
  <c r="Q31" i="2"/>
  <c r="Q90" i="2" s="1"/>
  <c r="P31" i="2"/>
  <c r="P68" i="2" s="1"/>
  <c r="O31" i="2"/>
  <c r="O79" i="2" s="1"/>
  <c r="N31" i="2"/>
  <c r="N33" i="2" s="1"/>
  <c r="M31" i="2"/>
  <c r="M90" i="2" s="1"/>
  <c r="L31" i="2"/>
  <c r="L68" i="2" s="1"/>
  <c r="K31" i="2"/>
  <c r="K79" i="2" s="1"/>
  <c r="J31" i="2"/>
  <c r="J33" i="2" s="1"/>
  <c r="I31" i="2"/>
  <c r="I90" i="2" s="1"/>
  <c r="H31" i="2"/>
  <c r="H68" i="2" s="1"/>
  <c r="G31" i="2"/>
  <c r="G79" i="2" s="1"/>
  <c r="F31" i="2"/>
  <c r="F33" i="2" s="1"/>
  <c r="E31" i="2"/>
  <c r="E90" i="2" s="1"/>
  <c r="O30" i="2"/>
  <c r="N30" i="2"/>
  <c r="K30" i="2"/>
  <c r="J30" i="2"/>
  <c r="G30" i="2"/>
  <c r="F30" i="2"/>
  <c r="O28" i="2"/>
  <c r="K28" i="2"/>
  <c r="G28" i="2"/>
  <c r="Q26" i="2"/>
  <c r="Q67" i="2" s="1"/>
  <c r="P26" i="2"/>
  <c r="P78" i="2" s="1"/>
  <c r="O26" i="2"/>
  <c r="O89" i="2" s="1"/>
  <c r="N26" i="2"/>
  <c r="N89" i="2" s="1"/>
  <c r="M26" i="2"/>
  <c r="M67" i="2" s="1"/>
  <c r="L26" i="2"/>
  <c r="L78" i="2" s="1"/>
  <c r="K26" i="2"/>
  <c r="K89" i="2" s="1"/>
  <c r="J26" i="2"/>
  <c r="J89" i="2" s="1"/>
  <c r="I26" i="2"/>
  <c r="I67" i="2" s="1"/>
  <c r="H26" i="2"/>
  <c r="H78" i="2" s="1"/>
  <c r="G26" i="2"/>
  <c r="G89" i="2" s="1"/>
  <c r="F26" i="2"/>
  <c r="F89" i="2" s="1"/>
  <c r="E26" i="2"/>
  <c r="E67" i="2" s="1"/>
  <c r="Q15" i="2"/>
  <c r="N15" i="2"/>
  <c r="M15" i="2"/>
  <c r="J15" i="2"/>
  <c r="I15" i="2"/>
  <c r="F15" i="2"/>
  <c r="E15" i="2"/>
  <c r="N13" i="2"/>
  <c r="J13" i="2"/>
  <c r="F13" i="2"/>
  <c r="Q11" i="2"/>
  <c r="Q86" i="2" s="1"/>
  <c r="P11" i="2"/>
  <c r="P13" i="2" s="1"/>
  <c r="O11" i="2"/>
  <c r="O15" i="2" s="1"/>
  <c r="N11" i="2"/>
  <c r="N64" i="2" s="1"/>
  <c r="M11" i="2"/>
  <c r="M86" i="2" s="1"/>
  <c r="L11" i="2"/>
  <c r="L13" i="2" s="1"/>
  <c r="K11" i="2"/>
  <c r="K15" i="2" s="1"/>
  <c r="J11" i="2"/>
  <c r="J64" i="2" s="1"/>
  <c r="I11" i="2"/>
  <c r="I86" i="2" s="1"/>
  <c r="H11" i="2"/>
  <c r="H13" i="2" s="1"/>
  <c r="G11" i="2"/>
  <c r="G15" i="2" s="1"/>
  <c r="F11" i="2"/>
  <c r="F64" i="2" s="1"/>
  <c r="E11" i="2"/>
  <c r="E86" i="2" s="1"/>
  <c r="Q91" i="1"/>
  <c r="P91" i="1"/>
  <c r="O91" i="1"/>
  <c r="N91" i="1"/>
  <c r="M91" i="1"/>
  <c r="L91" i="1"/>
  <c r="K91" i="1"/>
  <c r="J91" i="1"/>
  <c r="I91" i="1"/>
  <c r="H91" i="1"/>
  <c r="G91" i="1"/>
  <c r="F91" i="1"/>
  <c r="E91" i="1"/>
  <c r="D91" i="1"/>
  <c r="Q90" i="1"/>
  <c r="P90" i="1"/>
  <c r="O90" i="1"/>
  <c r="N90" i="1"/>
  <c r="M90" i="1"/>
  <c r="L90" i="1"/>
  <c r="K90" i="1"/>
  <c r="J90" i="1"/>
  <c r="I90" i="1"/>
  <c r="H90" i="1"/>
  <c r="G90" i="1"/>
  <c r="F90" i="1"/>
  <c r="E90" i="1"/>
  <c r="D90" i="1"/>
  <c r="Q89" i="1"/>
  <c r="P89" i="1"/>
  <c r="O89" i="1"/>
  <c r="N89" i="1"/>
  <c r="M89" i="1"/>
  <c r="L89" i="1"/>
  <c r="K89" i="1"/>
  <c r="J89" i="1"/>
  <c r="I89" i="1"/>
  <c r="H89" i="1"/>
  <c r="G89" i="1"/>
  <c r="F89" i="1"/>
  <c r="E89" i="1"/>
  <c r="D89" i="1"/>
  <c r="Q88" i="1"/>
  <c r="P88" i="1"/>
  <c r="O88" i="1"/>
  <c r="N88" i="1"/>
  <c r="M88" i="1"/>
  <c r="L88" i="1"/>
  <c r="K88" i="1"/>
  <c r="J88" i="1"/>
  <c r="I88" i="1"/>
  <c r="H88" i="1"/>
  <c r="G88" i="1"/>
  <c r="F88" i="1"/>
  <c r="E88" i="1"/>
  <c r="D88" i="1"/>
  <c r="Q87" i="1"/>
  <c r="P87" i="1"/>
  <c r="O87" i="1"/>
  <c r="N87" i="1"/>
  <c r="M87" i="1"/>
  <c r="L87" i="1"/>
  <c r="K87" i="1"/>
  <c r="J87" i="1"/>
  <c r="I87" i="1"/>
  <c r="H87" i="1"/>
  <c r="G87" i="1"/>
  <c r="F87" i="1"/>
  <c r="E87" i="1"/>
  <c r="D87" i="1"/>
  <c r="Q86" i="1"/>
  <c r="P86" i="1"/>
  <c r="O86" i="1"/>
  <c r="N86" i="1"/>
  <c r="M86" i="1"/>
  <c r="L86" i="1"/>
  <c r="K86" i="1"/>
  <c r="J86" i="1"/>
  <c r="I86" i="1"/>
  <c r="H86" i="1"/>
  <c r="G86" i="1"/>
  <c r="F86" i="1"/>
  <c r="E86" i="1"/>
  <c r="D86" i="1"/>
  <c r="Q85" i="1"/>
  <c r="P85" i="1"/>
  <c r="O85" i="1"/>
  <c r="N85" i="1"/>
  <c r="M85" i="1"/>
  <c r="L85" i="1"/>
  <c r="K85" i="1"/>
  <c r="J85" i="1"/>
  <c r="I85" i="1"/>
  <c r="H85" i="1"/>
  <c r="G85" i="1"/>
  <c r="F85" i="1"/>
  <c r="Q80" i="1"/>
  <c r="P80" i="1"/>
  <c r="O80" i="1"/>
  <c r="N80" i="1"/>
  <c r="M80" i="1"/>
  <c r="L80" i="1"/>
  <c r="K80" i="1"/>
  <c r="J80" i="1"/>
  <c r="I80" i="1"/>
  <c r="H80" i="1"/>
  <c r="G80" i="1"/>
  <c r="F80" i="1"/>
  <c r="E80" i="1"/>
  <c r="D80" i="1"/>
  <c r="Q79" i="1"/>
  <c r="P79" i="1"/>
  <c r="O79" i="1"/>
  <c r="N79" i="1"/>
  <c r="M79" i="1"/>
  <c r="L79" i="1"/>
  <c r="K79" i="1"/>
  <c r="J79" i="1"/>
  <c r="I79" i="1"/>
  <c r="H79" i="1"/>
  <c r="G79" i="1"/>
  <c r="F79" i="1"/>
  <c r="E79" i="1"/>
  <c r="D79" i="1"/>
  <c r="Q78" i="1"/>
  <c r="P78" i="1"/>
  <c r="O78" i="1"/>
  <c r="N78" i="1"/>
  <c r="M78" i="1"/>
  <c r="L78" i="1"/>
  <c r="K78" i="1"/>
  <c r="J78" i="1"/>
  <c r="I78" i="1"/>
  <c r="H78" i="1"/>
  <c r="G78" i="1"/>
  <c r="F78" i="1"/>
  <c r="E78" i="1"/>
  <c r="D78" i="1"/>
  <c r="Q77" i="1"/>
  <c r="P77" i="1"/>
  <c r="O77" i="1"/>
  <c r="N77" i="1"/>
  <c r="M77" i="1"/>
  <c r="L77" i="1"/>
  <c r="K77" i="1"/>
  <c r="J77" i="1"/>
  <c r="I77" i="1"/>
  <c r="H77" i="1"/>
  <c r="G77" i="1"/>
  <c r="F77" i="1"/>
  <c r="E77" i="1"/>
  <c r="D77" i="1"/>
  <c r="Q76" i="1"/>
  <c r="P76" i="1"/>
  <c r="O76" i="1"/>
  <c r="N76" i="1"/>
  <c r="M76" i="1"/>
  <c r="L76" i="1"/>
  <c r="K76" i="1"/>
  <c r="J76" i="1"/>
  <c r="I76" i="1"/>
  <c r="H76" i="1"/>
  <c r="G76" i="1"/>
  <c r="F76" i="1"/>
  <c r="E76" i="1"/>
  <c r="D76" i="1"/>
  <c r="Q75" i="1"/>
  <c r="P75" i="1"/>
  <c r="O75" i="1"/>
  <c r="N75" i="1"/>
  <c r="M75" i="1"/>
  <c r="L75" i="1"/>
  <c r="K75" i="1"/>
  <c r="J75" i="1"/>
  <c r="I75" i="1"/>
  <c r="H75" i="1"/>
  <c r="G75" i="1"/>
  <c r="F75" i="1"/>
  <c r="E75" i="1"/>
  <c r="D75" i="1"/>
  <c r="Q74" i="1"/>
  <c r="P74" i="1"/>
  <c r="O74" i="1"/>
  <c r="N74" i="1"/>
  <c r="M74" i="1"/>
  <c r="L74" i="1"/>
  <c r="K74" i="1"/>
  <c r="J74" i="1"/>
  <c r="I74" i="1"/>
  <c r="H74" i="1"/>
  <c r="G74" i="1"/>
  <c r="F74" i="1"/>
  <c r="Q69" i="1"/>
  <c r="P69" i="1"/>
  <c r="O69" i="1"/>
  <c r="N69" i="1"/>
  <c r="M69" i="1"/>
  <c r="L69" i="1"/>
  <c r="K69" i="1"/>
  <c r="J69" i="1"/>
  <c r="I69" i="1"/>
  <c r="H69" i="1"/>
  <c r="G69" i="1"/>
  <c r="F69" i="1"/>
  <c r="E69" i="1"/>
  <c r="D69" i="1"/>
  <c r="Q68" i="1"/>
  <c r="P68" i="1"/>
  <c r="O68" i="1"/>
  <c r="N68" i="1"/>
  <c r="M68" i="1"/>
  <c r="L68" i="1"/>
  <c r="K68" i="1"/>
  <c r="J68" i="1"/>
  <c r="I68" i="1"/>
  <c r="H68" i="1"/>
  <c r="G68" i="1"/>
  <c r="F68" i="1"/>
  <c r="E68" i="1"/>
  <c r="D68" i="1"/>
  <c r="Q67" i="1"/>
  <c r="P67" i="1"/>
  <c r="O67" i="1"/>
  <c r="N67" i="1"/>
  <c r="M67" i="1"/>
  <c r="L67" i="1"/>
  <c r="K67" i="1"/>
  <c r="J67" i="1"/>
  <c r="I67" i="1"/>
  <c r="H67" i="1"/>
  <c r="G67" i="1"/>
  <c r="F67" i="1"/>
  <c r="E67" i="1"/>
  <c r="D67" i="1"/>
  <c r="Q66" i="1"/>
  <c r="P66" i="1"/>
  <c r="O66" i="1"/>
  <c r="N66" i="1"/>
  <c r="M66" i="1"/>
  <c r="L66" i="1"/>
  <c r="K66" i="1"/>
  <c r="J66" i="1"/>
  <c r="I66" i="1"/>
  <c r="H66" i="1"/>
  <c r="G66" i="1"/>
  <c r="F66" i="1"/>
  <c r="E66" i="1"/>
  <c r="D66" i="1"/>
  <c r="Q65" i="1"/>
  <c r="P65" i="1"/>
  <c r="O65" i="1"/>
  <c r="N65" i="1"/>
  <c r="M65" i="1"/>
  <c r="L65" i="1"/>
  <c r="K65" i="1"/>
  <c r="J65" i="1"/>
  <c r="I65" i="1"/>
  <c r="H65" i="1"/>
  <c r="G65" i="1"/>
  <c r="F65" i="1"/>
  <c r="E65" i="1"/>
  <c r="D65" i="1"/>
  <c r="Q64" i="1"/>
  <c r="P64" i="1"/>
  <c r="O64" i="1"/>
  <c r="N64" i="1"/>
  <c r="M64" i="1"/>
  <c r="L64" i="1"/>
  <c r="K64" i="1"/>
  <c r="J64" i="1"/>
  <c r="I64" i="1"/>
  <c r="H64" i="1"/>
  <c r="G64" i="1"/>
  <c r="F64" i="1"/>
  <c r="E64" i="1"/>
  <c r="D64" i="1"/>
  <c r="Q63" i="1"/>
  <c r="P63" i="1"/>
  <c r="O63" i="1"/>
  <c r="N63" i="1"/>
  <c r="M63" i="1"/>
  <c r="L63" i="1"/>
  <c r="K63" i="1"/>
  <c r="J63" i="1"/>
  <c r="I63" i="1"/>
  <c r="H63" i="1"/>
  <c r="G63" i="1"/>
  <c r="F63" i="1"/>
  <c r="P38" i="1"/>
  <c r="O38" i="1"/>
  <c r="N38" i="1"/>
  <c r="M38" i="1"/>
  <c r="L38" i="1"/>
  <c r="K38" i="1"/>
  <c r="J38" i="1"/>
  <c r="I38" i="1"/>
  <c r="H38" i="1"/>
  <c r="G38" i="1"/>
  <c r="F38" i="1"/>
  <c r="E38" i="1"/>
  <c r="D38" i="1"/>
  <c r="P33" i="1"/>
  <c r="O33" i="1"/>
  <c r="N33" i="1"/>
  <c r="M33" i="1"/>
  <c r="L33" i="1"/>
  <c r="K33" i="1"/>
  <c r="J33" i="1"/>
  <c r="I33" i="1"/>
  <c r="H33" i="1"/>
  <c r="G33" i="1"/>
  <c r="F33" i="1"/>
  <c r="E33" i="1"/>
  <c r="D33" i="1"/>
  <c r="P30" i="1"/>
  <c r="O30" i="1"/>
  <c r="N30" i="1"/>
  <c r="M30" i="1"/>
  <c r="L30" i="1"/>
  <c r="K30" i="1"/>
  <c r="J30" i="1"/>
  <c r="I30" i="1"/>
  <c r="H30" i="1"/>
  <c r="G30" i="1"/>
  <c r="F30" i="1"/>
  <c r="E30" i="1"/>
  <c r="D30" i="1"/>
  <c r="P28" i="1"/>
  <c r="O28" i="1"/>
  <c r="N28" i="1"/>
  <c r="M28" i="1"/>
  <c r="L28" i="1"/>
  <c r="K28" i="1"/>
  <c r="J28" i="1"/>
  <c r="I28" i="1"/>
  <c r="H28" i="1"/>
  <c r="G28" i="1"/>
  <c r="F28" i="1"/>
  <c r="E28" i="1"/>
  <c r="D28" i="1"/>
  <c r="P23" i="1"/>
  <c r="O23" i="1"/>
  <c r="N23" i="1"/>
  <c r="M23" i="1"/>
  <c r="L23" i="1"/>
  <c r="K23" i="1"/>
  <c r="J23" i="1"/>
  <c r="I23" i="1"/>
  <c r="H23" i="1"/>
  <c r="G23" i="1"/>
  <c r="F23" i="1"/>
  <c r="E23" i="1"/>
  <c r="D23" i="1"/>
  <c r="P20" i="1"/>
  <c r="O20" i="1"/>
  <c r="N20" i="1"/>
  <c r="M20" i="1"/>
  <c r="L20" i="1"/>
  <c r="K20" i="1"/>
  <c r="J20" i="1"/>
  <c r="I20" i="1"/>
  <c r="H20" i="1"/>
  <c r="G20" i="1"/>
  <c r="F20" i="1"/>
  <c r="E20" i="1"/>
  <c r="D20" i="1"/>
  <c r="P18" i="1"/>
  <c r="O18" i="1"/>
  <c r="N18" i="1"/>
  <c r="M18" i="1"/>
  <c r="L18" i="1"/>
  <c r="K18" i="1"/>
  <c r="J18" i="1"/>
  <c r="I18" i="1"/>
  <c r="H18" i="1"/>
  <c r="G18" i="1"/>
  <c r="F18" i="1"/>
  <c r="E18" i="1"/>
  <c r="D18" i="1"/>
  <c r="P15" i="1"/>
  <c r="O15" i="1"/>
  <c r="N15" i="1"/>
  <c r="M15" i="1"/>
  <c r="L15" i="1"/>
  <c r="K15" i="1"/>
  <c r="J15" i="1"/>
  <c r="I15" i="1"/>
  <c r="H15" i="1"/>
  <c r="G15" i="1"/>
  <c r="F15" i="1"/>
  <c r="E15" i="1"/>
  <c r="D15" i="1"/>
  <c r="P13" i="1"/>
  <c r="O13" i="1"/>
  <c r="N13" i="1"/>
  <c r="M13" i="1"/>
  <c r="L13" i="1"/>
  <c r="K13" i="1"/>
  <c r="J13" i="1"/>
  <c r="I13" i="1"/>
  <c r="H13" i="1"/>
  <c r="G13" i="1"/>
  <c r="F13" i="1"/>
  <c r="E13" i="1"/>
  <c r="D13" i="1"/>
  <c r="P10" i="1"/>
  <c r="O10" i="1"/>
  <c r="N10" i="1"/>
  <c r="M10" i="1"/>
  <c r="L10" i="1"/>
  <c r="K10" i="1"/>
  <c r="J10" i="1"/>
  <c r="I10" i="1"/>
  <c r="H10" i="1"/>
  <c r="G10" i="1"/>
  <c r="F10" i="1"/>
  <c r="P8" i="1"/>
  <c r="O8" i="1"/>
  <c r="N8" i="1"/>
  <c r="M8" i="1"/>
  <c r="L8" i="1"/>
  <c r="K8" i="1"/>
  <c r="J8" i="1"/>
  <c r="I8" i="1"/>
  <c r="H8" i="1"/>
  <c r="G8" i="1"/>
  <c r="F8" i="1"/>
  <c r="I67" i="13" l="1"/>
  <c r="Q67" i="13"/>
  <c r="E78" i="13"/>
  <c r="M78" i="13"/>
  <c r="Q28" i="13"/>
  <c r="M33" i="13"/>
  <c r="Q33" i="13"/>
  <c r="F63" i="13"/>
  <c r="N63" i="13"/>
  <c r="J67" i="13"/>
  <c r="F74" i="13"/>
  <c r="N74" i="13"/>
  <c r="N78" i="13"/>
  <c r="J86" i="13"/>
  <c r="N86" i="13"/>
  <c r="G8" i="13"/>
  <c r="K8" i="13"/>
  <c r="O8" i="13"/>
  <c r="G13" i="13"/>
  <c r="K13" i="13"/>
  <c r="O13" i="13"/>
  <c r="N15" i="13"/>
  <c r="O28" i="13"/>
  <c r="N30" i="13"/>
  <c r="N35" i="13"/>
  <c r="D63" i="13"/>
  <c r="H63" i="13"/>
  <c r="L63" i="13"/>
  <c r="P63" i="13"/>
  <c r="F64" i="13"/>
  <c r="J64" i="13"/>
  <c r="N64" i="13"/>
  <c r="D67" i="13"/>
  <c r="H67" i="13"/>
  <c r="L67" i="13"/>
  <c r="P67" i="13"/>
  <c r="F68" i="13"/>
  <c r="J68" i="13"/>
  <c r="N68" i="13"/>
  <c r="F75" i="13"/>
  <c r="J75" i="13"/>
  <c r="N75" i="13"/>
  <c r="H78" i="13"/>
  <c r="L78" i="13"/>
  <c r="P78" i="13"/>
  <c r="J79" i="13"/>
  <c r="N79" i="13"/>
  <c r="G85" i="13"/>
  <c r="K85" i="13"/>
  <c r="O85" i="13"/>
  <c r="I89" i="13"/>
  <c r="M89" i="13"/>
  <c r="Q89" i="13"/>
  <c r="N90" i="13"/>
  <c r="M67" i="13"/>
  <c r="Q78" i="13"/>
  <c r="M28" i="13"/>
  <c r="J63" i="13"/>
  <c r="F67" i="13"/>
  <c r="N67" i="13"/>
  <c r="J74" i="13"/>
  <c r="J8" i="13"/>
  <c r="N8" i="13"/>
  <c r="M15" i="13"/>
  <c r="Q15" i="13"/>
  <c r="M35" i="13"/>
  <c r="Q35" i="13"/>
  <c r="G63" i="13"/>
  <c r="K63" i="13"/>
  <c r="O63" i="13"/>
  <c r="E64" i="13"/>
  <c r="I64" i="13"/>
  <c r="M64" i="13"/>
  <c r="Q64" i="13"/>
  <c r="G67" i="13"/>
  <c r="K67" i="13"/>
  <c r="O67" i="13"/>
  <c r="E68" i="13"/>
  <c r="I68" i="13"/>
  <c r="M68" i="13"/>
  <c r="Q68" i="13"/>
  <c r="I79" i="13"/>
  <c r="M79" i="13"/>
  <c r="Q79" i="13"/>
  <c r="M66" i="9"/>
  <c r="M25" i="9"/>
  <c r="M88" i="9"/>
  <c r="M77" i="9"/>
  <c r="I15" i="9"/>
  <c r="L67" i="9"/>
  <c r="P78" i="9"/>
  <c r="J15" i="9"/>
  <c r="I87" i="9"/>
  <c r="I76" i="9"/>
  <c r="H18" i="9"/>
  <c r="N18" i="9"/>
  <c r="L25" i="9"/>
  <c r="I89" i="9"/>
  <c r="I67" i="9"/>
  <c r="Q89" i="9"/>
  <c r="Q67" i="9"/>
  <c r="P28" i="9"/>
  <c r="I30" i="9"/>
  <c r="L74" i="9"/>
  <c r="N77" i="9"/>
  <c r="I78" i="9"/>
  <c r="M86" i="9"/>
  <c r="K87" i="9"/>
  <c r="I85" i="9"/>
  <c r="I74" i="9"/>
  <c r="M85" i="9"/>
  <c r="M74" i="9"/>
  <c r="Q85" i="9"/>
  <c r="Q74" i="9"/>
  <c r="P8" i="9"/>
  <c r="I10" i="9"/>
  <c r="M13" i="9"/>
  <c r="F15" i="9"/>
  <c r="Q15" i="9"/>
  <c r="P20" i="9"/>
  <c r="P87" i="9"/>
  <c r="J18" i="9"/>
  <c r="O18" i="9"/>
  <c r="I20" i="9"/>
  <c r="N20" i="9"/>
  <c r="N23" i="9"/>
  <c r="F28" i="9"/>
  <c r="L28" i="9"/>
  <c r="Q28" i="9"/>
  <c r="J30" i="9"/>
  <c r="P30" i="9"/>
  <c r="I63" i="9"/>
  <c r="N63" i="9"/>
  <c r="H64" i="9"/>
  <c r="M64" i="9"/>
  <c r="F65" i="9"/>
  <c r="P66" i="9"/>
  <c r="J67" i="9"/>
  <c r="H74" i="9"/>
  <c r="F76" i="9"/>
  <c r="K76" i="9"/>
  <c r="P76" i="9"/>
  <c r="P77" i="9"/>
  <c r="L78" i="9"/>
  <c r="J85" i="9"/>
  <c r="H86" i="9"/>
  <c r="P88" i="9"/>
  <c r="N89" i="9"/>
  <c r="H20" i="9"/>
  <c r="H87" i="9"/>
  <c r="M87" i="9"/>
  <c r="M76" i="9"/>
  <c r="G18" i="9"/>
  <c r="M18" i="9"/>
  <c r="K20" i="9"/>
  <c r="M23" i="9"/>
  <c r="P23" i="9"/>
  <c r="H30" i="9"/>
  <c r="H78" i="9"/>
  <c r="H10" i="9"/>
  <c r="F13" i="9"/>
  <c r="Q13" i="9"/>
  <c r="I18" i="9"/>
  <c r="G20" i="9"/>
  <c r="Q21" i="9"/>
  <c r="L23" i="9"/>
  <c r="M89" i="9"/>
  <c r="M67" i="9"/>
  <c r="H63" i="9"/>
  <c r="F64" i="9"/>
  <c r="Q64" i="9"/>
  <c r="H67" i="9"/>
  <c r="O76" i="9"/>
  <c r="Q78" i="9"/>
  <c r="L8" i="9"/>
  <c r="Q8" i="9"/>
  <c r="J10" i="9"/>
  <c r="P10" i="9"/>
  <c r="I13" i="9"/>
  <c r="N13" i="9"/>
  <c r="H15" i="9"/>
  <c r="M15" i="9"/>
  <c r="L20" i="9"/>
  <c r="L87" i="9"/>
  <c r="Q16" i="9"/>
  <c r="K18" i="9"/>
  <c r="O20" i="9"/>
  <c r="O88" i="9"/>
  <c r="O77" i="9"/>
  <c r="O25" i="9"/>
  <c r="O23" i="9"/>
  <c r="N25" i="9"/>
  <c r="H28" i="9"/>
  <c r="M28" i="9"/>
  <c r="F30" i="9"/>
  <c r="L30" i="9"/>
  <c r="Q30" i="9"/>
  <c r="J63" i="9"/>
  <c r="P63" i="9"/>
  <c r="I64" i="9"/>
  <c r="N64" i="9"/>
  <c r="H65" i="9"/>
  <c r="M65" i="9"/>
  <c r="L66" i="9"/>
  <c r="F67" i="9"/>
  <c r="P67" i="9"/>
  <c r="N75" i="9"/>
  <c r="G76" i="9"/>
  <c r="L76" i="9"/>
  <c r="M78" i="9"/>
  <c r="I86" i="9"/>
  <c r="Q86" i="9"/>
  <c r="O87" i="9"/>
  <c r="G8" i="9"/>
  <c r="K8" i="9"/>
  <c r="O8" i="9"/>
  <c r="G10" i="9"/>
  <c r="K10" i="9"/>
  <c r="O10" i="9"/>
  <c r="G13" i="9"/>
  <c r="K13" i="9"/>
  <c r="O13" i="9"/>
  <c r="G15" i="9"/>
  <c r="K15" i="9"/>
  <c r="O15" i="9"/>
  <c r="G28" i="9"/>
  <c r="K28" i="9"/>
  <c r="O28" i="9"/>
  <c r="G30" i="9"/>
  <c r="K30" i="9"/>
  <c r="O30" i="9"/>
  <c r="K64" i="9"/>
  <c r="O64" i="9"/>
  <c r="G75" i="2"/>
  <c r="O75" i="2"/>
  <c r="I79" i="2"/>
  <c r="Q79" i="2"/>
  <c r="G86" i="2"/>
  <c r="O86" i="2"/>
  <c r="L89" i="2"/>
  <c r="G13" i="2"/>
  <c r="L28" i="2"/>
  <c r="E33" i="2"/>
  <c r="M33" i="2"/>
  <c r="L67" i="2"/>
  <c r="L75" i="2"/>
  <c r="F79" i="2"/>
  <c r="N79" i="2"/>
  <c r="L86" i="2"/>
  <c r="E89" i="2"/>
  <c r="M89" i="2"/>
  <c r="Q89" i="2"/>
  <c r="E13" i="2"/>
  <c r="I13" i="2"/>
  <c r="M13" i="2"/>
  <c r="Q13" i="2"/>
  <c r="H15" i="2"/>
  <c r="L15" i="2"/>
  <c r="P15" i="2"/>
  <c r="F28" i="2"/>
  <c r="J28" i="2"/>
  <c r="N28" i="2"/>
  <c r="E30" i="2"/>
  <c r="I30" i="2"/>
  <c r="M30" i="2"/>
  <c r="Q30" i="2"/>
  <c r="G33" i="2"/>
  <c r="K33" i="2"/>
  <c r="O33" i="2"/>
  <c r="F35" i="2"/>
  <c r="J35" i="2"/>
  <c r="N35" i="2"/>
  <c r="G64" i="2"/>
  <c r="K64" i="2"/>
  <c r="O64" i="2"/>
  <c r="F67" i="2"/>
  <c r="J67" i="2"/>
  <c r="N67" i="2"/>
  <c r="E68" i="2"/>
  <c r="I68" i="2"/>
  <c r="M68" i="2"/>
  <c r="Q68" i="2"/>
  <c r="F75" i="2"/>
  <c r="J75" i="2"/>
  <c r="N75" i="2"/>
  <c r="E78" i="2"/>
  <c r="I78" i="2"/>
  <c r="M78" i="2"/>
  <c r="Q78" i="2"/>
  <c r="H79" i="2"/>
  <c r="L79" i="2"/>
  <c r="P79" i="2"/>
  <c r="F86" i="2"/>
  <c r="J86" i="2"/>
  <c r="N86" i="2"/>
  <c r="F90" i="2"/>
  <c r="J90" i="2"/>
  <c r="N90" i="2"/>
  <c r="K75" i="2"/>
  <c r="E79" i="2"/>
  <c r="M79" i="2"/>
  <c r="K86" i="2"/>
  <c r="H89" i="2"/>
  <c r="P89" i="2"/>
  <c r="K13" i="2"/>
  <c r="O13" i="2"/>
  <c r="H28" i="2"/>
  <c r="P28" i="2"/>
  <c r="I33" i="2"/>
  <c r="Q33" i="2"/>
  <c r="H67" i="2"/>
  <c r="P67" i="2"/>
  <c r="H75" i="2"/>
  <c r="P75" i="2"/>
  <c r="J79" i="2"/>
  <c r="H86" i="2"/>
  <c r="P86" i="2"/>
  <c r="I89" i="2"/>
  <c r="E28" i="2"/>
  <c r="I28" i="2"/>
  <c r="M28" i="2"/>
  <c r="Q28" i="2"/>
  <c r="H30" i="2"/>
  <c r="L30" i="2"/>
  <c r="P30" i="2"/>
  <c r="E35" i="2"/>
  <c r="I35" i="2"/>
  <c r="M35" i="2"/>
  <c r="Q35" i="2"/>
  <c r="E75" i="2"/>
  <c r="I75" i="2"/>
  <c r="M75" i="2"/>
  <c r="Q75" i="2"/>
  <c r="Q87" i="9" l="1"/>
  <c r="Q76" i="9"/>
  <c r="Q65" i="9"/>
  <c r="Q20" i="9"/>
  <c r="Q66" i="9"/>
  <c r="Q88" i="9"/>
  <c r="Q77" i="9"/>
  <c r="Q25" i="9"/>
  <c r="Q23" i="9"/>
  <c r="Q18" i="9"/>
</calcChain>
</file>

<file path=xl/sharedStrings.xml><?xml version="1.0" encoding="utf-8"?>
<sst xmlns="http://schemas.openxmlformats.org/spreadsheetml/2006/main" count="5677" uniqueCount="378">
  <si>
    <r>
      <t xml:space="preserve"> Временные ряды данных по показателям за период 1990-2011 гг., Таблица1. Выбросы загрязняющих веществ в атмосферный воздух.</t>
    </r>
    <r>
      <rPr>
        <sz val="14"/>
        <color indexed="8"/>
        <rFont val="Calibri"/>
        <family val="2"/>
        <charset val="238"/>
      </rPr>
      <t xml:space="preserve"> </t>
    </r>
    <r>
      <rPr>
        <i/>
        <sz val="14"/>
        <color indexed="8"/>
        <rFont val="Calibri"/>
        <family val="2"/>
        <charset val="238"/>
      </rPr>
      <t xml:space="preserve"> (название страны)</t>
    </r>
  </si>
  <si>
    <t>Единица</t>
  </si>
  <si>
    <t>Абсолютные значения выбросов основных загрязняющих веществ</t>
  </si>
  <si>
    <t>Диоксид серы</t>
  </si>
  <si>
    <t>1000 т / год</t>
  </si>
  <si>
    <t>…</t>
  </si>
  <si>
    <t>из  них стационарные источники</t>
  </si>
  <si>
    <r>
      <t xml:space="preserve">из  них стационарные источники                    </t>
    </r>
    <r>
      <rPr>
        <sz val="12"/>
        <color indexed="10"/>
        <rFont val="Calibri"/>
        <family val="2"/>
        <charset val="238"/>
      </rPr>
      <t>100 x cтрока 2 / строка 1</t>
    </r>
  </si>
  <si>
    <t>%</t>
  </si>
  <si>
    <t>из  них мобильные источники</t>
  </si>
  <si>
    <r>
      <t xml:space="preserve">из  них мобильные источники                            </t>
    </r>
    <r>
      <rPr>
        <sz val="12"/>
        <color indexed="10"/>
        <rFont val="Calibri"/>
        <family val="2"/>
        <charset val="238"/>
      </rPr>
      <t>100 x cтрока 4 / строка 1</t>
    </r>
  </si>
  <si>
    <t>Оксиды азота</t>
  </si>
  <si>
    <r>
      <t xml:space="preserve">из  них стационарные источники                  </t>
    </r>
    <r>
      <rPr>
        <sz val="12"/>
        <color indexed="10"/>
        <rFont val="Calibri"/>
        <family val="2"/>
        <charset val="238"/>
      </rPr>
      <t>100 x cтрока 7 / строка 6</t>
    </r>
  </si>
  <si>
    <r>
      <t xml:space="preserve">из  них мобильные источники                             </t>
    </r>
    <r>
      <rPr>
        <sz val="12"/>
        <color indexed="10"/>
        <rFont val="Calibri"/>
        <family val="2"/>
        <charset val="238"/>
      </rPr>
      <t>100 x cтрока 9 / строка 6</t>
    </r>
  </si>
  <si>
    <t>НМЛОС</t>
  </si>
  <si>
    <r>
      <t xml:space="preserve">из  них стационарные источники                          </t>
    </r>
    <r>
      <rPr>
        <sz val="12"/>
        <color indexed="10"/>
        <rFont val="Calibri"/>
        <family val="2"/>
        <charset val="238"/>
      </rPr>
      <t>100 x cтрока 12 / строка 11</t>
    </r>
  </si>
  <si>
    <r>
      <t xml:space="preserve">из  них мобильные источники                               </t>
    </r>
    <r>
      <rPr>
        <sz val="12"/>
        <color indexed="10"/>
        <rFont val="Calibri"/>
        <family val="2"/>
        <charset val="238"/>
      </rPr>
      <t>100 x cтрока 14 / строка 11</t>
    </r>
  </si>
  <si>
    <t>Аммиак</t>
  </si>
  <si>
    <r>
      <t xml:space="preserve">из  них стационарные источники                             </t>
    </r>
    <r>
      <rPr>
        <sz val="12"/>
        <color indexed="10"/>
        <rFont val="Calibri"/>
        <family val="2"/>
        <charset val="238"/>
      </rPr>
      <t>100 x cтрока 17 / строка 16</t>
    </r>
  </si>
  <si>
    <r>
      <t xml:space="preserve">из  них мобильные источники                                      </t>
    </r>
    <r>
      <rPr>
        <sz val="12"/>
        <color indexed="10"/>
        <rFont val="Calibri"/>
        <family val="2"/>
        <charset val="238"/>
      </rPr>
      <t>100 x cтрока 19 / строка 16</t>
    </r>
  </si>
  <si>
    <t>Оксид углерода</t>
  </si>
  <si>
    <r>
      <t xml:space="preserve">из  них стационарные источники                   </t>
    </r>
    <r>
      <rPr>
        <sz val="12"/>
        <color indexed="10"/>
        <rFont val="Calibri"/>
        <family val="2"/>
        <charset val="238"/>
      </rPr>
      <t>100 x cтрока 22 / строка 21</t>
    </r>
  </si>
  <si>
    <r>
      <t xml:space="preserve">из  них мобильные источники                                       </t>
    </r>
    <r>
      <rPr>
        <sz val="12"/>
        <color indexed="10"/>
        <rFont val="Calibri"/>
        <family val="2"/>
        <charset val="238"/>
      </rPr>
      <t>100 x cтрока 24 / строка 21</t>
    </r>
  </si>
  <si>
    <t>Углеводороды</t>
  </si>
  <si>
    <r>
      <t xml:space="preserve">из  них стационарные источники                                          </t>
    </r>
    <r>
      <rPr>
        <sz val="12"/>
        <color indexed="10"/>
        <rFont val="Calibri"/>
        <family val="2"/>
        <charset val="238"/>
      </rPr>
      <t>100 x cтрока 27 / строка 26</t>
    </r>
  </si>
  <si>
    <r>
      <t xml:space="preserve">из  них мобильные источники                                       </t>
    </r>
    <r>
      <rPr>
        <sz val="12"/>
        <color indexed="10"/>
        <rFont val="Calibri"/>
        <family val="2"/>
        <charset val="238"/>
      </rPr>
      <t>100 x cтрока 29 / строка 26</t>
    </r>
  </si>
  <si>
    <t xml:space="preserve">ОВЧ </t>
  </si>
  <si>
    <r>
      <t xml:space="preserve">из  них стационарные источники                                  </t>
    </r>
    <r>
      <rPr>
        <sz val="12"/>
        <color indexed="10"/>
        <rFont val="Calibri"/>
        <family val="2"/>
        <charset val="238"/>
      </rPr>
      <t>100 x cтрока 32 / строка 31</t>
    </r>
  </si>
  <si>
    <r>
      <t xml:space="preserve">из  них мобильные источники                                        </t>
    </r>
    <r>
      <rPr>
        <sz val="12"/>
        <color indexed="10"/>
        <rFont val="Calibri"/>
        <family val="2"/>
        <charset val="238"/>
      </rPr>
      <t>100 x cтрока 34 / строка 31</t>
    </r>
  </si>
  <si>
    <t>ТЧ10</t>
  </si>
  <si>
    <r>
      <t xml:space="preserve">из  них стационарные источники                              </t>
    </r>
    <r>
      <rPr>
        <sz val="12"/>
        <color indexed="10"/>
        <rFont val="Calibri"/>
        <family val="2"/>
        <charset val="238"/>
      </rPr>
      <t>100 x cтрока 37 / строка 36</t>
    </r>
  </si>
  <si>
    <r>
      <t xml:space="preserve">из  них мобильные источники                              </t>
    </r>
    <r>
      <rPr>
        <sz val="12"/>
        <color indexed="10"/>
        <rFont val="Calibri"/>
        <family val="2"/>
        <charset val="238"/>
      </rPr>
      <t xml:space="preserve">     100 x cтрока 39 / строка 36</t>
    </r>
  </si>
  <si>
    <t>ТЧ2.5</t>
  </si>
  <si>
    <r>
      <t xml:space="preserve">из  них стационарные источники                     </t>
    </r>
    <r>
      <rPr>
        <sz val="12"/>
        <color indexed="10"/>
        <rFont val="Calibri"/>
        <family val="2"/>
        <charset val="238"/>
      </rPr>
      <t>100 x cтрока 42 / строка 41</t>
    </r>
  </si>
  <si>
    <r>
      <t xml:space="preserve">из  них мобильные источники                           </t>
    </r>
    <r>
      <rPr>
        <sz val="12"/>
        <color indexed="10"/>
        <rFont val="Calibri"/>
        <family val="2"/>
        <charset val="238"/>
      </rPr>
      <t>100 x cтрока 44 / строка 41</t>
    </r>
  </si>
  <si>
    <t xml:space="preserve">                                                           Абсолютные значения выбросов других загрязняющих веществ на душу населения </t>
  </si>
  <si>
    <t>ПАУ</t>
  </si>
  <si>
    <t>т/год</t>
  </si>
  <si>
    <t>ПХБ</t>
  </si>
  <si>
    <t>кг/год</t>
  </si>
  <si>
    <t>ПХДД/Ф</t>
  </si>
  <si>
    <t>г/год</t>
  </si>
  <si>
    <t>Свинец</t>
  </si>
  <si>
    <t>Кадмий</t>
  </si>
  <si>
    <t>Ртуть</t>
  </si>
  <si>
    <t>Другие загрязняющие вещества  (указать)</t>
  </si>
  <si>
    <t>Выбросы основных загрязняющих веществ на душу населения</t>
  </si>
  <si>
    <t>Население</t>
  </si>
  <si>
    <t>Миллионы человек</t>
  </si>
  <si>
    <r>
      <t>Диоксид серы</t>
    </r>
    <r>
      <rPr>
        <sz val="12"/>
        <color indexed="10"/>
        <rFont val="Calibri"/>
        <family val="2"/>
        <charset val="238"/>
      </rPr>
      <t xml:space="preserve">                                                               Cтрока 1 / строка 57</t>
    </r>
  </si>
  <si>
    <t>кг / чел</t>
  </si>
  <si>
    <r>
      <t xml:space="preserve">Оксиды азота                                                                         </t>
    </r>
    <r>
      <rPr>
        <sz val="12"/>
        <color indexed="10"/>
        <rFont val="Calibri"/>
        <family val="2"/>
        <charset val="238"/>
      </rPr>
      <t>Cтрока 6 / строка 57</t>
    </r>
  </si>
  <si>
    <r>
      <t xml:space="preserve">НМЛОС                                                                               </t>
    </r>
    <r>
      <rPr>
        <sz val="12"/>
        <color indexed="10"/>
        <rFont val="Calibri"/>
        <family val="2"/>
        <charset val="238"/>
      </rPr>
      <t>Cтрока 11 / строка 57</t>
    </r>
  </si>
  <si>
    <r>
      <t xml:space="preserve">Аммиак                                                                         </t>
    </r>
    <r>
      <rPr>
        <sz val="12"/>
        <color indexed="10"/>
        <rFont val="Calibri"/>
        <family val="2"/>
        <charset val="238"/>
      </rPr>
      <t>Cтрока 16 / строка 57</t>
    </r>
  </si>
  <si>
    <r>
      <t xml:space="preserve">Оксид углерода                                                      </t>
    </r>
    <r>
      <rPr>
        <sz val="12"/>
        <color indexed="10"/>
        <rFont val="Calibri"/>
        <family val="2"/>
        <charset val="238"/>
      </rPr>
      <t>Cтрока 21 / строка 57</t>
    </r>
  </si>
  <si>
    <r>
      <t xml:space="preserve">Углеводороды                                                             </t>
    </r>
    <r>
      <rPr>
        <sz val="12"/>
        <color indexed="10"/>
        <rFont val="Calibri"/>
        <family val="2"/>
        <charset val="238"/>
      </rPr>
      <t xml:space="preserve"> Cтрока 26 / строка 57</t>
    </r>
  </si>
  <si>
    <r>
      <t xml:space="preserve">ОВЧ                                                 </t>
    </r>
    <r>
      <rPr>
        <sz val="12"/>
        <color indexed="10"/>
        <rFont val="Calibri"/>
        <family val="2"/>
        <charset val="238"/>
      </rPr>
      <t>Cтрока 31 / строка 57</t>
    </r>
  </si>
  <si>
    <r>
      <t xml:space="preserve">ТЧ10                                                                    </t>
    </r>
    <r>
      <rPr>
        <sz val="12"/>
        <color indexed="10"/>
        <rFont val="Calibri"/>
        <family val="2"/>
        <charset val="238"/>
      </rPr>
      <t>Cтрока 36 / строка 57</t>
    </r>
  </si>
  <si>
    <r>
      <t xml:space="preserve">ТЧ2.5                                                                                </t>
    </r>
    <r>
      <rPr>
        <sz val="12"/>
        <color indexed="10"/>
        <rFont val="Calibri"/>
        <family val="2"/>
        <charset val="238"/>
      </rPr>
      <t>Cтрока 41 / строка 57</t>
    </r>
  </si>
  <si>
    <t>Выбросы основных загрязняющих веществ на единицу площади</t>
  </si>
  <si>
    <t>Площадь страны</t>
  </si>
  <si>
    <r>
      <t>1000 км</t>
    </r>
    <r>
      <rPr>
        <vertAlign val="superscript"/>
        <sz val="12"/>
        <color indexed="8"/>
        <rFont val="Calibri"/>
        <family val="2"/>
        <charset val="238"/>
      </rPr>
      <t>2</t>
    </r>
  </si>
  <si>
    <r>
      <t>Диоксид серы</t>
    </r>
    <r>
      <rPr>
        <sz val="12"/>
        <color indexed="10"/>
        <rFont val="Calibri"/>
        <family val="2"/>
        <charset val="238"/>
      </rPr>
      <t xml:space="preserve">                                                 Cтрока 1 / строка 68</t>
    </r>
  </si>
  <si>
    <r>
      <t>т/км</t>
    </r>
    <r>
      <rPr>
        <vertAlign val="superscript"/>
        <sz val="12"/>
        <color indexed="8"/>
        <rFont val="Calibri"/>
        <family val="2"/>
        <charset val="238"/>
      </rPr>
      <t>2</t>
    </r>
  </si>
  <si>
    <r>
      <t xml:space="preserve">Оксиды азота                                                            </t>
    </r>
    <r>
      <rPr>
        <sz val="12"/>
        <color indexed="10"/>
        <rFont val="Calibri"/>
        <family val="2"/>
        <charset val="238"/>
      </rPr>
      <t>Cтрока 6 / строка 68</t>
    </r>
  </si>
  <si>
    <t>т/км2</t>
  </si>
  <si>
    <r>
      <t xml:space="preserve">НМЛОС                                                                            </t>
    </r>
    <r>
      <rPr>
        <sz val="12"/>
        <color indexed="10"/>
        <rFont val="Calibri"/>
        <family val="2"/>
        <charset val="238"/>
      </rPr>
      <t>Cтрока 11 / строка 68</t>
    </r>
  </si>
  <si>
    <r>
      <t xml:space="preserve">Аммиак                                                                </t>
    </r>
    <r>
      <rPr>
        <sz val="12"/>
        <color indexed="10"/>
        <rFont val="Calibri"/>
        <family val="2"/>
        <charset val="238"/>
      </rPr>
      <t>Cтрока 16 / строка 68</t>
    </r>
  </si>
  <si>
    <r>
      <t xml:space="preserve">Оксид углерода                                                               </t>
    </r>
    <r>
      <rPr>
        <sz val="12"/>
        <color indexed="10"/>
        <rFont val="Calibri"/>
        <family val="2"/>
        <charset val="238"/>
      </rPr>
      <t>Cтрока 21 / строка 68</t>
    </r>
  </si>
  <si>
    <r>
      <t>Углеводороды</t>
    </r>
    <r>
      <rPr>
        <sz val="12"/>
        <color indexed="10"/>
        <rFont val="Calibri"/>
        <family val="2"/>
        <charset val="238"/>
      </rPr>
      <t xml:space="preserve">                                                           Cтрока 26 / строка 68</t>
    </r>
  </si>
  <si>
    <r>
      <t xml:space="preserve">ОВЧ                                                            </t>
    </r>
    <r>
      <rPr>
        <sz val="12"/>
        <color indexed="10"/>
        <rFont val="Calibri"/>
        <family val="2"/>
        <charset val="238"/>
      </rPr>
      <t>Cтрока 31 / строка 68</t>
    </r>
  </si>
  <si>
    <r>
      <t xml:space="preserve">ТЧ10                                                                         </t>
    </r>
    <r>
      <rPr>
        <sz val="12"/>
        <color indexed="10"/>
        <rFont val="Calibri"/>
        <family val="2"/>
        <charset val="238"/>
      </rPr>
      <t>Cтрока 36 / строка 68</t>
    </r>
  </si>
  <si>
    <r>
      <t xml:space="preserve">ТЧ2.5                                                                   </t>
    </r>
    <r>
      <rPr>
        <sz val="12"/>
        <color indexed="10"/>
        <rFont val="Calibri"/>
        <family val="2"/>
        <charset val="238"/>
      </rPr>
      <t>Cтрока 41 / строка 68</t>
    </r>
  </si>
  <si>
    <t>Выбросы основных загрязняющих веществ на единицу ВВП</t>
  </si>
  <si>
    <t>ВВП в междухародных долларах (ППС)</t>
  </si>
  <si>
    <t xml:space="preserve">Миллиард международных долларов </t>
  </si>
  <si>
    <r>
      <t>Диоксид серы</t>
    </r>
    <r>
      <rPr>
        <sz val="12"/>
        <color indexed="10"/>
        <rFont val="Calibri"/>
        <family val="2"/>
        <charset val="238"/>
      </rPr>
      <t xml:space="preserve">                                                   Cтрока 1 / строка 79</t>
    </r>
  </si>
  <si>
    <t xml:space="preserve">кг/1000 долларов </t>
  </si>
  <si>
    <r>
      <t xml:space="preserve">Оксиды азота                                                        </t>
    </r>
    <r>
      <rPr>
        <sz val="12"/>
        <color indexed="10"/>
        <rFont val="Calibri"/>
        <family val="2"/>
        <charset val="238"/>
      </rPr>
      <t>Cтрока 6 / строка 79</t>
    </r>
  </si>
  <si>
    <t>кг/1000 долларов</t>
  </si>
  <si>
    <r>
      <t xml:space="preserve">НМЛОС                                                          </t>
    </r>
    <r>
      <rPr>
        <sz val="12"/>
        <color indexed="10"/>
        <rFont val="Calibri"/>
        <family val="2"/>
        <charset val="238"/>
      </rPr>
      <t>Cтрока 11 / строка 79</t>
    </r>
  </si>
  <si>
    <r>
      <t xml:space="preserve">Аммиак                                                         </t>
    </r>
    <r>
      <rPr>
        <sz val="12"/>
        <color indexed="10"/>
        <rFont val="Calibri"/>
        <family val="2"/>
        <charset val="238"/>
      </rPr>
      <t>Cтрока 16 / строка 79</t>
    </r>
  </si>
  <si>
    <r>
      <t xml:space="preserve">Оксид углерода                                                     </t>
    </r>
    <r>
      <rPr>
        <sz val="12"/>
        <color indexed="10"/>
        <rFont val="Calibri"/>
        <family val="2"/>
        <charset val="238"/>
      </rPr>
      <t>Cтрока 21 / строка 79</t>
    </r>
  </si>
  <si>
    <r>
      <t xml:space="preserve">Углеводороды                                                  </t>
    </r>
    <r>
      <rPr>
        <sz val="12"/>
        <color indexed="10"/>
        <rFont val="Calibri"/>
        <family val="2"/>
        <charset val="238"/>
      </rPr>
      <t xml:space="preserve"> Cтрока 26 / строка 79</t>
    </r>
  </si>
  <si>
    <r>
      <t xml:space="preserve">ОВЧ                                                                                                                 </t>
    </r>
    <r>
      <rPr>
        <sz val="12"/>
        <color indexed="10"/>
        <rFont val="Calibri"/>
        <family val="2"/>
        <charset val="238"/>
      </rPr>
      <t>Cтрока 31 / строка 79</t>
    </r>
  </si>
  <si>
    <r>
      <t xml:space="preserve">ТЧ10                                                                          </t>
    </r>
    <r>
      <rPr>
        <sz val="12"/>
        <color indexed="10"/>
        <rFont val="Calibri"/>
        <family val="2"/>
        <charset val="238"/>
      </rPr>
      <t>Cтрока 36 / строка 79</t>
    </r>
  </si>
  <si>
    <r>
      <t xml:space="preserve">ТЧ2.5                                                                 </t>
    </r>
    <r>
      <rPr>
        <sz val="12"/>
        <color indexed="10"/>
        <rFont val="Calibri"/>
        <family val="2"/>
        <charset val="238"/>
      </rPr>
      <t>Cтрока 41 / строка 79</t>
    </r>
  </si>
  <si>
    <t xml:space="preserve">Замчания:  Выбросы аммиака из сельского хозяйства учитываются с 2004г.   Выбросы от мобильных источников - в процессе расчетов.   </t>
  </si>
  <si>
    <t>Глоссарий</t>
  </si>
  <si>
    <t>ВВП: валовой внутренний продукт</t>
  </si>
  <si>
    <t>ППС: паритет покупательной способности</t>
  </si>
  <si>
    <t>Международный доллар: денежная единица, которая используется для расчета ВВП по ППС.</t>
  </si>
  <si>
    <t>Значения ВВП по ППС в ценах 2005 года в Международных долларах можно найти на http://data.worldbank.org/indicator/NY.GDP.MKTP.PP.KD</t>
  </si>
  <si>
    <t xml:space="preserve">ОВЧ: общее содержание взвешенных частиц (выбросы пыли) </t>
  </si>
  <si>
    <t>ТЧ10: частицы с диаметром 10 мкм и менее</t>
  </si>
  <si>
    <t>ТЧ2.5: частицы с диаметром 2.5 мкм и менее</t>
  </si>
  <si>
    <t>ПАУ: полициклические ароматические углеводороды</t>
  </si>
  <si>
    <t>ПХБ: полихлорированные бифенилы</t>
  </si>
  <si>
    <t>ПХДД / Ф: полихлорированные дибензо диоксины/дибензофураны</t>
  </si>
  <si>
    <t>НМЛОС: неметановые летучие органические соединения</t>
  </si>
  <si>
    <t>Примечания</t>
  </si>
  <si>
    <t>Если национальные кадастры выбросов доступны для других загрязняющих веществ, пожалуйста добавьте данные о них в строки в разделе "Абсолютные значения выбросов других загрязняющих веществ".</t>
  </si>
  <si>
    <t>При оценке выбросов из мобильных источников, пожалуйста укажите методологию расчетов .</t>
  </si>
  <si>
    <t xml:space="preserve">Пожалуйста укажите, включены ли расчетные данные незарегистрированных выбросов от стационарных источников. Если да, укажите охват этих данных (какие типы незарегистрированных </t>
  </si>
  <si>
    <t>источников выбросов включены) и какая применялась методика оценки таких выбросов</t>
  </si>
  <si>
    <t>Если в вашей стране кадастры выбросов в формате НФР  (в котором кадастры выбросов сообщаются в ЕМЕП) доступны,пожалуйста представьте их в виде приложений.</t>
  </si>
  <si>
    <t>Если ваша страна приняла целевые показатели сокращения выбросов некоторых загрязняющих веществ,пожалуйста представьте эту информацию в примечании, .</t>
  </si>
  <si>
    <t>Если ваша страна разработала прогнозы выбросов для некоторых загрязнителей, пожалуйста представьте эту информацию в примечании, .</t>
  </si>
  <si>
    <t>Дополнительная информация</t>
  </si>
  <si>
    <r>
      <t xml:space="preserve">Подробное описание </t>
    </r>
    <r>
      <rPr>
        <b/>
        <sz val="11"/>
        <rFont val="Calibri"/>
        <family val="2"/>
        <charset val="204"/>
      </rPr>
      <t xml:space="preserve">показателя </t>
    </r>
    <r>
      <rPr>
        <b/>
        <sz val="11"/>
        <color indexed="8"/>
        <rFont val="Calibri"/>
        <family val="2"/>
        <charset val="238"/>
      </rPr>
      <t xml:space="preserve">доступно в Руководстве по применению экологических показателей; отдел II.1, см.: www.unece.org/env/documents/2007/ece/ece.belgrade.conf.2007.inf.6.r.pdf </t>
    </r>
  </si>
  <si>
    <t>Руководящие принципы представления данных о выбросах в рамках Конвенции о трансграничном загрязнении воздуха (ECE/EB.AIR/97). Версия января 2009 года. Смотрите http://www.ceip.at/fileadmin/inhalte/emep/reporting_2009/Rep_Guidelines_ECE_EB_AIR_97_e.pdf</t>
  </si>
  <si>
    <t>ЕМЕП / ЕАОС Справочник по инвентаризации выбросов загрязняющих веществ в атмосферу  2009 года, ЕАОС Технический отчет 9/2009, см. http://www.eea.europa.eu/publications/emep-eea-emission-inventory-guidebook-2009</t>
  </si>
  <si>
    <r>
      <t xml:space="preserve"> Временные ряды данных по показателям за период 1990-2011 гг., Таблица1. Выбросы загрязняющих веществ в атмосферный воздух: </t>
    </r>
    <r>
      <rPr>
        <i/>
        <sz val="14"/>
        <color indexed="8"/>
        <rFont val="Calibri"/>
        <family val="2"/>
        <charset val="238"/>
      </rPr>
      <t xml:space="preserve">  </t>
    </r>
    <r>
      <rPr>
        <b/>
        <sz val="14"/>
        <color indexed="8"/>
        <rFont val="Calibri"/>
        <family val="2"/>
      </rPr>
      <t>Азербайджан</t>
    </r>
  </si>
  <si>
    <t>Министерство Экологии и Природных ресурсов этот показатель не расчитывает</t>
  </si>
  <si>
    <t>...</t>
  </si>
  <si>
    <t xml:space="preserve">Абсолютные значения выбросов других загрязняющих веществ на душу населения </t>
  </si>
  <si>
    <r>
      <t xml:space="preserve">ВВП в постоянных ценах 2005 года </t>
    </r>
    <r>
      <rPr>
        <strike/>
        <sz val="12"/>
        <color indexed="10"/>
        <rFont val="Calibri"/>
        <family val="2"/>
      </rPr>
      <t xml:space="preserve">(ППС) </t>
    </r>
    <r>
      <rPr>
        <vertAlign val="superscript"/>
        <sz val="12"/>
        <color indexed="10"/>
        <rFont val="Calibri"/>
        <family val="2"/>
      </rPr>
      <t>х)</t>
    </r>
  </si>
  <si>
    <r>
      <rPr>
        <vertAlign val="superscript"/>
        <sz val="12"/>
        <color indexed="10"/>
        <rFont val="Calibri"/>
        <family val="2"/>
      </rPr>
      <t>х)</t>
    </r>
    <r>
      <rPr>
        <sz val="12"/>
        <color indexed="10"/>
        <rFont val="Calibri"/>
        <family val="2"/>
      </rPr>
      <t xml:space="preserve"> В стране ВВП по паритету покупательной способности (ППС) как показатель не используется.</t>
    </r>
  </si>
  <si>
    <t xml:space="preserve"> ВВП дано в постоянных ценах 2005 года.</t>
  </si>
  <si>
    <r>
      <t>Time series data on the indicators for 1990-2011, Table 1. Emissions of pollutants into the atmospheric air</t>
    </r>
    <r>
      <rPr>
        <sz val="14"/>
        <color indexed="8"/>
        <rFont val="Calibri"/>
        <family val="2"/>
        <charset val="238"/>
      </rPr>
      <t xml:space="preserve"> </t>
    </r>
    <r>
      <rPr>
        <i/>
        <sz val="14"/>
        <color indexed="8"/>
        <rFont val="Calibri"/>
        <family val="2"/>
        <charset val="238"/>
      </rPr>
      <t xml:space="preserve"> (country name)</t>
    </r>
  </si>
  <si>
    <t>Unit</t>
  </si>
  <si>
    <t>Absolute values of emissions of the main pollutants</t>
  </si>
  <si>
    <t>Sulphur dioxide</t>
  </si>
  <si>
    <t>1000 t/year</t>
  </si>
  <si>
    <t>of which from stationary sources</t>
  </si>
  <si>
    <r>
      <t xml:space="preserve">of which from stationary sources                   </t>
    </r>
    <r>
      <rPr>
        <sz val="12"/>
        <color indexed="10"/>
        <rFont val="Calibri"/>
        <family val="2"/>
        <charset val="238"/>
      </rPr>
      <t>100 x row 2 / row 1</t>
    </r>
  </si>
  <si>
    <t>of which from mobile sources</t>
  </si>
  <si>
    <r>
      <t xml:space="preserve">of which from mobile sources                              </t>
    </r>
    <r>
      <rPr>
        <sz val="12"/>
        <color indexed="10"/>
        <rFont val="Calibri"/>
        <family val="2"/>
        <charset val="238"/>
      </rPr>
      <t>100 x row 4 / row 1</t>
    </r>
  </si>
  <si>
    <t>Nitrogen oxides</t>
  </si>
  <si>
    <r>
      <t>of which from stationary sources</t>
    </r>
    <r>
      <rPr>
        <sz val="12"/>
        <color indexed="10"/>
        <rFont val="Calibri"/>
        <family val="2"/>
        <charset val="238"/>
      </rPr>
      <t xml:space="preserve">            100 x row 7 / row 6                                       </t>
    </r>
  </si>
  <si>
    <t>of which from  mobile sources</t>
  </si>
  <si>
    <r>
      <t xml:space="preserve">of which from mobile sources                 </t>
    </r>
    <r>
      <rPr>
        <sz val="12"/>
        <color indexed="10"/>
        <rFont val="Calibri"/>
        <family val="2"/>
        <charset val="238"/>
      </rPr>
      <t xml:space="preserve">100 x row 9 / row 6                                      </t>
    </r>
  </si>
  <si>
    <t>NMVOC</t>
  </si>
  <si>
    <r>
      <t xml:space="preserve">of which from stationary sources            </t>
    </r>
    <r>
      <rPr>
        <sz val="12"/>
        <color indexed="10"/>
        <rFont val="Calibri"/>
        <family val="2"/>
        <charset val="238"/>
      </rPr>
      <t>100 x</t>
    </r>
    <r>
      <rPr>
        <sz val="12"/>
        <color indexed="8"/>
        <rFont val="Calibri"/>
        <family val="2"/>
        <charset val="238"/>
      </rPr>
      <t xml:space="preserve"> </t>
    </r>
    <r>
      <rPr>
        <sz val="12"/>
        <color indexed="10"/>
        <rFont val="Calibri"/>
        <family val="2"/>
        <charset val="238"/>
      </rPr>
      <t xml:space="preserve">row 12 / row 11                                    </t>
    </r>
  </si>
  <si>
    <r>
      <t xml:space="preserve">of which from mobile sources                 </t>
    </r>
    <r>
      <rPr>
        <sz val="12"/>
        <color indexed="10"/>
        <rFont val="Calibri"/>
        <family val="2"/>
        <charset val="238"/>
      </rPr>
      <t xml:space="preserve">100 x row 14 / row 11                                   </t>
    </r>
  </si>
  <si>
    <t>Ammonia</t>
  </si>
  <si>
    <r>
      <t xml:space="preserve">of which from stationary sources            </t>
    </r>
    <r>
      <rPr>
        <sz val="12"/>
        <color indexed="10"/>
        <rFont val="Calibri"/>
        <family val="2"/>
        <charset val="238"/>
      </rPr>
      <t xml:space="preserve">100 x row 17 / row 16                                                                </t>
    </r>
  </si>
  <si>
    <t>1000 t / year</t>
  </si>
  <si>
    <r>
      <t xml:space="preserve">of which from mobile sources                 </t>
    </r>
    <r>
      <rPr>
        <sz val="12"/>
        <color indexed="10"/>
        <rFont val="Calibri"/>
        <family val="2"/>
        <charset val="238"/>
      </rPr>
      <t>100 x</t>
    </r>
    <r>
      <rPr>
        <sz val="12"/>
        <color indexed="8"/>
        <rFont val="Calibri"/>
        <family val="2"/>
        <charset val="238"/>
      </rPr>
      <t xml:space="preserve"> </t>
    </r>
    <r>
      <rPr>
        <sz val="12"/>
        <color indexed="10"/>
        <rFont val="Calibri"/>
        <family val="2"/>
        <charset val="238"/>
      </rPr>
      <t xml:space="preserve">row 19 / row 16                              </t>
    </r>
  </si>
  <si>
    <t>Carbon monoxide</t>
  </si>
  <si>
    <r>
      <t xml:space="preserve">of which from stationary sources            </t>
    </r>
    <r>
      <rPr>
        <sz val="12"/>
        <color indexed="10"/>
        <rFont val="Calibri"/>
        <family val="2"/>
        <charset val="238"/>
      </rPr>
      <t xml:space="preserve">100 x row 22 / row 21                                </t>
    </r>
  </si>
  <si>
    <r>
      <t xml:space="preserve">of which from mobile sources                 </t>
    </r>
    <r>
      <rPr>
        <sz val="12"/>
        <color indexed="10"/>
        <rFont val="Calibri"/>
        <family val="2"/>
        <charset val="238"/>
      </rPr>
      <t xml:space="preserve">100 x row 24 / row 21                                  </t>
    </r>
  </si>
  <si>
    <t>Hydrocarbons</t>
  </si>
  <si>
    <r>
      <t xml:space="preserve">of which from stationary sources            </t>
    </r>
    <r>
      <rPr>
        <sz val="12"/>
        <color indexed="10"/>
        <rFont val="Calibri"/>
        <family val="2"/>
        <charset val="238"/>
      </rPr>
      <t xml:space="preserve">100 x row 27 / row 26                                           </t>
    </r>
  </si>
  <si>
    <r>
      <t xml:space="preserve">of which from mobile sources                    </t>
    </r>
    <r>
      <rPr>
        <sz val="12"/>
        <color indexed="10"/>
        <rFont val="Calibri"/>
        <family val="2"/>
        <charset val="238"/>
      </rPr>
      <t xml:space="preserve">100 x row 29 / row 26                                     </t>
    </r>
  </si>
  <si>
    <t xml:space="preserve">TSP </t>
  </si>
  <si>
    <r>
      <t xml:space="preserve">of which from stationary sources            </t>
    </r>
    <r>
      <rPr>
        <sz val="12"/>
        <color indexed="10"/>
        <rFont val="Calibri"/>
        <family val="2"/>
        <charset val="238"/>
      </rPr>
      <t xml:space="preserve">100 x row 32 / row 31                                        </t>
    </r>
  </si>
  <si>
    <r>
      <t xml:space="preserve">of which from mobile sources                 </t>
    </r>
    <r>
      <rPr>
        <sz val="12"/>
        <color indexed="10"/>
        <rFont val="Calibri"/>
        <family val="2"/>
        <charset val="238"/>
      </rPr>
      <t xml:space="preserve">100 x row 34 / row 31                                       </t>
    </r>
  </si>
  <si>
    <t>PM10</t>
  </si>
  <si>
    <r>
      <t xml:space="preserve">of which from stationary sources            </t>
    </r>
    <r>
      <rPr>
        <sz val="12"/>
        <color indexed="10"/>
        <rFont val="Calibri"/>
        <family val="2"/>
        <charset val="238"/>
      </rPr>
      <t xml:space="preserve">100 x row 37 / row 36                                    </t>
    </r>
  </si>
  <si>
    <r>
      <t xml:space="preserve">of which from mobile sources                  </t>
    </r>
    <r>
      <rPr>
        <sz val="12"/>
        <color indexed="10"/>
        <rFont val="Calibri"/>
        <family val="2"/>
        <charset val="238"/>
      </rPr>
      <t xml:space="preserve">100 x row 39 / row 36                                   </t>
    </r>
  </si>
  <si>
    <t>PM2.5</t>
  </si>
  <si>
    <r>
      <t xml:space="preserve">of which from stationary sources             </t>
    </r>
    <r>
      <rPr>
        <sz val="12"/>
        <color indexed="10"/>
        <rFont val="Calibri"/>
        <family val="2"/>
        <charset val="238"/>
      </rPr>
      <t xml:space="preserve">100 x row 42 / row 41                                  </t>
    </r>
  </si>
  <si>
    <r>
      <t>of which from mobile sources</t>
    </r>
    <r>
      <rPr>
        <sz val="12"/>
        <color indexed="10"/>
        <rFont val="Calibri"/>
        <family val="2"/>
        <charset val="238"/>
      </rPr>
      <t xml:space="preserve">                  100 x row 44 / row 41                                    </t>
    </r>
  </si>
  <si>
    <t>Absolute values of emissions of other pollutants</t>
  </si>
  <si>
    <t>PAH</t>
  </si>
  <si>
    <t>t/year</t>
  </si>
  <si>
    <t>PCB</t>
  </si>
  <si>
    <t>kg/year</t>
  </si>
  <si>
    <t>PCDD/F</t>
  </si>
  <si>
    <t>g/year</t>
  </si>
  <si>
    <t>Lead</t>
  </si>
  <si>
    <t>Cadmium</t>
  </si>
  <si>
    <t>Mercury</t>
  </si>
  <si>
    <t>Other pollutants (specify)</t>
  </si>
  <si>
    <t>Emissions of the main pollutants per capita</t>
  </si>
  <si>
    <t>Population</t>
  </si>
  <si>
    <t>million</t>
  </si>
  <si>
    <r>
      <t xml:space="preserve">Sulphur dioxide                                                                                                           </t>
    </r>
    <r>
      <rPr>
        <sz val="12"/>
        <color indexed="10"/>
        <rFont val="Calibri"/>
        <family val="2"/>
        <charset val="238"/>
      </rPr>
      <t>Row 1 / row 57</t>
    </r>
  </si>
  <si>
    <t>kg/capita</t>
  </si>
  <si>
    <r>
      <t xml:space="preserve">Nitrogen oxides                                                                 </t>
    </r>
    <r>
      <rPr>
        <sz val="12"/>
        <color indexed="10"/>
        <rFont val="Calibri"/>
        <family val="2"/>
        <charset val="238"/>
      </rPr>
      <t xml:space="preserve">                                 Row 6 / row 57</t>
    </r>
  </si>
  <si>
    <r>
      <t xml:space="preserve">NMVOC                                               </t>
    </r>
    <r>
      <rPr>
        <sz val="12"/>
        <color indexed="10"/>
        <rFont val="Calibri"/>
        <family val="2"/>
        <charset val="238"/>
      </rPr>
      <t xml:space="preserve">Row 11 / row 57                                             </t>
    </r>
  </si>
  <si>
    <r>
      <t xml:space="preserve">Ammonia                                            </t>
    </r>
    <r>
      <rPr>
        <sz val="12"/>
        <color indexed="10"/>
        <rFont val="Calibri"/>
        <family val="2"/>
        <charset val="238"/>
      </rPr>
      <t xml:space="preserve">Row 16 / row 57                                          </t>
    </r>
  </si>
  <si>
    <r>
      <t xml:space="preserve">Carbon monoxide                             </t>
    </r>
    <r>
      <rPr>
        <sz val="12"/>
        <color indexed="10"/>
        <rFont val="Calibri"/>
        <family val="2"/>
        <charset val="238"/>
      </rPr>
      <t xml:space="preserve">Row 21 / row 57                                       </t>
    </r>
  </si>
  <si>
    <r>
      <t xml:space="preserve">Hydrocarbons                                   </t>
    </r>
    <r>
      <rPr>
        <sz val="12"/>
        <color indexed="10"/>
        <rFont val="Calibri"/>
        <family val="2"/>
        <charset val="238"/>
      </rPr>
      <t xml:space="preserve">Row 26 / row 57                                              </t>
    </r>
  </si>
  <si>
    <r>
      <t xml:space="preserve">TSP                                                                               </t>
    </r>
    <r>
      <rPr>
        <sz val="12"/>
        <color indexed="10"/>
        <rFont val="Calibri"/>
        <family val="2"/>
        <charset val="238"/>
      </rPr>
      <t xml:space="preserve">Row 31 / row 57                                           </t>
    </r>
  </si>
  <si>
    <r>
      <t xml:space="preserve">PM10                                                   </t>
    </r>
    <r>
      <rPr>
        <sz val="12"/>
        <color indexed="10"/>
        <rFont val="Calibri"/>
        <family val="2"/>
        <charset val="238"/>
      </rPr>
      <t xml:space="preserve">Row 36 / row 57                                                </t>
    </r>
  </si>
  <si>
    <r>
      <t xml:space="preserve">PM2.5                                                                                                             </t>
    </r>
    <r>
      <rPr>
        <sz val="12"/>
        <color indexed="10"/>
        <rFont val="Calibri"/>
        <family val="2"/>
        <charset val="238"/>
      </rPr>
      <t>Row 41 / row 57</t>
    </r>
  </si>
  <si>
    <t>Emissions of the main pollutants per area</t>
  </si>
  <si>
    <t>Country area</t>
  </si>
  <si>
    <r>
      <t>1000 km</t>
    </r>
    <r>
      <rPr>
        <vertAlign val="superscript"/>
        <sz val="12"/>
        <color indexed="8"/>
        <rFont val="Calibri"/>
        <family val="2"/>
        <charset val="238"/>
      </rPr>
      <t>2</t>
    </r>
  </si>
  <si>
    <r>
      <t xml:space="preserve">Sulphur dioxide                                                                            </t>
    </r>
    <r>
      <rPr>
        <sz val="12"/>
        <color indexed="10"/>
        <rFont val="Calibri"/>
        <family val="2"/>
        <charset val="238"/>
      </rPr>
      <t>Row 1 / row 68</t>
    </r>
  </si>
  <si>
    <r>
      <t>t/km</t>
    </r>
    <r>
      <rPr>
        <vertAlign val="superscript"/>
        <sz val="12"/>
        <color indexed="8"/>
        <rFont val="Calibri"/>
        <family val="2"/>
        <charset val="238"/>
      </rPr>
      <t>2</t>
    </r>
  </si>
  <si>
    <r>
      <t xml:space="preserve">Nitrogen oxides                                                                            </t>
    </r>
    <r>
      <rPr>
        <sz val="12"/>
        <color indexed="10"/>
        <rFont val="Calibri"/>
        <family val="2"/>
        <charset val="238"/>
      </rPr>
      <t>Row 6 / row 68</t>
    </r>
  </si>
  <si>
    <t>t/km2</t>
  </si>
  <si>
    <r>
      <t xml:space="preserve">NMVOC                                                                                                      </t>
    </r>
    <r>
      <rPr>
        <sz val="12"/>
        <color indexed="10"/>
        <rFont val="Calibri"/>
        <family val="2"/>
        <charset val="238"/>
      </rPr>
      <t>Row 11 / row 68</t>
    </r>
  </si>
  <si>
    <r>
      <t xml:space="preserve">Ammonia                                                                                                </t>
    </r>
    <r>
      <rPr>
        <sz val="12"/>
        <color indexed="10"/>
        <rFont val="Calibri"/>
        <family val="2"/>
        <charset val="238"/>
      </rPr>
      <t>Row 16 / row 68</t>
    </r>
  </si>
  <si>
    <r>
      <t xml:space="preserve">Carbon monoxide                                                                       </t>
    </r>
    <r>
      <rPr>
        <sz val="12"/>
        <color indexed="10"/>
        <rFont val="Calibri"/>
        <family val="2"/>
        <charset val="238"/>
      </rPr>
      <t xml:space="preserve">Row 21 /  row 68                                       </t>
    </r>
  </si>
  <si>
    <r>
      <t xml:space="preserve">Hydrocarbons                                   </t>
    </r>
    <r>
      <rPr>
        <sz val="12"/>
        <color indexed="10"/>
        <rFont val="Calibri"/>
        <family val="2"/>
        <charset val="238"/>
      </rPr>
      <t xml:space="preserve">Row 26 / row 68                                            </t>
    </r>
  </si>
  <si>
    <r>
      <t xml:space="preserve">TSP                                                                                                                             </t>
    </r>
    <r>
      <rPr>
        <sz val="12"/>
        <color indexed="10"/>
        <rFont val="Calibri"/>
        <family val="2"/>
        <charset val="238"/>
      </rPr>
      <t xml:space="preserve">Row 31 / row 68                                           </t>
    </r>
  </si>
  <si>
    <r>
      <t xml:space="preserve">PM10                                                                                                           </t>
    </r>
    <r>
      <rPr>
        <sz val="12"/>
        <color indexed="10"/>
        <rFont val="Calibri"/>
        <family val="2"/>
        <charset val="238"/>
      </rPr>
      <t xml:space="preserve">Row 36 / row 68                                           </t>
    </r>
  </si>
  <si>
    <r>
      <t xml:space="preserve">PM2.5                                                                                                               </t>
    </r>
    <r>
      <rPr>
        <sz val="12"/>
        <color indexed="10"/>
        <rFont val="Calibri"/>
        <family val="2"/>
        <charset val="238"/>
      </rPr>
      <t>Row 41 / row 68</t>
    </r>
  </si>
  <si>
    <t>Emissions of the main pollutants per unit of GDP</t>
  </si>
  <si>
    <t>GDP Constant prices 2005 (PPP)</t>
  </si>
  <si>
    <t>International dollars billion</t>
  </si>
  <si>
    <r>
      <t xml:space="preserve">Sulphur dioxide                                                                             </t>
    </r>
    <r>
      <rPr>
        <sz val="12"/>
        <color indexed="10"/>
        <rFont val="Calibri"/>
        <family val="2"/>
        <charset val="238"/>
      </rPr>
      <t>Row 1 / row 79</t>
    </r>
  </si>
  <si>
    <t>kg/1000 Int.dollars</t>
  </si>
  <si>
    <r>
      <t xml:space="preserve">Nitrogen oxides                                                                             </t>
    </r>
    <r>
      <rPr>
        <sz val="12"/>
        <color indexed="10"/>
        <rFont val="Calibri"/>
        <family val="2"/>
        <charset val="238"/>
      </rPr>
      <t xml:space="preserve">Row 6 / row 79 </t>
    </r>
  </si>
  <si>
    <r>
      <t xml:space="preserve">NMVOC                                                                                                          </t>
    </r>
    <r>
      <rPr>
        <sz val="12"/>
        <color indexed="10"/>
        <rFont val="Calibri"/>
        <family val="2"/>
        <charset val="238"/>
      </rPr>
      <t xml:space="preserve">Row 11 / row 79 </t>
    </r>
  </si>
  <si>
    <r>
      <t xml:space="preserve">Ammonia                                                                                                    </t>
    </r>
    <r>
      <rPr>
        <sz val="12"/>
        <color indexed="10"/>
        <rFont val="Calibri"/>
        <family val="2"/>
        <charset val="238"/>
      </rPr>
      <t xml:space="preserve">Row 16 / row 79 </t>
    </r>
  </si>
  <si>
    <r>
      <t xml:space="preserve">Carbon monoxide                                                                      </t>
    </r>
    <r>
      <rPr>
        <sz val="12"/>
        <color indexed="10"/>
        <rFont val="Calibri"/>
        <family val="2"/>
        <charset val="238"/>
      </rPr>
      <t>Row 21 / row 79</t>
    </r>
  </si>
  <si>
    <r>
      <t xml:space="preserve">Hydrocarbons                                                                                 </t>
    </r>
    <r>
      <rPr>
        <sz val="12"/>
        <color indexed="10"/>
        <rFont val="Calibri"/>
        <family val="2"/>
        <charset val="238"/>
      </rPr>
      <t>Row 26 / row 79</t>
    </r>
  </si>
  <si>
    <r>
      <t xml:space="preserve">TSP                                                                                                </t>
    </r>
    <r>
      <rPr>
        <sz val="12"/>
        <color indexed="10"/>
        <rFont val="Calibri"/>
        <family val="2"/>
        <charset val="238"/>
      </rPr>
      <t xml:space="preserve">Row 31 / row 79 </t>
    </r>
  </si>
  <si>
    <r>
      <t xml:space="preserve">PM10                                                                                                                           </t>
    </r>
    <r>
      <rPr>
        <sz val="12"/>
        <color indexed="10"/>
        <rFont val="Calibri"/>
        <family val="2"/>
        <charset val="238"/>
      </rPr>
      <t>Row 36 / row 79</t>
    </r>
  </si>
  <si>
    <r>
      <rPr>
        <sz val="12"/>
        <rFont val="Calibri"/>
        <family val="2"/>
        <charset val="238"/>
      </rPr>
      <t xml:space="preserve">PM2.5                                                                                                                </t>
    </r>
    <r>
      <rPr>
        <sz val="12"/>
        <color indexed="10"/>
        <rFont val="Calibri"/>
        <family val="2"/>
        <charset val="238"/>
      </rPr>
      <t xml:space="preserve"> Row 41 / row 79</t>
    </r>
  </si>
  <si>
    <t>Glossary</t>
  </si>
  <si>
    <t>GDP: Gross domestic product</t>
  </si>
  <si>
    <t>PPP: Parity of purchasing power</t>
  </si>
  <si>
    <t>International dollar: Monetary unit which is being used for calculation of GDP in PPP</t>
  </si>
  <si>
    <r>
      <t>V</t>
    </r>
    <r>
      <rPr>
        <b/>
        <sz val="12"/>
        <color indexed="8"/>
        <rFont val="Calibri"/>
        <family val="2"/>
        <charset val="238"/>
      </rPr>
      <t xml:space="preserve">alues of GDP in PPP in constant prices of 2005  in International dollars can be found at http://data.worldbank.org/indicator/NY.GDP.MKTP.PP.KD </t>
    </r>
  </si>
  <si>
    <t>TSP: Total suspended particulate matter (emitted dust)</t>
  </si>
  <si>
    <t>:</t>
  </si>
  <si>
    <t xml:space="preserve">PM10 : Particles with a diameter of 10 micrometres or less </t>
  </si>
  <si>
    <t xml:space="preserve">PM2.5: Particles with a diameter of 2.5 micrometres or less </t>
  </si>
  <si>
    <t>PAH: Polycyclic aromatic hydrocarbons</t>
  </si>
  <si>
    <t>PCB: Polychlorinated biphenyls</t>
  </si>
  <si>
    <t>PCDD/F: Polychlorinated dibenzodioxines/dibenzofurans</t>
  </si>
  <si>
    <t>VOC (NMVOC): Volatile organic compounds (Non-methane volatile organic compounds)</t>
  </si>
  <si>
    <t>Notes</t>
  </si>
  <si>
    <t>If national emission inventories for other pollutants are available, please add new rows to the part "Absolute values of emissions of other pollutants".</t>
  </si>
  <si>
    <t xml:space="preserve">Please, specify the methodology of calculations  of emissions from mobile sources. </t>
  </si>
  <si>
    <t xml:space="preserve">o If your country has emissions inventories available in the nomenclature for reporting (NFR) format (in which emission inventories are reported to the European Monitoring and Evaluation Programme (EMEP)) please present them as an attachment to this questionnaire. </t>
  </si>
  <si>
    <t>If your country has adopted emission reduction targets for certain pollutants, please present this information as a note.</t>
  </si>
  <si>
    <t>If your country has developed emission  projections for certain pollutants, please present this information as a note.</t>
  </si>
  <si>
    <t>More information</t>
  </si>
  <si>
    <t>The detailed description of the indicators is available in the guidelines "Environmental Indicators and Indicator based Assessment Reports: Eastern Europe, Caucasus and Central Asia (UN 2007); sub-chapter II.1; see: www.unece.org/env/documents/2007/ece/ece.belgrade.conf.2007.inf.6.e.pdf.</t>
  </si>
  <si>
    <t>Guidelines for Reporting Emission Data under the Convention on Long-range Transboundary Air Pollution (ECE/EB.AIR/97). Revision January 2009.  See http://www.ceip.at/fileadmin/inhalte/emep/reporting_2009/Rep_Guidelines_ECE_EB_AIR_97_e.pdf</t>
  </si>
  <si>
    <t xml:space="preserve">EMEP/EEA Air Pollutant Emission Inventory Guidebook 2009, EEA Technical report 9/2009. See http://www.eea.europa.eu/publications/emep-eea-emission-inventory-guidebook-2009  </t>
  </si>
  <si>
    <r>
      <t>Time series data on the indicators for 1990-2011, Table 1. Emissions of pollutants into the atmospheric air</t>
    </r>
    <r>
      <rPr>
        <sz val="14"/>
        <color indexed="8"/>
        <rFont val="Calibri"/>
        <family val="2"/>
        <charset val="238"/>
      </rPr>
      <t xml:space="preserve"> </t>
    </r>
    <r>
      <rPr>
        <i/>
        <sz val="14"/>
        <color indexed="8"/>
        <rFont val="Calibri"/>
        <family val="2"/>
        <charset val="238"/>
      </rPr>
      <t xml:space="preserve"> Georgia</t>
    </r>
  </si>
  <si>
    <r>
      <t>Таблица1. Выбросы загрязняющих веществ в атмосферный воздух.</t>
    </r>
    <r>
      <rPr>
        <sz val="10"/>
        <color indexed="8"/>
        <rFont val="Calibri"/>
        <family val="2"/>
        <charset val="238"/>
      </rPr>
      <t xml:space="preserve"> </t>
    </r>
    <r>
      <rPr>
        <i/>
        <sz val="10"/>
        <color indexed="8"/>
        <rFont val="Calibri"/>
        <family val="2"/>
        <charset val="238"/>
      </rPr>
      <t xml:space="preserve"> (Казахстан)</t>
    </r>
  </si>
  <si>
    <r>
      <t xml:space="preserve">из  них стационарные источники                                     </t>
    </r>
    <r>
      <rPr>
        <sz val="10"/>
        <color indexed="10"/>
        <rFont val="Calibri"/>
        <family val="2"/>
        <charset val="238"/>
      </rPr>
      <t>100 x cтрока 2 / строка 1</t>
    </r>
  </si>
  <si>
    <t>-</t>
  </si>
  <si>
    <r>
      <t xml:space="preserve">из  них мобильные источники                            </t>
    </r>
    <r>
      <rPr>
        <sz val="10"/>
        <color indexed="10"/>
        <rFont val="Calibri"/>
        <family val="2"/>
        <charset val="238"/>
      </rPr>
      <t>100 x cтрока 4 / строка 1</t>
    </r>
  </si>
  <si>
    <r>
      <t xml:space="preserve">из  них стационарные источники                                    </t>
    </r>
    <r>
      <rPr>
        <sz val="10"/>
        <color indexed="10"/>
        <rFont val="Calibri"/>
        <family val="2"/>
        <charset val="238"/>
      </rPr>
      <t>100 x cтрока 7 / строка 6</t>
    </r>
  </si>
  <si>
    <r>
      <t xml:space="preserve">из  них мобильные источники                             </t>
    </r>
    <r>
      <rPr>
        <sz val="10"/>
        <color indexed="10"/>
        <rFont val="Calibri"/>
        <family val="2"/>
        <charset val="238"/>
      </rPr>
      <t>100 x cтрока 9 / строка 6</t>
    </r>
  </si>
  <si>
    <r>
      <t xml:space="preserve">из  них стационарные источники                                     </t>
    </r>
    <r>
      <rPr>
        <sz val="10"/>
        <color indexed="10"/>
        <rFont val="Calibri"/>
        <family val="2"/>
        <charset val="238"/>
      </rPr>
      <t>100 x cтрока 12 / строка 11</t>
    </r>
  </si>
  <si>
    <r>
      <t xml:space="preserve">из  них мобильные источники                               </t>
    </r>
    <r>
      <rPr>
        <sz val="10"/>
        <color indexed="10"/>
        <rFont val="Calibri"/>
        <family val="2"/>
        <charset val="238"/>
      </rPr>
      <t>100 x cтрока 14 / строка 11</t>
    </r>
  </si>
  <si>
    <r>
      <t xml:space="preserve">из  них стационарные источники                             </t>
    </r>
    <r>
      <rPr>
        <sz val="10"/>
        <color indexed="10"/>
        <rFont val="Calibri"/>
        <family val="2"/>
        <charset val="238"/>
      </rPr>
      <t>100 x cтрока 17 / строка 16</t>
    </r>
  </si>
  <si>
    <r>
      <t xml:space="preserve">из  них мобильные источники                                      </t>
    </r>
    <r>
      <rPr>
        <sz val="10"/>
        <color indexed="10"/>
        <rFont val="Calibri"/>
        <family val="2"/>
        <charset val="238"/>
      </rPr>
      <t>100 x cтрока 19 / строка 16</t>
    </r>
  </si>
  <si>
    <r>
      <t xml:space="preserve">из  них стационарные источники                                       </t>
    </r>
    <r>
      <rPr>
        <sz val="10"/>
        <color indexed="10"/>
        <rFont val="Calibri"/>
        <family val="2"/>
        <charset val="238"/>
      </rPr>
      <t>100 x cтрока 22 / строка 21</t>
    </r>
  </si>
  <si>
    <r>
      <t xml:space="preserve">из  них мобильные источники                                       </t>
    </r>
    <r>
      <rPr>
        <sz val="10"/>
        <color indexed="10"/>
        <rFont val="Calibri"/>
        <family val="2"/>
        <charset val="238"/>
      </rPr>
      <t>100 x cтрока 24 / строка 21</t>
    </r>
  </si>
  <si>
    <r>
      <t xml:space="preserve">из  них стационарные источники                                          </t>
    </r>
    <r>
      <rPr>
        <sz val="10"/>
        <color indexed="10"/>
        <rFont val="Calibri"/>
        <family val="2"/>
        <charset val="238"/>
      </rPr>
      <t>100 x cтрока 27 / строка 26</t>
    </r>
  </si>
  <si>
    <r>
      <t xml:space="preserve">из  них мобильные источники                                       </t>
    </r>
    <r>
      <rPr>
        <sz val="10"/>
        <color indexed="10"/>
        <rFont val="Calibri"/>
        <family val="2"/>
        <charset val="238"/>
      </rPr>
      <t>100 x cтрока 29 / строка 26</t>
    </r>
  </si>
  <si>
    <t>ОВЧ (твердые)</t>
  </si>
  <si>
    <t>из них:</t>
  </si>
  <si>
    <t>сажа</t>
  </si>
  <si>
    <t>зола сланцевая</t>
  </si>
  <si>
    <t>угольная зола с содерж.  окиси кальция 35-40%</t>
  </si>
  <si>
    <t>из  них стационарные источники                                  100 x cтрока 32 / строка 31</t>
  </si>
  <si>
    <r>
      <t xml:space="preserve">из  них мобильные источники                                        </t>
    </r>
    <r>
      <rPr>
        <sz val="10"/>
        <color indexed="10"/>
        <rFont val="Calibri"/>
        <family val="2"/>
        <charset val="238"/>
      </rPr>
      <t>100 x cтрока 38 / строка 31</t>
    </r>
  </si>
  <si>
    <r>
      <t xml:space="preserve">из  них стационарные источники                              </t>
    </r>
    <r>
      <rPr>
        <sz val="10"/>
        <color indexed="10"/>
        <rFont val="Calibri"/>
        <family val="2"/>
        <charset val="238"/>
      </rPr>
      <t>100 x cтрока 37 / строка 36</t>
    </r>
  </si>
  <si>
    <r>
      <t xml:space="preserve">из  них мобильные источники                              </t>
    </r>
    <r>
      <rPr>
        <sz val="10"/>
        <color indexed="10"/>
        <rFont val="Calibri"/>
        <family val="2"/>
        <charset val="238"/>
      </rPr>
      <t xml:space="preserve">     100 x cтрока 39 / строка 36</t>
    </r>
  </si>
  <si>
    <r>
      <t xml:space="preserve">из  них стационарные источники                     </t>
    </r>
    <r>
      <rPr>
        <sz val="10"/>
        <color indexed="10"/>
        <rFont val="Calibri"/>
        <family val="2"/>
        <charset val="238"/>
      </rPr>
      <t>100 x cтрока 42 / строка 41</t>
    </r>
  </si>
  <si>
    <r>
      <t xml:space="preserve">из  них мобильные источники                           </t>
    </r>
    <r>
      <rPr>
        <sz val="10"/>
        <color indexed="10"/>
        <rFont val="Calibri"/>
        <family val="2"/>
        <charset val="238"/>
      </rPr>
      <t>100 x cтрока 44 / строка 41</t>
    </r>
  </si>
  <si>
    <t>Абсолютные значения выбросов других загрязняющих веществ</t>
  </si>
  <si>
    <t>Медь</t>
  </si>
  <si>
    <t>Мышьяк</t>
  </si>
  <si>
    <t>Толуол</t>
  </si>
  <si>
    <t>Бенз(а)пирен</t>
  </si>
  <si>
    <t>Нафталин</t>
  </si>
  <si>
    <t>Дихлорэтан</t>
  </si>
  <si>
    <t>Ацетон</t>
  </si>
  <si>
    <t xml:space="preserve"> млн. человек</t>
  </si>
  <si>
    <r>
      <t>Диоксид серы</t>
    </r>
    <r>
      <rPr>
        <sz val="10"/>
        <color indexed="10"/>
        <rFont val="Calibri"/>
        <family val="2"/>
        <charset val="238"/>
      </rPr>
      <t xml:space="preserve">                                                               Cтрока 1 / строка 67</t>
    </r>
  </si>
  <si>
    <r>
      <t xml:space="preserve">Оксиды азота                                                                         </t>
    </r>
    <r>
      <rPr>
        <sz val="10"/>
        <color indexed="10"/>
        <rFont val="Calibri"/>
        <family val="2"/>
        <charset val="238"/>
      </rPr>
      <t>Cтрока 6 / строка 67</t>
    </r>
  </si>
  <si>
    <r>
      <t xml:space="preserve">НМЛОС                                                                               </t>
    </r>
    <r>
      <rPr>
        <sz val="10"/>
        <color indexed="10"/>
        <rFont val="Calibri"/>
        <family val="2"/>
        <charset val="238"/>
      </rPr>
      <t>Cтрока 11 / строка 67</t>
    </r>
  </si>
  <si>
    <r>
      <t xml:space="preserve">Аммиак                                                                         </t>
    </r>
    <r>
      <rPr>
        <sz val="10"/>
        <color indexed="10"/>
        <rFont val="Calibri"/>
        <family val="2"/>
        <charset val="238"/>
      </rPr>
      <t>Cтрока 16 / строка 67</t>
    </r>
  </si>
  <si>
    <r>
      <t xml:space="preserve">Оксид углерода                                                      </t>
    </r>
    <r>
      <rPr>
        <sz val="10"/>
        <color indexed="10"/>
        <rFont val="Calibri"/>
        <family val="2"/>
        <charset val="238"/>
      </rPr>
      <t>Cтрока 21 / строка 67</t>
    </r>
  </si>
  <si>
    <r>
      <t xml:space="preserve">Углеводороды                                                             </t>
    </r>
    <r>
      <rPr>
        <sz val="10"/>
        <color indexed="10"/>
        <rFont val="Calibri"/>
        <family val="2"/>
        <charset val="238"/>
      </rPr>
      <t xml:space="preserve"> Cтрока 26 / строка 67</t>
    </r>
  </si>
  <si>
    <r>
      <t xml:space="preserve">ОВЧ   (твердые)                                              </t>
    </r>
    <r>
      <rPr>
        <sz val="10"/>
        <color indexed="10"/>
        <rFont val="Calibri"/>
        <family val="2"/>
        <charset val="238"/>
      </rPr>
      <t>Cтрока 31 / строка 67</t>
    </r>
  </si>
  <si>
    <r>
      <t xml:space="preserve">ТЧ10                                                                    </t>
    </r>
    <r>
      <rPr>
        <sz val="10"/>
        <color indexed="10"/>
        <rFont val="Calibri"/>
        <family val="2"/>
        <charset val="238"/>
      </rPr>
      <t>Cтрока 36 / строка 67</t>
    </r>
  </si>
  <si>
    <r>
      <t xml:space="preserve">ТЧ2.5                                                                                </t>
    </r>
    <r>
      <rPr>
        <sz val="10"/>
        <color indexed="10"/>
        <rFont val="Calibri"/>
        <family val="2"/>
        <charset val="238"/>
      </rPr>
      <t>Cтрока 41 / строка 67</t>
    </r>
  </si>
  <si>
    <r>
      <t>1000 км</t>
    </r>
    <r>
      <rPr>
        <vertAlign val="superscript"/>
        <sz val="10"/>
        <color indexed="8"/>
        <rFont val="Calibri"/>
        <family val="2"/>
        <charset val="238"/>
      </rPr>
      <t>2</t>
    </r>
  </si>
  <si>
    <r>
      <t>Диоксид серы</t>
    </r>
    <r>
      <rPr>
        <sz val="10"/>
        <color indexed="10"/>
        <rFont val="Calibri"/>
        <family val="2"/>
        <charset val="238"/>
      </rPr>
      <t xml:space="preserve">                                                 Cтрока 1 / строка 68</t>
    </r>
  </si>
  <si>
    <r>
      <t>т/км</t>
    </r>
    <r>
      <rPr>
        <vertAlign val="superscript"/>
        <sz val="10"/>
        <color indexed="8"/>
        <rFont val="Calibri"/>
        <family val="2"/>
        <charset val="238"/>
      </rPr>
      <t>2</t>
    </r>
  </si>
  <si>
    <r>
      <t xml:space="preserve">Оксиды азота                                                            </t>
    </r>
    <r>
      <rPr>
        <sz val="10"/>
        <color indexed="10"/>
        <rFont val="Calibri"/>
        <family val="2"/>
        <charset val="238"/>
      </rPr>
      <t>Cтрока 6 / строка 68</t>
    </r>
  </si>
  <si>
    <r>
      <t xml:space="preserve">НМЛОС                                                                            </t>
    </r>
    <r>
      <rPr>
        <sz val="10"/>
        <color indexed="10"/>
        <rFont val="Calibri"/>
        <family val="2"/>
        <charset val="238"/>
      </rPr>
      <t>Cтрока 11 / строка 68</t>
    </r>
  </si>
  <si>
    <r>
      <t xml:space="preserve">Аммиак                                                                </t>
    </r>
    <r>
      <rPr>
        <sz val="10"/>
        <color indexed="10"/>
        <rFont val="Calibri"/>
        <family val="2"/>
        <charset val="238"/>
      </rPr>
      <t>Cтрока 16 / строка 68</t>
    </r>
  </si>
  <si>
    <r>
      <t xml:space="preserve">Оксид углерода                                                               </t>
    </r>
    <r>
      <rPr>
        <sz val="10"/>
        <color indexed="10"/>
        <rFont val="Calibri"/>
        <family val="2"/>
        <charset val="238"/>
      </rPr>
      <t>Cтрока 21 / строка 68</t>
    </r>
  </si>
  <si>
    <r>
      <t>Углеводороды</t>
    </r>
    <r>
      <rPr>
        <sz val="10"/>
        <color indexed="10"/>
        <rFont val="Calibri"/>
        <family val="2"/>
        <charset val="238"/>
      </rPr>
      <t xml:space="preserve">                                                           Cтрока 26 / строка 68</t>
    </r>
  </si>
  <si>
    <r>
      <t xml:space="preserve">ОВЧ                                                            </t>
    </r>
    <r>
      <rPr>
        <sz val="10"/>
        <color indexed="10"/>
        <rFont val="Calibri"/>
        <family val="2"/>
        <charset val="238"/>
      </rPr>
      <t>Cтрока 31 / строка 68</t>
    </r>
  </si>
  <si>
    <r>
      <t xml:space="preserve">ТЧ10                                                                         </t>
    </r>
    <r>
      <rPr>
        <sz val="10"/>
        <color indexed="10"/>
        <rFont val="Calibri"/>
        <family val="2"/>
        <charset val="238"/>
      </rPr>
      <t>Cтрока 36 / строка 68</t>
    </r>
  </si>
  <si>
    <r>
      <t xml:space="preserve">ТЧ2.5                                                                   </t>
    </r>
    <r>
      <rPr>
        <sz val="10"/>
        <color indexed="10"/>
        <rFont val="Calibri"/>
        <family val="2"/>
        <charset val="238"/>
      </rPr>
      <t>Cтрока 41 / строка 68</t>
    </r>
  </si>
  <si>
    <t>ВВП в постоянных ценах 2005 года (ППС)</t>
  </si>
  <si>
    <t xml:space="preserve">Млрд. межд долларов </t>
  </si>
  <si>
    <t xml:space="preserve">91,3
</t>
  </si>
  <si>
    <r>
      <t>Диоксид серы</t>
    </r>
    <r>
      <rPr>
        <sz val="10"/>
        <color indexed="10"/>
        <rFont val="Calibri"/>
        <family val="2"/>
        <charset val="238"/>
      </rPr>
      <t xml:space="preserve">                                                   Cтрока 1 / строка 83</t>
    </r>
  </si>
  <si>
    <r>
      <t xml:space="preserve">Оксиды азота                                                        </t>
    </r>
    <r>
      <rPr>
        <sz val="10"/>
        <color indexed="10"/>
        <rFont val="Calibri"/>
        <family val="2"/>
        <charset val="238"/>
      </rPr>
      <t>Cтрока 6 / строка 83</t>
    </r>
  </si>
  <si>
    <r>
      <t xml:space="preserve">НМЛОС                                                          </t>
    </r>
    <r>
      <rPr>
        <sz val="10"/>
        <color indexed="10"/>
        <rFont val="Calibri"/>
        <family val="2"/>
        <charset val="238"/>
      </rPr>
      <t>Cтрока 11 / строка 83</t>
    </r>
  </si>
  <si>
    <r>
      <t xml:space="preserve">Аммиак                                                         </t>
    </r>
    <r>
      <rPr>
        <sz val="10"/>
        <color indexed="10"/>
        <rFont val="Calibri"/>
        <family val="2"/>
        <charset val="238"/>
      </rPr>
      <t>Cтрока 16 / строка 83</t>
    </r>
  </si>
  <si>
    <r>
      <t xml:space="preserve">Оксид углерода                                                     </t>
    </r>
    <r>
      <rPr>
        <sz val="10"/>
        <color indexed="10"/>
        <rFont val="Calibri"/>
        <family val="2"/>
        <charset val="238"/>
      </rPr>
      <t>Cтрока 21 / строка 83</t>
    </r>
  </si>
  <si>
    <r>
      <t xml:space="preserve">Углеводороды                                                  </t>
    </r>
    <r>
      <rPr>
        <sz val="10"/>
        <color indexed="10"/>
        <rFont val="Calibri"/>
        <family val="2"/>
        <charset val="238"/>
      </rPr>
      <t xml:space="preserve"> Cтрока 26 / строка 83</t>
    </r>
  </si>
  <si>
    <r>
      <t xml:space="preserve">ОВЧ                                                                                                                 </t>
    </r>
    <r>
      <rPr>
        <sz val="10"/>
        <color indexed="10"/>
        <rFont val="Calibri"/>
        <family val="2"/>
        <charset val="238"/>
      </rPr>
      <t>Cтрока 31 / строка 83</t>
    </r>
  </si>
  <si>
    <r>
      <t xml:space="preserve">ТЧ10                                                                          </t>
    </r>
    <r>
      <rPr>
        <sz val="10"/>
        <color indexed="10"/>
        <rFont val="Calibri"/>
        <family val="2"/>
        <charset val="238"/>
      </rPr>
      <t>Cтрока 36 / строка 83</t>
    </r>
  </si>
  <si>
    <r>
      <t xml:space="preserve">ТЧ2.5                                                                 </t>
    </r>
    <r>
      <rPr>
        <sz val="10"/>
        <color indexed="10"/>
        <rFont val="Calibri"/>
        <family val="2"/>
        <charset val="238"/>
      </rPr>
      <t>Cтрока 41 / строка 83</t>
    </r>
  </si>
  <si>
    <t xml:space="preserve">Расчетные данные незарегистрированных выбросов от стационарных источников не включены.                                                                                                   АРКС не проводил расчет по прогнозам выбросов.  МООС РК ведет работы по разработке Регистра выбросов и переноса загрязнителей (РВПЗ) в рамках принятой Казахстаном Орхусской конвенции о доступе к информации, участии общественности в процессе принятия решений и доступе к правосудию по вопросам, касающимся окружающей среды.  </t>
  </si>
  <si>
    <t xml:space="preserve">Пожалуйста укажите, включены ли расчетные данные незарегистрированных выбросов от стационарных </t>
  </si>
  <si>
    <t xml:space="preserve">источников. Если да, укажите охват этих данных (какие типы незарегистрированных </t>
  </si>
  <si>
    <r>
      <t xml:space="preserve"> Временные ряды данных по показателям за период 1990-2011 гг., Таблица1. Выбросы загрязняющих веществ в атмосферный воздух.</t>
    </r>
    <r>
      <rPr>
        <sz val="14"/>
        <color indexed="8"/>
        <rFont val="Calibri"/>
        <family val="2"/>
        <charset val="238"/>
      </rPr>
      <t xml:space="preserve"> </t>
    </r>
    <r>
      <rPr>
        <i/>
        <sz val="14"/>
        <color indexed="8"/>
        <rFont val="Calibri"/>
        <family val="2"/>
        <charset val="238"/>
      </rPr>
      <t xml:space="preserve"> (Кыргызстан)</t>
    </r>
  </si>
  <si>
    <r>
      <t xml:space="preserve"> Временные ряды данных по показателям за период 1990-2011 гг., Таблица1. Выбросы загрязняющих веществ в атмосферный воздух.</t>
    </r>
    <r>
      <rPr>
        <sz val="14"/>
        <color indexed="8"/>
        <rFont val="Calibri"/>
        <family val="2"/>
        <charset val="238"/>
      </rPr>
      <t xml:space="preserve"> </t>
    </r>
    <r>
      <rPr>
        <i/>
        <sz val="14"/>
        <color indexed="8"/>
        <rFont val="Calibri"/>
        <family val="2"/>
        <charset val="238"/>
      </rPr>
      <t xml:space="preserve"> </t>
    </r>
    <r>
      <rPr>
        <b/>
        <i/>
        <sz val="16"/>
        <color indexed="8"/>
        <rFont val="Calibri"/>
        <family val="2"/>
        <charset val="204"/>
      </rPr>
      <t>(Республика Молдова)</t>
    </r>
  </si>
  <si>
    <r>
      <t>1990</t>
    </r>
    <r>
      <rPr>
        <vertAlign val="superscript"/>
        <sz val="12"/>
        <color indexed="8"/>
        <rFont val="Calibri"/>
        <family val="2"/>
        <charset val="204"/>
      </rPr>
      <t>1)</t>
    </r>
  </si>
  <si>
    <r>
      <t>из  них мобильные источники</t>
    </r>
    <r>
      <rPr>
        <vertAlign val="superscript"/>
        <sz val="12"/>
        <color indexed="8"/>
        <rFont val="Calibri"/>
        <family val="2"/>
        <charset val="204"/>
      </rPr>
      <t>2)</t>
    </r>
  </si>
  <si>
    <r>
      <t>из  них мобильные источники</t>
    </r>
    <r>
      <rPr>
        <vertAlign val="superscript"/>
        <sz val="12"/>
        <color indexed="8"/>
        <rFont val="Calibri"/>
        <family val="2"/>
        <charset val="204"/>
      </rPr>
      <t>2)3)</t>
    </r>
  </si>
  <si>
    <r>
      <t>Абсолютные значения выбросов других загрязняющих веществ</t>
    </r>
    <r>
      <rPr>
        <b/>
        <sz val="12"/>
        <color indexed="10"/>
        <rFont val="Calibri"/>
        <family val="2"/>
        <charset val="204"/>
      </rPr>
      <t xml:space="preserve"> </t>
    </r>
  </si>
  <si>
    <r>
      <t>4,4</t>
    </r>
    <r>
      <rPr>
        <vertAlign val="superscript"/>
        <sz val="12"/>
        <color indexed="8"/>
        <rFont val="Calibri"/>
        <family val="2"/>
        <charset val="204"/>
      </rPr>
      <t>4)</t>
    </r>
  </si>
  <si>
    <r>
      <t>4,3</t>
    </r>
    <r>
      <rPr>
        <vertAlign val="superscript"/>
        <sz val="12"/>
        <color indexed="8"/>
        <rFont val="Calibri"/>
        <family val="2"/>
        <charset val="204"/>
      </rPr>
      <t>4)</t>
    </r>
  </si>
  <si>
    <r>
      <t>Выбросы основных загрязняющих веществ на единицу площади</t>
    </r>
    <r>
      <rPr>
        <b/>
        <vertAlign val="superscript"/>
        <sz val="12"/>
        <color indexed="8"/>
        <rFont val="Calibri"/>
        <family val="2"/>
        <charset val="204"/>
      </rPr>
      <t>5)</t>
    </r>
  </si>
  <si>
    <r>
      <t xml:space="preserve">1) </t>
    </r>
    <r>
      <rPr>
        <sz val="12"/>
        <color indexed="8"/>
        <rFont val="Calibri"/>
        <family val="2"/>
        <charset val="204"/>
      </rPr>
      <t xml:space="preserve">в целом по стране (1995-2011 г. - без левобережья р. Днестр и мун. Бендеры) </t>
    </r>
  </si>
  <si>
    <r>
      <t>2)</t>
    </r>
    <r>
      <rPr>
        <sz val="12"/>
        <color indexed="8"/>
        <rFont val="Calibri"/>
        <family val="2"/>
        <charset val="238"/>
      </rPr>
      <t xml:space="preserve"> автотранспорт</t>
    </r>
  </si>
  <si>
    <r>
      <t>3)</t>
    </r>
    <r>
      <rPr>
        <sz val="12"/>
        <color indexed="8"/>
        <rFont val="Calibri"/>
        <family val="2"/>
        <charset val="238"/>
      </rPr>
      <t xml:space="preserve"> двуокись азота</t>
    </r>
  </si>
  <si>
    <r>
      <t>4)</t>
    </r>
    <r>
      <rPr>
        <sz val="12"/>
        <color indexed="8"/>
        <rFont val="Calibri"/>
        <family val="2"/>
        <charset val="238"/>
      </rPr>
      <t xml:space="preserve"> в целом по стране (1995-2011 без населения левобережья р. Днестр и мун. Бендеры)</t>
    </r>
  </si>
  <si>
    <r>
      <t>5)</t>
    </r>
    <r>
      <rPr>
        <sz val="12"/>
        <color indexed="8"/>
        <rFont val="Calibri"/>
        <family val="2"/>
        <charset val="238"/>
      </rPr>
      <t xml:space="preserve"> для расчетов  была использована площадь страны исключая площадь левобережья р. Днестр и мун. Бендеры (30,4 тыс. км</t>
    </r>
    <r>
      <rPr>
        <vertAlign val="superscript"/>
        <sz val="12"/>
        <color indexed="8"/>
        <rFont val="Calibri"/>
        <family val="2"/>
        <charset val="204"/>
      </rPr>
      <t>2</t>
    </r>
    <r>
      <rPr>
        <sz val="12"/>
        <color indexed="8"/>
        <rFont val="Calibri"/>
        <family val="2"/>
        <charset val="238"/>
      </rPr>
      <t>)</t>
    </r>
  </si>
  <si>
    <t>/</t>
  </si>
  <si>
    <t>note:This is total surface 13812 km2+ territorial sea 2540 km2</t>
  </si>
  <si>
    <r>
      <t xml:space="preserve"> Временные ряды данных по показателям за период 1990-2011 гг., Таблица1. Выбросы загрязняющих веществ в атмосферный воздух.</t>
    </r>
    <r>
      <rPr>
        <sz val="14"/>
        <rFont val="Calibri"/>
        <family val="2"/>
        <charset val="238"/>
      </rPr>
      <t xml:space="preserve"> </t>
    </r>
    <r>
      <rPr>
        <i/>
        <sz val="14"/>
        <rFont val="Calibri"/>
        <family val="2"/>
        <charset val="238"/>
      </rPr>
      <t>Российская Федерация</t>
    </r>
  </si>
  <si>
    <t>Абсолютные значения выбросов отдельных  загрязняющих веществ от стационарных источников</t>
  </si>
  <si>
    <t>3,178/</t>
  </si>
  <si>
    <r>
      <t xml:space="preserve">Выбросы основных загрязняющих веществ на душу населения  </t>
    </r>
    <r>
      <rPr>
        <b/>
        <sz val="12"/>
        <color indexed="10"/>
        <rFont val="Calibri"/>
        <family val="2"/>
        <charset val="204"/>
      </rPr>
      <t>в год</t>
    </r>
  </si>
  <si>
    <t>Млн. чел.</t>
  </si>
  <si>
    <r>
      <t xml:space="preserve">Выбросы основных загрязняющих веществ на единицу ВВП </t>
    </r>
    <r>
      <rPr>
        <b/>
        <sz val="12"/>
        <color indexed="10"/>
        <rFont val="Calibri"/>
        <family val="2"/>
        <charset val="204"/>
      </rPr>
      <t>по ППС в текущих ценах</t>
    </r>
  </si>
  <si>
    <r>
      <t xml:space="preserve">ВВП </t>
    </r>
    <r>
      <rPr>
        <sz val="12"/>
        <color indexed="10"/>
        <rFont val="Calibri"/>
        <family val="2"/>
        <charset val="204"/>
      </rPr>
      <t xml:space="preserve">по ППС в текущих </t>
    </r>
    <r>
      <rPr>
        <sz val="12"/>
        <color indexed="10"/>
        <rFont val="Calibri"/>
        <family val="2"/>
        <charset val="238"/>
      </rPr>
      <t>ценах</t>
    </r>
  </si>
  <si>
    <r>
      <t>Time series data on the indicators for 1990-2011, Table 1. Emissions of pollutants into the atmospheric air</t>
    </r>
    <r>
      <rPr>
        <sz val="18"/>
        <color indexed="8"/>
        <rFont val="Calibri"/>
        <family val="2"/>
        <charset val="238"/>
      </rPr>
      <t xml:space="preserve"> </t>
    </r>
    <r>
      <rPr>
        <i/>
        <sz val="18"/>
        <color indexed="8"/>
        <rFont val="Calibri"/>
        <family val="2"/>
        <charset val="238"/>
      </rPr>
      <t xml:space="preserve"> Republic of Serbia </t>
    </r>
    <r>
      <rPr>
        <i/>
        <vertAlign val="superscript"/>
        <sz val="18"/>
        <color indexed="10"/>
        <rFont val="Calibri"/>
        <family val="2"/>
        <charset val="238"/>
      </rPr>
      <t>1.</t>
    </r>
  </si>
  <si>
    <t>7.500</t>
  </si>
  <si>
    <t>7.350</t>
  </si>
  <si>
    <t>1.</t>
  </si>
  <si>
    <t>Source: SORS (row 57, 68 and 79)</t>
  </si>
  <si>
    <t>Source: Serbian Environmental Protection Agency (other data)</t>
  </si>
  <si>
    <r>
      <t xml:space="preserve"> Временные ряды данных по показателям за период 1990-2011 гг., Таблица1. Выбросы загрязняющих веществ в атмосферный воздух.</t>
    </r>
    <r>
      <rPr>
        <sz val="14"/>
        <color indexed="8"/>
        <rFont val="Calibri"/>
        <family val="2"/>
        <charset val="238"/>
      </rPr>
      <t xml:space="preserve"> </t>
    </r>
    <r>
      <rPr>
        <i/>
        <sz val="14"/>
        <color indexed="8"/>
        <rFont val="Calibri"/>
        <family val="2"/>
        <charset val="238"/>
      </rPr>
      <t xml:space="preserve"> Украина</t>
    </r>
  </si>
  <si>
    <t>1333,0</t>
  </si>
  <si>
    <t>30,0</t>
  </si>
  <si>
    <t>452,0</t>
  </si>
  <si>
    <t>642,0</t>
  </si>
  <si>
    <t>663,0</t>
  </si>
  <si>
    <t>320,0</t>
  </si>
  <si>
    <t>306,0</t>
  </si>
  <si>
    <t>333,0</t>
  </si>
  <si>
    <t>64,0</t>
  </si>
  <si>
    <t>300,0</t>
  </si>
  <si>
    <t>36,0</t>
  </si>
  <si>
    <t>97,0</t>
  </si>
  <si>
    <t>382,0</t>
  </si>
  <si>
    <t>66,0</t>
  </si>
  <si>
    <t>290,0</t>
  </si>
  <si>
    <t>2991,0</t>
  </si>
  <si>
    <t>1872,0</t>
  </si>
  <si>
    <t>57,0</t>
  </si>
  <si>
    <t>58,0</t>
  </si>
  <si>
    <t>267,0</t>
  </si>
  <si>
    <t>279,0</t>
  </si>
  <si>
    <t>43,0</t>
  </si>
  <si>
    <t>42,0</t>
  </si>
  <si>
    <t>1014,0</t>
  </si>
  <si>
    <t>154,0</t>
  </si>
  <si>
    <r>
      <t xml:space="preserve">Абсолютные значения выбросов других загрязняющих веществ </t>
    </r>
    <r>
      <rPr>
        <b/>
        <sz val="12"/>
        <color indexed="10"/>
        <rFont val="Calibri"/>
        <family val="2"/>
        <charset val="204"/>
      </rPr>
      <t xml:space="preserve"> </t>
    </r>
  </si>
  <si>
    <t>1067,0</t>
  </si>
  <si>
    <t>–</t>
  </si>
  <si>
    <t>200,0</t>
  </si>
  <si>
    <t>152,0</t>
  </si>
  <si>
    <t>47,8</t>
  </si>
  <si>
    <t>20,0</t>
  </si>
  <si>
    <t>9,0</t>
  </si>
  <si>
    <t>10,0</t>
  </si>
  <si>
    <t>11,0</t>
  </si>
  <si>
    <t>2,0</t>
  </si>
  <si>
    <t>8,0</t>
  </si>
  <si>
    <t>63,0</t>
  </si>
  <si>
    <t>71,0</t>
  </si>
  <si>
    <t>1,0</t>
  </si>
  <si>
    <t>5,0</t>
  </si>
  <si>
    <t>263,0</t>
  </si>
  <si>
    <r>
      <t xml:space="preserve"> Временные ряды данных по показателям за период 1990-2011 гг., Таблица1. Выбросы загрязняющих веществ в атмосферный воздух.</t>
    </r>
    <r>
      <rPr>
        <sz val="14"/>
        <color indexed="8"/>
        <rFont val="Calibri"/>
        <family val="2"/>
        <charset val="238"/>
      </rPr>
      <t xml:space="preserve"> </t>
    </r>
    <r>
      <rPr>
        <i/>
        <sz val="14"/>
        <color indexed="8"/>
        <rFont val="Calibri"/>
        <family val="2"/>
        <charset val="238"/>
      </rPr>
      <t xml:space="preserve">                                         (название страны - Узбенкистан)</t>
    </r>
  </si>
  <si>
    <r>
      <t xml:space="preserve">НМЛОС- </t>
    </r>
    <r>
      <rPr>
        <b/>
        <sz val="12"/>
        <color indexed="17"/>
        <rFont val="Calibri"/>
        <family val="2"/>
        <charset val="204"/>
      </rPr>
      <t>представлены данные по ЛОС</t>
    </r>
  </si>
  <si>
    <r>
      <t>Углеводороды-</t>
    </r>
    <r>
      <rPr>
        <b/>
        <sz val="12"/>
        <color indexed="17"/>
        <rFont val="Calibri"/>
        <family val="2"/>
        <charset val="204"/>
      </rPr>
      <t>без ЛОС</t>
    </r>
  </si>
  <si>
    <t>нет данных</t>
  </si>
  <si>
    <r>
      <t>НМЛОС -</t>
    </r>
    <r>
      <rPr>
        <sz val="12"/>
        <color indexed="17"/>
        <rFont val="Calibri"/>
        <family val="2"/>
        <charset val="204"/>
      </rPr>
      <t xml:space="preserve"> представлены данные по ЛОС                             </t>
    </r>
    <r>
      <rPr>
        <sz val="12"/>
        <color indexed="8"/>
        <rFont val="Calibri"/>
        <family val="2"/>
        <charset val="238"/>
      </rPr>
      <t xml:space="preserve">                                                  </t>
    </r>
    <r>
      <rPr>
        <sz val="12"/>
        <color indexed="10"/>
        <rFont val="Calibri"/>
        <family val="2"/>
        <charset val="238"/>
      </rPr>
      <t>Cтрока 11 / строка 57</t>
    </r>
  </si>
  <si>
    <r>
      <t xml:space="preserve"> Временные ряды данных по показателям за период 1990-2011 гг., Таблица1. Выбросы загрязняющих веществ в атмосферный воздух.</t>
    </r>
    <r>
      <rPr>
        <sz val="14"/>
        <color indexed="8"/>
        <rFont val="Calibri"/>
        <family val="2"/>
        <charset val="238"/>
      </rPr>
      <t xml:space="preserve"> </t>
    </r>
    <r>
      <rPr>
        <i/>
        <sz val="14"/>
        <color indexed="8"/>
        <rFont val="Calibri"/>
        <family val="2"/>
        <charset val="238"/>
      </rPr>
      <t xml:space="preserve"> (Таджикистан)</t>
    </r>
  </si>
  <si>
    <t>ВВП в постоянных ценах 2011 года</t>
  </si>
  <si>
    <r>
      <t>Time series data on the indicators for 1990-2011, Table 1. Emissions of pollutants into the atmospheric air</t>
    </r>
    <r>
      <rPr>
        <sz val="14"/>
        <color indexed="8"/>
        <rFont val="Calibri"/>
        <family val="2"/>
        <charset val="238"/>
      </rPr>
      <t xml:space="preserve"> </t>
    </r>
    <r>
      <rPr>
        <i/>
        <sz val="14"/>
        <color indexed="8"/>
        <rFont val="Calibri"/>
        <family val="2"/>
        <charset val="238"/>
      </rPr>
      <t xml:space="preserve"> (Republic of Macedonia)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</si>
</sst>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000"/>
    <numFmt numFmtId="167" formatCode="0.0000"/>
    <numFmt numFmtId="168" formatCode="#,##0.0"/>
    <numFmt numFmtId="169" formatCode="#,##0.0;[Red]#,##0.0"/>
    <numFmt numFmtId="170" formatCode="0.0;[Red]0.0"/>
    <numFmt numFmtId="171" formatCode="0;[Red]0"/>
    <numFmt numFmtId="172" formatCode="0.00;[Red]0.00"/>
    <numFmt numFmtId="173" formatCode="0.000;[Red]0.000"/>
    <numFmt numFmtId="174" formatCode="#,##0.0000"/>
  </numFmts>
  <fonts count="89" x14ac:knownFonts="1">
    <font>
      <sz val="11"/>
      <color indexed="8"/>
      <name val="Calibri"/>
      <family val="2"/>
      <charset val="238"/>
    </font>
    <font>
      <sz val="11"/>
      <color indexed="8"/>
      <name val="Calibri"/>
      <family val="2"/>
      <charset val="238"/>
    </font>
    <font>
      <b/>
      <sz val="14"/>
      <color indexed="8"/>
      <name val="Calibri"/>
      <family val="2"/>
      <charset val="238"/>
    </font>
    <font>
      <sz val="14"/>
      <color indexed="8"/>
      <name val="Calibri"/>
      <family val="2"/>
      <charset val="238"/>
    </font>
    <font>
      <i/>
      <sz val="14"/>
      <color indexed="8"/>
      <name val="Calibri"/>
      <family val="2"/>
      <charset val="238"/>
    </font>
    <font>
      <b/>
      <sz val="10"/>
      <color indexed="8"/>
      <name val="Calibri"/>
      <family val="2"/>
      <charset val="238"/>
    </font>
    <font>
      <b/>
      <sz val="10"/>
      <name val="Calibri"/>
      <family val="2"/>
      <charset val="238"/>
    </font>
    <font>
      <i/>
      <sz val="10"/>
      <color indexed="8"/>
      <name val="Calibri"/>
      <family val="2"/>
      <charset val="238"/>
    </font>
    <font>
      <sz val="11"/>
      <name val="Calibri"/>
      <family val="2"/>
      <charset val="238"/>
    </font>
    <font>
      <sz val="12"/>
      <color indexed="8"/>
      <name val="Calibri"/>
      <family val="2"/>
      <charset val="238"/>
    </font>
    <font>
      <sz val="12"/>
      <name val="Calibri"/>
      <family val="2"/>
      <charset val="238"/>
    </font>
    <font>
      <b/>
      <sz val="12"/>
      <color indexed="8"/>
      <name val="Calibri"/>
      <family val="2"/>
      <charset val="238"/>
    </font>
    <font>
      <b/>
      <sz val="12"/>
      <name val="Calibri"/>
      <family val="2"/>
      <charset val="238"/>
    </font>
    <font>
      <sz val="12"/>
      <color indexed="10"/>
      <name val="Calibri"/>
      <family val="2"/>
      <charset val="238"/>
    </font>
    <font>
      <sz val="12"/>
      <color indexed="63"/>
      <name val="Calibri"/>
      <family val="2"/>
      <charset val="238"/>
    </font>
    <font>
      <vertAlign val="superscript"/>
      <sz val="12"/>
      <color indexed="8"/>
      <name val="Calibri"/>
      <family val="2"/>
      <charset val="238"/>
    </font>
    <font>
      <sz val="12"/>
      <color indexed="8"/>
      <name val="Sylfaen"/>
      <family val="1"/>
      <charset val="204"/>
    </font>
    <font>
      <sz val="10"/>
      <color indexed="8"/>
      <name val="Calibri"/>
      <family val="2"/>
      <charset val="238"/>
    </font>
    <font>
      <u/>
      <sz val="12"/>
      <color indexed="8"/>
      <name val="Calibri"/>
      <family val="2"/>
      <charset val="238"/>
    </font>
    <font>
      <sz val="11"/>
      <color indexed="63"/>
      <name val="Calibri"/>
      <family val="2"/>
      <charset val="204"/>
    </font>
    <font>
      <b/>
      <sz val="11"/>
      <color indexed="8"/>
      <name val="Calibri"/>
      <family val="2"/>
      <charset val="238"/>
    </font>
    <font>
      <b/>
      <sz val="11"/>
      <name val="Calibri"/>
      <family val="2"/>
      <charset val="204"/>
    </font>
    <font>
      <b/>
      <sz val="14"/>
      <color indexed="8"/>
      <name val="Calibri"/>
      <family val="2"/>
    </font>
    <font>
      <sz val="12"/>
      <color indexed="8"/>
      <name val="Calibri"/>
      <family val="2"/>
    </font>
    <font>
      <b/>
      <sz val="12"/>
      <color indexed="8"/>
      <name val="Calibri"/>
      <family val="2"/>
    </font>
    <font>
      <sz val="12"/>
      <color indexed="8"/>
      <name val="Times New Roman"/>
      <family val="1"/>
    </font>
    <font>
      <strike/>
      <sz val="12"/>
      <color indexed="10"/>
      <name val="Calibri"/>
      <family val="2"/>
    </font>
    <font>
      <vertAlign val="superscript"/>
      <sz val="12"/>
      <color indexed="10"/>
      <name val="Calibri"/>
      <family val="2"/>
    </font>
    <font>
      <sz val="12"/>
      <color rgb="FFFF0000"/>
      <name val="Calibri"/>
      <family val="2"/>
      <charset val="238"/>
    </font>
    <font>
      <sz val="12"/>
      <color rgb="FFFF0000"/>
      <name val="Calibri"/>
      <family val="2"/>
    </font>
    <font>
      <sz val="12"/>
      <color indexed="10"/>
      <name val="Calibri"/>
      <family val="2"/>
    </font>
    <font>
      <sz val="11"/>
      <color rgb="FFFF0000"/>
      <name val="Calibri"/>
      <family val="2"/>
      <charset val="238"/>
    </font>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i/>
      <sz val="10"/>
      <color theme="1"/>
      <name val="Calibri"/>
      <family val="2"/>
      <charset val="238"/>
      <scheme val="minor"/>
    </font>
    <font>
      <sz val="12"/>
      <color theme="1"/>
      <name val="Calibri"/>
      <family val="2"/>
      <charset val="238"/>
      <scheme val="minor"/>
    </font>
    <font>
      <b/>
      <sz val="12"/>
      <color theme="1"/>
      <name val="Calibri"/>
      <family val="2"/>
      <charset val="238"/>
      <scheme val="minor"/>
    </font>
    <font>
      <sz val="10"/>
      <color theme="1"/>
      <name val="Calibri"/>
      <family val="2"/>
      <charset val="238"/>
      <scheme val="minor"/>
    </font>
    <font>
      <u/>
      <sz val="12"/>
      <color theme="1"/>
      <name val="Calibri"/>
      <family val="2"/>
      <charset val="238"/>
      <scheme val="minor"/>
    </font>
    <font>
      <vertAlign val="superscript"/>
      <sz val="12"/>
      <color theme="1"/>
      <name val="Calibri"/>
      <family val="2"/>
      <charset val="238"/>
      <scheme val="minor"/>
    </font>
    <font>
      <sz val="10"/>
      <color indexed="10"/>
      <name val="Calibri"/>
      <family val="2"/>
      <charset val="238"/>
    </font>
    <font>
      <sz val="10"/>
      <name val="Calibri"/>
      <family val="2"/>
      <charset val="238"/>
    </font>
    <font>
      <sz val="10"/>
      <color indexed="63"/>
      <name val="Calibri"/>
      <family val="2"/>
      <charset val="238"/>
    </font>
    <font>
      <vertAlign val="superscript"/>
      <sz val="10"/>
      <color indexed="8"/>
      <name val="Calibri"/>
      <family val="2"/>
      <charset val="238"/>
    </font>
    <font>
      <sz val="12"/>
      <color indexed="8"/>
      <name val="Calibri"/>
      <family val="2"/>
      <charset val="204"/>
    </font>
    <font>
      <sz val="10"/>
      <color indexed="8"/>
      <name val="Calibri"/>
      <family val="2"/>
      <charset val="204"/>
    </font>
    <font>
      <sz val="10"/>
      <name val="Arial Cyr"/>
      <charset val="204"/>
    </font>
    <font>
      <sz val="9"/>
      <name val="Times New Roman"/>
      <family val="1"/>
    </font>
    <font>
      <b/>
      <i/>
      <sz val="16"/>
      <color indexed="8"/>
      <name val="Calibri"/>
      <family val="2"/>
      <charset val="204"/>
    </font>
    <font>
      <vertAlign val="superscript"/>
      <sz val="12"/>
      <color indexed="8"/>
      <name val="Calibri"/>
      <family val="2"/>
      <charset val="204"/>
    </font>
    <font>
      <b/>
      <sz val="12"/>
      <color indexed="10"/>
      <name val="Calibri"/>
      <family val="2"/>
      <charset val="204"/>
    </font>
    <font>
      <b/>
      <vertAlign val="superscript"/>
      <sz val="12"/>
      <color indexed="8"/>
      <name val="Calibri"/>
      <family val="2"/>
      <charset val="204"/>
    </font>
    <font>
      <sz val="10"/>
      <name val="Arial"/>
      <family val="2"/>
    </font>
    <font>
      <b/>
      <sz val="14"/>
      <name val="Calibri"/>
      <family val="2"/>
      <charset val="238"/>
    </font>
    <font>
      <sz val="14"/>
      <name val="Calibri"/>
      <family val="2"/>
      <charset val="238"/>
    </font>
    <font>
      <i/>
      <sz val="14"/>
      <name val="Calibri"/>
      <family val="2"/>
      <charset val="238"/>
    </font>
    <font>
      <sz val="12"/>
      <color indexed="10"/>
      <name val="Calibri"/>
      <family val="2"/>
      <charset val="204"/>
    </font>
    <font>
      <b/>
      <sz val="9"/>
      <name val="Times New Roman"/>
      <family val="1"/>
    </font>
    <font>
      <sz val="9"/>
      <color indexed="8"/>
      <name val="Times New Roman"/>
      <family val="1"/>
    </font>
    <font>
      <b/>
      <sz val="12"/>
      <name val="Times New Roman"/>
      <family val="1"/>
    </font>
    <font>
      <b/>
      <sz val="12"/>
      <color indexed="8"/>
      <name val="Times New Roman"/>
      <family val="1"/>
    </font>
    <font>
      <sz val="10"/>
      <name val="Arial"/>
      <family val="2"/>
      <charset val="204"/>
    </font>
    <font>
      <b/>
      <sz val="18"/>
      <color indexed="8"/>
      <name val="Calibri"/>
      <family val="2"/>
      <charset val="238"/>
    </font>
    <font>
      <sz val="18"/>
      <color indexed="8"/>
      <name val="Calibri"/>
      <family val="2"/>
      <charset val="238"/>
    </font>
    <font>
      <i/>
      <sz val="18"/>
      <color indexed="8"/>
      <name val="Calibri"/>
      <family val="2"/>
      <charset val="238"/>
    </font>
    <font>
      <i/>
      <vertAlign val="superscript"/>
      <sz val="18"/>
      <color indexed="10"/>
      <name val="Calibri"/>
      <family val="2"/>
      <charset val="238"/>
    </font>
    <font>
      <sz val="14"/>
      <color indexed="10"/>
      <name val="Calibri"/>
      <family val="2"/>
      <charset val="238"/>
    </font>
    <font>
      <b/>
      <sz val="14"/>
      <color indexed="10"/>
      <name val="Calibri"/>
      <family val="2"/>
      <charset val="238"/>
    </font>
    <font>
      <sz val="11"/>
      <color indexed="9"/>
      <name val="Calibri"/>
      <family val="2"/>
      <charset val="238"/>
    </font>
    <font>
      <b/>
      <sz val="11"/>
      <color indexed="63"/>
      <name val="Calibri"/>
      <family val="2"/>
      <charset val="238"/>
    </font>
    <font>
      <b/>
      <sz val="11"/>
      <color indexed="52"/>
      <name val="Calibri"/>
      <family val="2"/>
      <charset val="238"/>
    </font>
    <font>
      <sz val="11"/>
      <color indexed="62"/>
      <name val="Calibri"/>
      <family val="2"/>
      <charset val="238"/>
    </font>
    <font>
      <i/>
      <sz val="11"/>
      <color indexed="23"/>
      <name val="Calibri"/>
      <family val="2"/>
      <charset val="238"/>
    </font>
    <font>
      <sz val="11"/>
      <color indexed="17"/>
      <name val="Calibri"/>
      <family val="2"/>
      <charset val="238"/>
    </font>
    <font>
      <sz val="10"/>
      <name val="Arial"/>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10"/>
      <name val="Calibri"/>
      <family val="2"/>
      <charset val="238"/>
    </font>
    <font>
      <b/>
      <sz val="11"/>
      <color indexed="9"/>
      <name val="Calibri"/>
      <family val="2"/>
      <charset val="238"/>
    </font>
    <font>
      <sz val="12"/>
      <color indexed="8"/>
      <name val="Arial"/>
      <family val="2"/>
      <charset val="204"/>
    </font>
    <font>
      <b/>
      <sz val="12"/>
      <color indexed="8"/>
      <name val="Calibri"/>
      <family val="2"/>
      <charset val="204"/>
    </font>
    <font>
      <b/>
      <sz val="12"/>
      <name val="Calibri"/>
      <family val="2"/>
      <charset val="204"/>
    </font>
    <font>
      <b/>
      <sz val="12"/>
      <color indexed="17"/>
      <name val="Calibri"/>
      <family val="2"/>
      <charset val="204"/>
    </font>
    <font>
      <sz val="12"/>
      <color indexed="17"/>
      <name val="Calibri"/>
      <family val="2"/>
      <charset val="204"/>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8CCE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4"/>
      </patternFill>
    </fill>
    <fill>
      <patternFill patternType="solid">
        <fgColor indexed="13"/>
        <bgColor indexed="64"/>
      </patternFill>
    </fill>
    <fill>
      <patternFill patternType="solid">
        <fgColor rgb="FF99CC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0"/>
      </left>
      <right style="medium">
        <color indexed="0"/>
      </right>
      <top style="medium">
        <color indexed="0"/>
      </top>
      <bottom style="medium">
        <color indexed="0"/>
      </bottom>
      <diagonal/>
    </border>
    <border>
      <left/>
      <right style="medium">
        <color indexed="0"/>
      </right>
      <top/>
      <bottom style="medium">
        <color indexed="0"/>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43">
    <xf numFmtId="0" fontId="0" fillId="0" borderId="0"/>
    <xf numFmtId="0" fontId="32" fillId="0" borderId="0"/>
    <xf numFmtId="0" fontId="47" fillId="0" borderId="0"/>
    <xf numFmtId="0" fontId="47" fillId="0" borderId="0"/>
    <xf numFmtId="4" fontId="48" fillId="0" borderId="0"/>
    <xf numFmtId="0" fontId="32" fillId="0" borderId="0"/>
    <xf numFmtId="0" fontId="32" fillId="0" borderId="0"/>
    <xf numFmtId="0" fontId="53" fillId="0" borderId="0" applyNumberFormat="0" applyFont="0" applyFill="0" applyBorder="0" applyProtection="0">
      <alignment horizontal="left" vertical="center" indent="2"/>
    </xf>
    <xf numFmtId="0" fontId="53" fillId="0" borderId="0" applyNumberFormat="0" applyFont="0" applyFill="0" applyBorder="0" applyProtection="0">
      <alignment horizontal="left" vertical="center" indent="5"/>
    </xf>
    <xf numFmtId="0" fontId="58" fillId="10" borderId="0" applyBorder="0" applyAlignment="0"/>
    <xf numFmtId="0" fontId="48" fillId="10" borderId="0" applyBorder="0">
      <alignment horizontal="right" vertical="center"/>
    </xf>
    <xf numFmtId="4" fontId="48" fillId="11" borderId="0" applyBorder="0">
      <alignment horizontal="right" vertical="center"/>
    </xf>
    <xf numFmtId="4" fontId="48" fillId="11" borderId="0" applyBorder="0">
      <alignment horizontal="right" vertical="center"/>
    </xf>
    <xf numFmtId="0" fontId="59" fillId="11" borderId="1">
      <alignment horizontal="right" vertical="center"/>
    </xf>
    <xf numFmtId="0" fontId="25" fillId="11" borderId="1">
      <alignment horizontal="right" vertical="center"/>
    </xf>
    <xf numFmtId="0" fontId="59" fillId="12" borderId="1">
      <alignment horizontal="right" vertical="center"/>
    </xf>
    <xf numFmtId="0" fontId="59" fillId="12" borderId="1">
      <alignment horizontal="right" vertical="center"/>
    </xf>
    <xf numFmtId="0" fontId="59" fillId="12" borderId="16">
      <alignment horizontal="right" vertical="center"/>
    </xf>
    <xf numFmtId="0" fontId="59" fillId="12" borderId="17">
      <alignment horizontal="right" vertical="center"/>
    </xf>
    <xf numFmtId="0" fontId="59" fillId="12" borderId="18">
      <alignment horizontal="right" vertical="center"/>
    </xf>
    <xf numFmtId="4" fontId="58" fillId="0" borderId="13" applyFill="0" applyBorder="0" applyProtection="0">
      <alignment horizontal="right" vertical="center"/>
    </xf>
    <xf numFmtId="0" fontId="59" fillId="0" borderId="0" applyNumberFormat="0">
      <alignment horizontal="right"/>
    </xf>
    <xf numFmtId="0" fontId="48" fillId="12" borderId="19">
      <alignment horizontal="left" vertical="center" wrapText="1" indent="2"/>
    </xf>
    <xf numFmtId="0" fontId="48" fillId="0" borderId="19">
      <alignment horizontal="left" vertical="center" wrapText="1" indent="2"/>
    </xf>
    <xf numFmtId="0" fontId="48" fillId="11" borderId="17">
      <alignment horizontal="left" vertical="center"/>
    </xf>
    <xf numFmtId="0" fontId="59" fillId="0" borderId="20">
      <alignment horizontal="left" vertical="top" wrapText="1"/>
    </xf>
    <xf numFmtId="0" fontId="53" fillId="0" borderId="10"/>
    <xf numFmtId="0" fontId="60" fillId="0" borderId="0" applyNumberFormat="0" applyFill="0" applyBorder="0" applyAlignment="0" applyProtection="0"/>
    <xf numFmtId="4" fontId="48" fillId="0" borderId="0" applyBorder="0">
      <alignment horizontal="right" vertical="center"/>
    </xf>
    <xf numFmtId="0" fontId="48" fillId="0" borderId="1">
      <alignment horizontal="right" vertical="center"/>
    </xf>
    <xf numFmtId="1" fontId="61" fillId="11" borderId="0" applyBorder="0">
      <alignment horizontal="right" vertical="center"/>
    </xf>
    <xf numFmtId="0" fontId="53" fillId="13" borderId="1"/>
    <xf numFmtId="4" fontId="48" fillId="0" borderId="0" applyFill="0" applyBorder="0" applyProtection="0">
      <alignment horizontal="right" vertical="center"/>
    </xf>
    <xf numFmtId="0" fontId="58" fillId="0" borderId="0" applyNumberFormat="0" applyFill="0" applyBorder="0" applyProtection="0">
      <alignment horizontal="left" vertical="center"/>
    </xf>
    <xf numFmtId="0" fontId="48" fillId="0" borderId="1" applyNumberFormat="0" applyFill="0" applyAlignment="0" applyProtection="0"/>
    <xf numFmtId="0" fontId="53" fillId="14" borderId="0" applyNumberFormat="0" applyFont="0" applyBorder="0" applyAlignment="0" applyProtection="0"/>
    <xf numFmtId="4" fontId="62" fillId="0" borderId="0"/>
    <xf numFmtId="174" fontId="48" fillId="15" borderId="1" applyNumberFormat="0" applyFont="0" applyBorder="0" applyAlignment="0" applyProtection="0">
      <alignment horizontal="right" vertical="center"/>
    </xf>
    <xf numFmtId="0" fontId="48" fillId="14" borderId="1"/>
    <xf numFmtId="0" fontId="1" fillId="0" borderId="0">
      <alignment vertical="top"/>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69" fillId="26"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33" borderId="0" applyNumberFormat="0" applyBorder="0" applyAlignment="0" applyProtection="0"/>
    <xf numFmtId="0" fontId="70" fillId="34" borderId="21" applyNumberFormat="0" applyAlignment="0" applyProtection="0"/>
    <xf numFmtId="0" fontId="71" fillId="34" borderId="22" applyNumberFormat="0" applyAlignment="0" applyProtection="0"/>
    <xf numFmtId="0" fontId="72" fillId="21" borderId="22" applyNumberFormat="0" applyAlignment="0" applyProtection="0"/>
    <xf numFmtId="0" fontId="20" fillId="0" borderId="23" applyNumberFormat="0" applyFill="0" applyAlignment="0" applyProtection="0"/>
    <xf numFmtId="0" fontId="73" fillId="0" borderId="0" applyNumberFormat="0" applyFill="0" applyBorder="0" applyAlignment="0" applyProtection="0"/>
    <xf numFmtId="0" fontId="1" fillId="0" borderId="0"/>
    <xf numFmtId="0" fontId="74" fillId="18"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35" borderId="24" applyNumberFormat="0" applyAlignment="0" applyProtection="0"/>
    <xf numFmtId="0" fontId="76" fillId="17" borderId="0" applyNumberFormat="0" applyBorder="0" applyAlignment="0" applyProtection="0"/>
    <xf numFmtId="0" fontId="75" fillId="0" borderId="0"/>
    <xf numFmtId="0" fontId="75" fillId="0" borderId="0"/>
    <xf numFmtId="0" fontId="75" fillId="0" borderId="0"/>
    <xf numFmtId="0" fontId="75" fillId="0" borderId="0"/>
    <xf numFmtId="0" fontId="77" fillId="0" borderId="0" applyNumberFormat="0" applyFill="0" applyBorder="0" applyAlignment="0" applyProtection="0"/>
    <xf numFmtId="0" fontId="78" fillId="0" borderId="25" applyNumberFormat="0" applyFill="0" applyAlignment="0" applyProtection="0"/>
    <xf numFmtId="0" fontId="79" fillId="0" borderId="26" applyNumberFormat="0" applyFill="0" applyAlignment="0" applyProtection="0"/>
    <xf numFmtId="0" fontId="80" fillId="0" borderId="27" applyNumberFormat="0" applyFill="0" applyAlignment="0" applyProtection="0"/>
    <xf numFmtId="0" fontId="80" fillId="0" borderId="0" applyNumberFormat="0" applyFill="0" applyBorder="0" applyAlignment="0" applyProtection="0"/>
    <xf numFmtId="0" fontId="81" fillId="0" borderId="28" applyNumberFormat="0" applyFill="0" applyAlignment="0" applyProtection="0"/>
    <xf numFmtId="0" fontId="82" fillId="0" borderId="0" applyNumberFormat="0" applyFill="0" applyBorder="0" applyAlignment="0" applyProtection="0"/>
    <xf numFmtId="0" fontId="83" fillId="36" borderId="29" applyNumberFormat="0" applyAlignment="0" applyProtection="0"/>
  </cellStyleXfs>
  <cellXfs count="433">
    <xf numFmtId="0" fontId="0" fillId="0" borderId="0" xfId="0"/>
    <xf numFmtId="0" fontId="0" fillId="2" borderId="0" xfId="0" applyFont="1" applyFill="1"/>
    <xf numFmtId="0" fontId="2" fillId="3" borderId="0" xfId="0" applyFont="1" applyFill="1" applyAlignment="1">
      <alignment horizontal="center" wrapText="1"/>
    </xf>
    <xf numFmtId="0" fontId="5" fillId="2" borderId="0" xfId="0" applyFont="1" applyFill="1" applyAlignment="1">
      <alignment horizontal="center"/>
    </xf>
    <xf numFmtId="2" fontId="6" fillId="2" borderId="0" xfId="0" applyNumberFormat="1" applyFont="1" applyFill="1" applyAlignment="1">
      <alignment horizontal="center"/>
    </xf>
    <xf numFmtId="0" fontId="7" fillId="2" borderId="0" xfId="0" applyFont="1" applyFill="1" applyAlignment="1">
      <alignment horizontal="center"/>
    </xf>
    <xf numFmtId="2" fontId="8" fillId="2" borderId="0" xfId="0" applyNumberFormat="1" applyFont="1" applyFill="1"/>
    <xf numFmtId="0" fontId="9" fillId="2" borderId="1" xfId="0" applyFont="1" applyFill="1" applyBorder="1"/>
    <xf numFmtId="0" fontId="9" fillId="2" borderId="2" xfId="0" applyFont="1" applyFill="1" applyBorder="1" applyAlignment="1">
      <alignment horizontal="left" vertical="center" wrapText="1"/>
    </xf>
    <xf numFmtId="0" fontId="9" fillId="2" borderId="3" xfId="0" applyFont="1" applyFill="1" applyBorder="1" applyAlignment="1">
      <alignment horizontal="center" vertical="top" wrapText="1"/>
    </xf>
    <xf numFmtId="0" fontId="9" fillId="2" borderId="2" xfId="0" applyFont="1" applyFill="1" applyBorder="1" applyAlignment="1">
      <alignment horizontal="center" vertical="top" wrapText="1"/>
    </xf>
    <xf numFmtId="1" fontId="10" fillId="2" borderId="2" xfId="0" applyNumberFormat="1" applyFont="1" applyFill="1" applyBorder="1" applyAlignment="1">
      <alignment horizontal="center" vertical="top" wrapText="1"/>
    </xf>
    <xf numFmtId="0" fontId="9" fillId="2" borderId="0" xfId="0" applyFont="1" applyFill="1"/>
    <xf numFmtId="0" fontId="0" fillId="0" borderId="1" xfId="0" applyBorder="1"/>
    <xf numFmtId="0" fontId="9" fillId="2" borderId="4" xfId="0" applyFont="1" applyFill="1" applyBorder="1" applyAlignment="1">
      <alignment horizontal="left" vertical="center" wrapText="1"/>
    </xf>
    <xf numFmtId="0" fontId="9"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1" xfId="0" applyFont="1" applyFill="1" applyBorder="1" applyAlignment="1">
      <alignment horizontal="center" vertical="center"/>
    </xf>
    <xf numFmtId="0" fontId="11" fillId="2" borderId="4" xfId="0" applyFont="1" applyFill="1" applyBorder="1" applyAlignment="1">
      <alignment horizontal="left" vertical="center" wrapText="1"/>
    </xf>
    <xf numFmtId="0" fontId="11" fillId="2" borderId="4" xfId="0" applyFont="1" applyFill="1" applyBorder="1" applyAlignment="1">
      <alignment horizontal="center" vertical="top" wrapText="1"/>
    </xf>
    <xf numFmtId="164" fontId="11" fillId="0" borderId="4" xfId="0" applyNumberFormat="1" applyFont="1" applyFill="1" applyBorder="1" applyAlignment="1">
      <alignment horizontal="center" vertical="top" wrapText="1"/>
    </xf>
    <xf numFmtId="2" fontId="12" fillId="0" borderId="4" xfId="0" applyNumberFormat="1" applyFont="1" applyFill="1" applyBorder="1" applyAlignment="1">
      <alignment horizontal="center" vertical="top" wrapText="1"/>
    </xf>
    <xf numFmtId="165" fontId="11" fillId="0" borderId="4" xfId="0" applyNumberFormat="1" applyFont="1" applyFill="1" applyBorder="1" applyAlignment="1">
      <alignment horizontal="center" vertical="top" wrapText="1"/>
    </xf>
    <xf numFmtId="165" fontId="9" fillId="0" borderId="4" xfId="0" applyNumberFormat="1" applyFont="1" applyFill="1" applyBorder="1" applyAlignment="1">
      <alignment horizontal="center" vertical="top" wrapText="1"/>
    </xf>
    <xf numFmtId="2" fontId="10" fillId="0" borderId="4" xfId="0" applyNumberFormat="1" applyFont="1" applyFill="1" applyBorder="1" applyAlignment="1">
      <alignment horizontal="center" vertical="top" wrapText="1"/>
    </xf>
    <xf numFmtId="164" fontId="9" fillId="0" borderId="4" xfId="0"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164" fontId="9" fillId="3" borderId="4" xfId="0" applyNumberFormat="1" applyFont="1" applyFill="1" applyBorder="1" applyAlignment="1">
      <alignment horizontal="center" vertical="top" wrapText="1"/>
    </xf>
    <xf numFmtId="2" fontId="10" fillId="3" borderId="4" xfId="0" applyNumberFormat="1" applyFont="1" applyFill="1" applyBorder="1" applyAlignment="1">
      <alignment horizontal="center" vertical="top" wrapText="1"/>
    </xf>
    <xf numFmtId="0" fontId="11" fillId="0" borderId="4" xfId="0" applyFont="1" applyFill="1" applyBorder="1" applyAlignment="1">
      <alignment horizontal="center" vertical="top" wrapText="1"/>
    </xf>
    <xf numFmtId="0" fontId="9" fillId="3" borderId="4" xfId="0" applyFont="1" applyFill="1" applyBorder="1" applyAlignment="1">
      <alignment horizontal="center" vertical="top" wrapText="1"/>
    </xf>
    <xf numFmtId="165" fontId="9" fillId="3" borderId="4" xfId="0" applyNumberFormat="1" applyFont="1" applyFill="1" applyBorder="1" applyAlignment="1">
      <alignment horizontal="center" vertical="top" wrapText="1"/>
    </xf>
    <xf numFmtId="0" fontId="11" fillId="3" borderId="4" xfId="0" applyFont="1" applyFill="1" applyBorder="1" applyAlignment="1">
      <alignment horizontal="center" vertical="top" wrapText="1"/>
    </xf>
    <xf numFmtId="2" fontId="12" fillId="3" borderId="4" xfId="0" applyNumberFormat="1" applyFont="1" applyFill="1" applyBorder="1" applyAlignment="1">
      <alignment horizontal="center" vertical="top" wrapText="1"/>
    </xf>
    <xf numFmtId="0" fontId="9" fillId="4" borderId="6"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4" xfId="0" applyFont="1" applyFill="1" applyBorder="1" applyAlignment="1">
      <alignment horizontal="left" vertical="center" wrapText="1"/>
    </xf>
    <xf numFmtId="166" fontId="10" fillId="0" borderId="4" xfId="0" applyNumberFormat="1" applyFont="1" applyFill="1" applyBorder="1" applyAlignment="1">
      <alignment horizontal="center" vertical="top" wrapText="1"/>
    </xf>
    <xf numFmtId="0" fontId="14" fillId="0" borderId="0" xfId="0" applyFont="1" applyFill="1"/>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4" xfId="0" applyFont="1" applyFill="1" applyBorder="1" applyAlignment="1" applyProtection="1">
      <alignment horizontal="left" vertical="center" wrapText="1"/>
      <protection locked="0"/>
    </xf>
    <xf numFmtId="164" fontId="10" fillId="0" borderId="4" xfId="0" applyNumberFormat="1" applyFont="1" applyFill="1" applyBorder="1" applyAlignment="1">
      <alignment horizontal="center" vertical="top" wrapText="1"/>
    </xf>
    <xf numFmtId="0" fontId="10" fillId="3" borderId="4" xfId="0" applyFont="1" applyFill="1" applyBorder="1" applyAlignment="1">
      <alignment horizontal="center" vertical="top" wrapTex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2" xfId="0" applyFont="1" applyFill="1" applyBorder="1" applyAlignment="1">
      <alignment horizontal="center" vertical="top" wrapText="1"/>
    </xf>
    <xf numFmtId="167" fontId="9" fillId="0" borderId="4" xfId="0" applyNumberFormat="1" applyFont="1" applyFill="1" applyBorder="1" applyAlignment="1">
      <alignment horizontal="center" vertical="top" wrapText="1"/>
    </xf>
    <xf numFmtId="167" fontId="10" fillId="0" borderId="4" xfId="0"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165" fontId="16" fillId="0" borderId="3" xfId="0" applyNumberFormat="1" applyFont="1" applyFill="1" applyBorder="1" applyAlignment="1">
      <alignment horizontal="center" vertical="top" wrapText="1"/>
    </xf>
    <xf numFmtId="165" fontId="16" fillId="0" borderId="2" xfId="0" applyNumberFormat="1" applyFont="1" applyFill="1" applyBorder="1" applyAlignment="1">
      <alignment horizontal="center" vertical="top" wrapText="1"/>
    </xf>
    <xf numFmtId="165" fontId="10" fillId="0" borderId="4"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0" fontId="9" fillId="2" borderId="0" xfId="0" applyFont="1" applyFill="1" applyBorder="1" applyAlignment="1">
      <alignment horizontal="center" vertical="center"/>
    </xf>
    <xf numFmtId="0" fontId="9" fillId="5" borderId="8" xfId="0" applyFont="1" applyFill="1" applyBorder="1" applyAlignment="1" applyProtection="1">
      <alignment horizontal="center" vertical="center" wrapText="1"/>
      <protection locked="0"/>
    </xf>
    <xf numFmtId="0" fontId="0" fillId="0" borderId="8" xfId="0" applyBorder="1" applyAlignment="1">
      <alignment horizontal="center" vertical="center" wrapText="1"/>
    </xf>
    <xf numFmtId="0" fontId="9" fillId="5" borderId="0" xfId="0" applyFont="1" applyFill="1" applyBorder="1" applyAlignment="1" applyProtection="1">
      <alignment vertical="center" wrapText="1"/>
      <protection locked="0"/>
    </xf>
    <xf numFmtId="0" fontId="9" fillId="0" borderId="0" xfId="0" applyFont="1" applyFill="1" applyBorder="1" applyAlignment="1">
      <alignment horizontal="center" vertical="top" wrapText="1"/>
    </xf>
    <xf numFmtId="2" fontId="10" fillId="0" borderId="0" xfId="0" applyNumberFormat="1" applyFont="1" applyFill="1" applyBorder="1" applyAlignment="1">
      <alignment horizontal="center" vertical="top" wrapText="1"/>
    </xf>
    <xf numFmtId="0" fontId="11"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2" fontId="8" fillId="0" borderId="0" xfId="0" applyNumberFormat="1" applyFont="1"/>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18" fillId="2" borderId="0" xfId="0" applyFont="1" applyFill="1" applyBorder="1" applyAlignment="1">
      <alignment horizontal="left" vertical="center"/>
    </xf>
    <xf numFmtId="0" fontId="0" fillId="2" borderId="0" xfId="0" applyFont="1" applyFill="1" applyBorder="1" applyAlignment="1">
      <alignment wrapText="1"/>
    </xf>
    <xf numFmtId="0" fontId="17" fillId="2" borderId="0" xfId="0" applyFont="1" applyFill="1"/>
    <xf numFmtId="0" fontId="0" fillId="2" borderId="0" xfId="0" applyFill="1" applyBorder="1" applyAlignment="1">
      <alignment wrapText="1"/>
    </xf>
    <xf numFmtId="0" fontId="19" fillId="0" borderId="0" xfId="0" applyFont="1"/>
    <xf numFmtId="0" fontId="0" fillId="2" borderId="0" xfId="0" applyFont="1" applyFill="1" applyBorder="1" applyAlignment="1">
      <alignment wrapText="1"/>
    </xf>
    <xf numFmtId="2" fontId="8" fillId="2" borderId="0" xfId="0" applyNumberFormat="1" applyFont="1" applyFill="1" applyBorder="1" applyAlignment="1">
      <alignment wrapText="1"/>
    </xf>
    <xf numFmtId="0" fontId="0" fillId="2" borderId="0" xfId="0" applyFill="1" applyBorder="1" applyAlignment="1">
      <alignment wrapText="1"/>
    </xf>
    <xf numFmtId="0" fontId="0" fillId="2" borderId="0" xfId="0" applyFill="1" applyAlignment="1">
      <alignment wrapText="1"/>
    </xf>
    <xf numFmtId="0" fontId="20" fillId="2" borderId="0" xfId="0" applyFont="1" applyFill="1"/>
    <xf numFmtId="0" fontId="20" fillId="2" borderId="0" xfId="0" applyFont="1" applyFill="1" applyAlignment="1">
      <alignment wrapText="1"/>
    </xf>
    <xf numFmtId="0" fontId="0" fillId="2" borderId="0" xfId="0" applyFont="1" applyFill="1" applyAlignment="1">
      <alignment wrapText="1"/>
    </xf>
    <xf numFmtId="165" fontId="9" fillId="6" borderId="4" xfId="0" applyNumberFormat="1" applyFont="1" applyFill="1" applyBorder="1" applyAlignment="1">
      <alignment horizontal="center" vertical="center" wrapText="1"/>
    </xf>
    <xf numFmtId="0" fontId="23" fillId="3" borderId="4" xfId="0" applyFont="1" applyFill="1" applyBorder="1" applyAlignment="1">
      <alignment horizontal="center" vertical="top" wrapText="1"/>
    </xf>
    <xf numFmtId="165" fontId="9" fillId="3" borderId="4" xfId="0" applyNumberFormat="1" applyFont="1" applyFill="1" applyBorder="1" applyAlignment="1">
      <alignment horizontal="center" vertical="center" wrapText="1"/>
    </xf>
    <xf numFmtId="0" fontId="24" fillId="3" borderId="4" xfId="0" applyFont="1" applyFill="1" applyBorder="1" applyAlignment="1">
      <alignment horizontal="center" vertical="top" wrapText="1"/>
    </xf>
    <xf numFmtId="0" fontId="24" fillId="3" borderId="4" xfId="0" applyFont="1" applyFill="1" applyBorder="1" applyAlignment="1">
      <alignment horizontal="center" vertical="center" wrapText="1"/>
    </xf>
    <xf numFmtId="0" fontId="14" fillId="0" borderId="0" xfId="0" applyFont="1"/>
    <xf numFmtId="0" fontId="25" fillId="3" borderId="4" xfId="0"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7" fontId="9"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top" wrapText="1"/>
    </xf>
    <xf numFmtId="0" fontId="9" fillId="3" borderId="1" xfId="0" applyFont="1" applyFill="1" applyBorder="1" applyAlignment="1">
      <alignment horizontal="center" vertical="top" wrapText="1"/>
    </xf>
    <xf numFmtId="2" fontId="9" fillId="3" borderId="4" xfId="0" applyNumberFormat="1" applyFont="1" applyFill="1" applyBorder="1" applyAlignment="1">
      <alignment horizontal="center" vertical="center" wrapText="1"/>
    </xf>
    <xf numFmtId="164" fontId="28" fillId="3" borderId="4" xfId="0" applyNumberFormat="1" applyFont="1" applyFill="1" applyBorder="1" applyAlignment="1">
      <alignment horizontal="center" vertical="center" wrapText="1"/>
    </xf>
    <xf numFmtId="165" fontId="28" fillId="3" borderId="4" xfId="0" applyNumberFormat="1" applyFont="1" applyFill="1" applyBorder="1" applyAlignment="1">
      <alignment horizontal="center" vertical="center" wrapText="1"/>
    </xf>
    <xf numFmtId="0" fontId="29" fillId="2" borderId="0" xfId="0" applyFont="1" applyFill="1"/>
    <xf numFmtId="0" fontId="31" fillId="2" borderId="0" xfId="0" applyFont="1" applyFill="1" applyAlignment="1">
      <alignment horizontal="left" indent="1"/>
    </xf>
    <xf numFmtId="0" fontId="32" fillId="6" borderId="0" xfId="1" applyFont="1" applyFill="1"/>
    <xf numFmtId="0" fontId="33" fillId="7" borderId="0" xfId="1" applyFont="1" applyFill="1" applyAlignment="1">
      <alignment horizontal="center" wrapText="1"/>
    </xf>
    <xf numFmtId="0" fontId="34" fillId="6" borderId="0" xfId="1" applyFont="1" applyFill="1" applyAlignment="1">
      <alignment horizontal="center"/>
    </xf>
    <xf numFmtId="0" fontId="35" fillId="6" borderId="0" xfId="1" applyFont="1" applyFill="1" applyAlignment="1">
      <alignment horizontal="center"/>
    </xf>
    <xf numFmtId="0" fontId="32" fillId="0" borderId="3" xfId="1" applyBorder="1"/>
    <xf numFmtId="0" fontId="36" fillId="6" borderId="3" xfId="1" applyFont="1" applyFill="1" applyBorder="1" applyAlignment="1">
      <alignment horizontal="left" vertical="center" wrapText="1"/>
    </xf>
    <xf numFmtId="0" fontId="36" fillId="6" borderId="2" xfId="1" applyFont="1" applyFill="1" applyBorder="1" applyAlignment="1">
      <alignment horizontal="center" vertical="top" wrapText="1"/>
    </xf>
    <xf numFmtId="0" fontId="36" fillId="6" borderId="0" xfId="1" applyFont="1" applyFill="1"/>
    <xf numFmtId="0" fontId="36" fillId="6" borderId="3" xfId="1" applyFont="1" applyFill="1" applyBorder="1" applyAlignment="1">
      <alignment horizontal="center" vertical="center"/>
    </xf>
    <xf numFmtId="0" fontId="37" fillId="6" borderId="5" xfId="1" applyFont="1" applyFill="1" applyBorder="1" applyAlignment="1">
      <alignment horizontal="center" vertical="center" wrapText="1"/>
    </xf>
    <xf numFmtId="0" fontId="36" fillId="6" borderId="6" xfId="1" applyFont="1" applyFill="1" applyBorder="1" applyAlignment="1">
      <alignment horizontal="center" vertical="center" wrapText="1"/>
    </xf>
    <xf numFmtId="0" fontId="36" fillId="6" borderId="2" xfId="1" applyFont="1" applyFill="1" applyBorder="1" applyAlignment="1">
      <alignment horizontal="center" vertical="center" wrapText="1"/>
    </xf>
    <xf numFmtId="0" fontId="37" fillId="6" borderId="11" xfId="1" applyFont="1" applyFill="1" applyBorder="1" applyAlignment="1">
      <alignment horizontal="left" vertical="center" wrapText="1"/>
    </xf>
    <xf numFmtId="0" fontId="37" fillId="6" borderId="4" xfId="1" applyFont="1" applyFill="1" applyBorder="1" applyAlignment="1">
      <alignment horizontal="center" vertical="top" wrapText="1"/>
    </xf>
    <xf numFmtId="0" fontId="37" fillId="7" borderId="4" xfId="1" applyFont="1" applyFill="1" applyBorder="1" applyAlignment="1">
      <alignment horizontal="center" vertical="top" wrapText="1"/>
    </xf>
    <xf numFmtId="0" fontId="36" fillId="6" borderId="11" xfId="1" applyFont="1" applyFill="1" applyBorder="1" applyAlignment="1">
      <alignment horizontal="left" vertical="center" wrapText="1"/>
    </xf>
    <xf numFmtId="0" fontId="36" fillId="6" borderId="4" xfId="1" applyFont="1" applyFill="1" applyBorder="1" applyAlignment="1">
      <alignment horizontal="center" vertical="top" wrapText="1"/>
    </xf>
    <xf numFmtId="0" fontId="36" fillId="7" borderId="4" xfId="1" applyFont="1" applyFill="1" applyBorder="1" applyAlignment="1">
      <alignment horizontal="center" vertical="top" wrapText="1"/>
    </xf>
    <xf numFmtId="0" fontId="36" fillId="8" borderId="5" xfId="1" applyFont="1" applyFill="1" applyBorder="1" applyAlignment="1">
      <alignment horizontal="left" vertical="center" wrapText="1"/>
    </xf>
    <xf numFmtId="0" fontId="36" fillId="8" borderId="6" xfId="1" applyFont="1" applyFill="1" applyBorder="1" applyAlignment="1">
      <alignment horizontal="left" vertical="center" wrapText="1"/>
    </xf>
    <xf numFmtId="0" fontId="36" fillId="8" borderId="2" xfId="1" applyFont="1" applyFill="1" applyBorder="1" applyAlignment="1">
      <alignment horizontal="left" vertical="center" wrapText="1"/>
    </xf>
    <xf numFmtId="0" fontId="36" fillId="6" borderId="11" xfId="1" applyFont="1" applyFill="1" applyBorder="1" applyAlignment="1" applyProtection="1">
      <alignment horizontal="left" vertical="center" wrapText="1"/>
      <protection locked="0"/>
    </xf>
    <xf numFmtId="0" fontId="36" fillId="6" borderId="11" xfId="1" applyFont="1" applyFill="1" applyBorder="1" applyAlignment="1" applyProtection="1">
      <alignment horizontal="left" vertical="center" wrapText="1"/>
    </xf>
    <xf numFmtId="0" fontId="36" fillId="7" borderId="5" xfId="1" applyFont="1" applyFill="1" applyBorder="1" applyAlignment="1">
      <alignment horizontal="center" vertical="top" wrapText="1"/>
    </xf>
    <xf numFmtId="0" fontId="36" fillId="7" borderId="6" xfId="1" applyFont="1" applyFill="1" applyBorder="1" applyAlignment="1">
      <alignment horizontal="center" vertical="top" wrapText="1"/>
    </xf>
    <xf numFmtId="0" fontId="36" fillId="7" borderId="2" xfId="1" applyFont="1" applyFill="1" applyBorder="1" applyAlignment="1">
      <alignment horizontal="center" vertical="top" wrapText="1"/>
    </xf>
    <xf numFmtId="0" fontId="36" fillId="6" borderId="3" xfId="1" applyFont="1" applyFill="1" applyBorder="1" applyAlignment="1" applyProtection="1">
      <alignment horizontal="center" vertical="center"/>
      <protection locked="0"/>
    </xf>
    <xf numFmtId="0" fontId="36" fillId="6" borderId="4" xfId="1" applyFont="1" applyFill="1" applyBorder="1" applyAlignment="1" applyProtection="1">
      <alignment horizontal="center" vertical="top" wrapText="1"/>
      <protection locked="0"/>
    </xf>
    <xf numFmtId="0" fontId="36" fillId="7" borderId="4" xfId="1" applyFont="1" applyFill="1" applyBorder="1" applyAlignment="1" applyProtection="1">
      <alignment horizontal="center" vertical="top" wrapText="1"/>
      <protection locked="0"/>
    </xf>
    <xf numFmtId="0" fontId="36" fillId="6" borderId="0" xfId="1" applyFont="1" applyFill="1" applyProtection="1">
      <protection locked="0"/>
    </xf>
    <xf numFmtId="0" fontId="28" fillId="6" borderId="11" xfId="1" applyFont="1" applyFill="1" applyBorder="1" applyAlignment="1" applyProtection="1">
      <alignment horizontal="left" vertical="center" wrapText="1"/>
      <protection locked="0"/>
    </xf>
    <xf numFmtId="0" fontId="36" fillId="6" borderId="0" xfId="1" applyFont="1" applyFill="1" applyBorder="1" applyAlignment="1">
      <alignment horizontal="center" vertical="center"/>
    </xf>
    <xf numFmtId="0" fontId="37" fillId="6" borderId="0" xfId="1" applyFont="1" applyFill="1" applyBorder="1" applyAlignment="1">
      <alignment horizontal="left" vertical="center" wrapText="1"/>
    </xf>
    <xf numFmtId="0" fontId="32" fillId="0" borderId="0" xfId="1"/>
    <xf numFmtId="0" fontId="36" fillId="6" borderId="0" xfId="1" applyFont="1" applyFill="1" applyBorder="1" applyAlignment="1">
      <alignment horizontal="left" vertical="center" wrapText="1"/>
    </xf>
    <xf numFmtId="0" fontId="32" fillId="6" borderId="0" xfId="1" applyFont="1" applyFill="1" applyBorder="1" applyAlignment="1">
      <alignment horizontal="center" vertical="center"/>
    </xf>
    <xf numFmtId="0" fontId="36" fillId="6" borderId="0" xfId="1" applyFont="1" applyFill="1" applyBorder="1" applyAlignment="1">
      <alignment horizontal="left" vertical="center"/>
    </xf>
    <xf numFmtId="0" fontId="38" fillId="6" borderId="0" xfId="1" applyFont="1" applyFill="1" applyBorder="1" applyAlignment="1">
      <alignment horizontal="center" vertical="center"/>
    </xf>
    <xf numFmtId="0" fontId="32" fillId="6" borderId="0" xfId="1" applyFont="1" applyFill="1" applyBorder="1"/>
    <xf numFmtId="0" fontId="37" fillId="6" borderId="0" xfId="1" applyFont="1" applyFill="1" applyBorder="1" applyAlignment="1">
      <alignment horizontal="left" vertical="center"/>
    </xf>
    <xf numFmtId="0" fontId="39" fillId="6" borderId="0" xfId="1" applyFont="1" applyFill="1" applyBorder="1" applyAlignment="1">
      <alignment horizontal="left" vertical="center"/>
    </xf>
    <xf numFmtId="0" fontId="36" fillId="6" borderId="0" xfId="1" applyFont="1" applyFill="1" applyBorder="1"/>
    <xf numFmtId="0" fontId="38" fillId="6" borderId="0" xfId="1" applyFont="1" applyFill="1"/>
    <xf numFmtId="0" fontId="36" fillId="6" borderId="0" xfId="1" applyFont="1" applyFill="1" applyAlignment="1">
      <alignment wrapText="1"/>
    </xf>
    <xf numFmtId="0" fontId="36" fillId="6" borderId="0" xfId="1" applyFont="1" applyFill="1" applyAlignment="1">
      <alignment wrapText="1"/>
    </xf>
    <xf numFmtId="0" fontId="36" fillId="6" borderId="0" xfId="1" applyFont="1" applyFill="1"/>
    <xf numFmtId="0" fontId="40" fillId="6" borderId="0" xfId="1" applyFont="1" applyFill="1"/>
    <xf numFmtId="0" fontId="37" fillId="6" borderId="0" xfId="1" applyFont="1" applyFill="1"/>
    <xf numFmtId="0" fontId="37" fillId="6" borderId="0" xfId="1" applyFont="1" applyFill="1" applyAlignment="1">
      <alignment wrapText="1"/>
    </xf>
    <xf numFmtId="0" fontId="32" fillId="2" borderId="0" xfId="1" applyFont="1" applyFill="1"/>
    <xf numFmtId="0" fontId="2" fillId="3" borderId="0" xfId="1" applyFont="1" applyFill="1" applyAlignment="1">
      <alignment horizontal="center" wrapText="1"/>
    </xf>
    <xf numFmtId="0" fontId="5" fillId="2" borderId="0" xfId="1" applyFont="1" applyFill="1" applyAlignment="1">
      <alignment horizontal="center"/>
    </xf>
    <xf numFmtId="0" fontId="7" fillId="2" borderId="0" xfId="1" applyFont="1" applyFill="1" applyAlignment="1">
      <alignment horizontal="center"/>
    </xf>
    <xf numFmtId="0" fontId="9" fillId="2" borderId="3" xfId="1" applyFont="1" applyFill="1" applyBorder="1" applyAlignment="1">
      <alignment horizontal="left" vertical="center" wrapText="1"/>
    </xf>
    <xf numFmtId="0" fontId="9" fillId="2" borderId="2" xfId="1" applyFont="1" applyFill="1" applyBorder="1" applyAlignment="1">
      <alignment horizontal="center" vertical="top" wrapText="1"/>
    </xf>
    <xf numFmtId="0" fontId="9" fillId="2" borderId="0" xfId="1" applyFont="1" applyFill="1"/>
    <xf numFmtId="0" fontId="9" fillId="2" borderId="3" xfId="1" applyFont="1" applyFill="1" applyBorder="1" applyAlignment="1">
      <alignment horizontal="center" vertical="center"/>
    </xf>
    <xf numFmtId="0" fontId="11"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4" xfId="1" applyFont="1" applyFill="1" applyBorder="1" applyAlignment="1">
      <alignment horizontal="center" vertical="top" wrapText="1"/>
    </xf>
    <xf numFmtId="0" fontId="11" fillId="3" borderId="4" xfId="1" applyFont="1" applyFill="1" applyBorder="1" applyAlignment="1">
      <alignment horizontal="center" vertical="top" wrapText="1"/>
    </xf>
    <xf numFmtId="164" fontId="11" fillId="3" borderId="4" xfId="1" applyNumberFormat="1" applyFont="1" applyFill="1" applyBorder="1" applyAlignment="1">
      <alignment horizontal="center" vertical="top" wrapText="1"/>
    </xf>
    <xf numFmtId="0" fontId="9" fillId="2" borderId="11" xfId="1" applyFont="1" applyFill="1" applyBorder="1" applyAlignment="1">
      <alignment horizontal="left" vertical="center" wrapText="1"/>
    </xf>
    <xf numFmtId="0" fontId="9" fillId="2" borderId="4" xfId="1" applyFont="1" applyFill="1" applyBorder="1" applyAlignment="1">
      <alignment horizontal="center" vertical="top" wrapText="1"/>
    </xf>
    <xf numFmtId="0" fontId="9" fillId="3" borderId="4" xfId="1" applyFont="1" applyFill="1" applyBorder="1" applyAlignment="1">
      <alignment horizontal="center" vertical="top" wrapText="1"/>
    </xf>
    <xf numFmtId="164" fontId="9" fillId="3" borderId="4" xfId="1" applyNumberFormat="1" applyFont="1" applyFill="1" applyBorder="1" applyAlignment="1">
      <alignment horizontal="center" vertical="top" wrapText="1"/>
    </xf>
    <xf numFmtId="165" fontId="9" fillId="3" borderId="4" xfId="1" applyNumberFormat="1" applyFont="1" applyFill="1" applyBorder="1" applyAlignment="1">
      <alignment horizontal="center" vertical="top" wrapText="1"/>
    </xf>
    <xf numFmtId="0" fontId="9" fillId="4" borderId="5" xfId="1" applyFont="1" applyFill="1" applyBorder="1" applyAlignment="1">
      <alignment horizontal="left" vertical="center" wrapText="1"/>
    </xf>
    <xf numFmtId="0" fontId="9" fillId="4" borderId="6" xfId="1" applyFont="1" applyFill="1" applyBorder="1" applyAlignment="1">
      <alignment horizontal="left" vertical="center" wrapText="1"/>
    </xf>
    <xf numFmtId="0" fontId="9" fillId="4" borderId="2" xfId="1" applyFont="1" applyFill="1" applyBorder="1" applyAlignment="1">
      <alignment horizontal="left" vertical="center" wrapText="1"/>
    </xf>
    <xf numFmtId="167" fontId="9" fillId="3" borderId="4" xfId="1" applyNumberFormat="1" applyFont="1" applyFill="1" applyBorder="1" applyAlignment="1">
      <alignment horizontal="center" vertical="top" wrapText="1"/>
    </xf>
    <xf numFmtId="0" fontId="9" fillId="2" borderId="11"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top" wrapText="1"/>
    </xf>
    <xf numFmtId="0" fontId="9" fillId="3" borderId="1" xfId="1" applyFont="1" applyFill="1" applyBorder="1" applyAlignment="1">
      <alignment vertical="top" wrapText="1"/>
    </xf>
    <xf numFmtId="0" fontId="9" fillId="2" borderId="3" xfId="1" applyFont="1" applyFill="1" applyBorder="1" applyAlignment="1" applyProtection="1">
      <alignment horizontal="center" vertical="center"/>
      <protection locked="0"/>
    </xf>
    <xf numFmtId="0" fontId="9" fillId="2" borderId="4" xfId="1" applyFont="1" applyFill="1" applyBorder="1" applyAlignment="1" applyProtection="1">
      <alignment horizontal="center" vertical="top" wrapText="1"/>
      <protection locked="0"/>
    </xf>
    <xf numFmtId="0" fontId="9" fillId="3" borderId="4" xfId="1" applyFont="1" applyFill="1" applyBorder="1" applyAlignment="1" applyProtection="1">
      <alignment horizontal="center" vertical="top" wrapText="1"/>
      <protection locked="0"/>
    </xf>
    <xf numFmtId="167" fontId="9" fillId="3" borderId="4" xfId="1" applyNumberFormat="1" applyFont="1" applyFill="1" applyBorder="1" applyAlignment="1" applyProtection="1">
      <alignment horizontal="center" vertical="top" wrapText="1"/>
      <protection locked="0"/>
    </xf>
    <xf numFmtId="0" fontId="9" fillId="2" borderId="0" xfId="1" applyFont="1" applyFill="1" applyProtection="1">
      <protection locked="0"/>
    </xf>
    <xf numFmtId="0" fontId="13" fillId="2" borderId="11" xfId="1" applyFont="1" applyFill="1" applyBorder="1" applyAlignment="1" applyProtection="1">
      <alignment horizontal="left" vertical="center" wrapText="1"/>
      <protection locked="0"/>
    </xf>
    <xf numFmtId="0" fontId="9" fillId="2" borderId="0" xfId="1" applyFont="1" applyFill="1" applyBorder="1" applyAlignment="1">
      <alignment horizontal="center" vertical="center"/>
    </xf>
    <xf numFmtId="0" fontId="11" fillId="2" borderId="0" xfId="1" applyFont="1" applyFill="1" applyBorder="1" applyAlignment="1">
      <alignment horizontal="left" vertical="center" wrapText="1"/>
    </xf>
    <xf numFmtId="0" fontId="9" fillId="2" borderId="0" xfId="1" applyFont="1" applyFill="1" applyBorder="1" applyAlignment="1">
      <alignment horizontal="left" vertical="center" wrapText="1"/>
    </xf>
    <xf numFmtId="0" fontId="32" fillId="2" borderId="0" xfId="1" applyFont="1" applyFill="1" applyBorder="1" applyAlignment="1">
      <alignment horizontal="center" vertical="center"/>
    </xf>
    <xf numFmtId="0" fontId="9" fillId="2" borderId="0" xfId="1" applyFont="1" applyFill="1" applyBorder="1" applyAlignment="1">
      <alignment horizontal="left" vertical="center"/>
    </xf>
    <xf numFmtId="0" fontId="17" fillId="2" borderId="0" xfId="1" applyFont="1" applyFill="1" applyBorder="1" applyAlignment="1">
      <alignment horizontal="center" vertical="center"/>
    </xf>
    <xf numFmtId="0" fontId="32" fillId="2" borderId="0" xfId="1" applyFont="1" applyFill="1" applyBorder="1"/>
    <xf numFmtId="0" fontId="11" fillId="2" borderId="0" xfId="1" applyFont="1" applyFill="1" applyBorder="1" applyAlignment="1">
      <alignment horizontal="left" vertical="center"/>
    </xf>
    <xf numFmtId="0" fontId="18" fillId="2" borderId="0" xfId="1" applyFont="1" applyFill="1" applyBorder="1" applyAlignment="1">
      <alignment horizontal="left" vertical="center"/>
    </xf>
    <xf numFmtId="0" fontId="9" fillId="2" borderId="0" xfId="1" applyFont="1" applyFill="1" applyBorder="1"/>
    <xf numFmtId="0" fontId="17" fillId="2" borderId="0" xfId="1" applyFont="1" applyFill="1"/>
    <xf numFmtId="0" fontId="9" fillId="2" borderId="0" xfId="1" applyFont="1" applyFill="1" applyAlignment="1">
      <alignment wrapText="1"/>
    </xf>
    <xf numFmtId="0" fontId="9" fillId="2" borderId="0" xfId="1" applyFont="1" applyFill="1" applyAlignment="1">
      <alignment wrapText="1"/>
    </xf>
    <xf numFmtId="0" fontId="9" fillId="2" borderId="0" xfId="1" applyFont="1" applyFill="1"/>
    <xf numFmtId="0" fontId="15" fillId="2" borderId="0" xfId="1" applyFont="1" applyFill="1"/>
    <xf numFmtId="0" fontId="11" fillId="2" borderId="0" xfId="1" applyFont="1" applyFill="1"/>
    <xf numFmtId="0" fontId="11" fillId="2" borderId="0" xfId="1" applyFont="1" applyFill="1" applyAlignment="1">
      <alignment wrapText="1"/>
    </xf>
    <xf numFmtId="0" fontId="5" fillId="3" borderId="0" xfId="0" applyFont="1" applyFill="1" applyAlignment="1">
      <alignment horizontal="center" wrapText="1"/>
    </xf>
    <xf numFmtId="0" fontId="17" fillId="2" borderId="1" xfId="0" applyFont="1" applyFill="1" applyBorder="1"/>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top" wrapText="1"/>
    </xf>
    <xf numFmtId="0" fontId="17" fillId="0" borderId="1" xfId="0" applyFont="1" applyBorder="1"/>
    <xf numFmtId="0" fontId="5"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top" wrapText="1"/>
    </xf>
    <xf numFmtId="168" fontId="5" fillId="3" borderId="1" xfId="0" applyNumberFormat="1" applyFont="1" applyFill="1" applyBorder="1" applyAlignment="1">
      <alignment horizontal="right" vertical="top" wrapText="1"/>
    </xf>
    <xf numFmtId="169" fontId="5" fillId="3" borderId="1" xfId="0" applyNumberFormat="1" applyFont="1" applyFill="1" applyBorder="1" applyAlignment="1">
      <alignment horizontal="right" vertical="top" wrapText="1"/>
    </xf>
    <xf numFmtId="169" fontId="17" fillId="3" borderId="1" xfId="0" applyNumberFormat="1" applyFont="1" applyFill="1" applyBorder="1" applyAlignment="1">
      <alignment horizontal="right" vertical="top" wrapText="1"/>
    </xf>
    <xf numFmtId="0" fontId="17" fillId="3" borderId="1" xfId="0" applyFont="1" applyFill="1" applyBorder="1" applyAlignment="1">
      <alignment horizontal="right" vertical="top" wrapText="1"/>
    </xf>
    <xf numFmtId="170" fontId="17" fillId="3" borderId="1" xfId="0" applyNumberFormat="1" applyFont="1" applyFill="1" applyBorder="1" applyAlignment="1">
      <alignment horizontal="right" vertical="top" wrapText="1"/>
    </xf>
    <xf numFmtId="0" fontId="5" fillId="3" borderId="1" xfId="0" applyFont="1" applyFill="1" applyBorder="1" applyAlignment="1">
      <alignment horizontal="right" vertical="top" wrapText="1"/>
    </xf>
    <xf numFmtId="170" fontId="5" fillId="3" borderId="1" xfId="0" applyNumberFormat="1" applyFont="1" applyFill="1" applyBorder="1" applyAlignment="1">
      <alignment horizontal="right" vertical="top" wrapText="1"/>
    </xf>
    <xf numFmtId="165" fontId="17" fillId="3" borderId="1" xfId="0" applyNumberFormat="1" applyFont="1" applyFill="1" applyBorder="1" applyAlignment="1">
      <alignment horizontal="right" vertical="top" wrapText="1"/>
    </xf>
    <xf numFmtId="165" fontId="5" fillId="3" borderId="1" xfId="0" applyNumberFormat="1" applyFont="1" applyFill="1" applyBorder="1" applyAlignment="1">
      <alignment horizontal="right" vertical="top" wrapText="1"/>
    </xf>
    <xf numFmtId="1" fontId="17" fillId="3" borderId="1" xfId="0" applyNumberFormat="1" applyFont="1" applyFill="1" applyBorder="1" applyAlignment="1">
      <alignment horizontal="right" vertical="top" wrapText="1"/>
    </xf>
    <xf numFmtId="0" fontId="42" fillId="2" borderId="1" xfId="0" applyFont="1" applyFill="1" applyBorder="1" applyAlignment="1">
      <alignment horizontal="left" vertical="center" wrapText="1"/>
    </xf>
    <xf numFmtId="0" fontId="42" fillId="2" borderId="1" xfId="0" applyFont="1" applyFill="1" applyBorder="1" applyAlignment="1">
      <alignment horizontal="left" vertical="center" wrapText="1" indent="1"/>
    </xf>
    <xf numFmtId="0" fontId="42" fillId="2" borderId="1" xfId="0" applyFont="1" applyFill="1" applyBorder="1" applyAlignment="1">
      <alignment horizontal="left" vertical="center" wrapText="1" indent="2"/>
    </xf>
    <xf numFmtId="171" fontId="17" fillId="3" borderId="1" xfId="0" applyNumberFormat="1" applyFont="1" applyFill="1" applyBorder="1" applyAlignment="1">
      <alignment horizontal="right" vertical="top" wrapText="1"/>
    </xf>
    <xf numFmtId="0" fontId="17" fillId="4"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69" fontId="0" fillId="3" borderId="1" xfId="0" applyNumberFormat="1" applyFont="1" applyFill="1" applyBorder="1" applyAlignment="1">
      <alignment horizontal="right" vertical="top" wrapText="1"/>
    </xf>
    <xf numFmtId="0" fontId="43" fillId="0" borderId="1" xfId="0" applyFont="1" applyBorder="1"/>
    <xf numFmtId="169" fontId="0" fillId="3" borderId="1" xfId="0" applyNumberFormat="1" applyFill="1" applyBorder="1" applyAlignment="1">
      <alignment horizontal="right" vertical="top" wrapText="1"/>
    </xf>
    <xf numFmtId="0" fontId="17" fillId="4"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172" fontId="17" fillId="3" borderId="1" xfId="0" applyNumberFormat="1" applyFont="1" applyFill="1" applyBorder="1" applyAlignment="1">
      <alignment horizontal="right" vertical="top" wrapText="1"/>
    </xf>
    <xf numFmtId="173" fontId="17" fillId="3" borderId="1" xfId="0" applyNumberFormat="1" applyFont="1" applyFill="1" applyBorder="1" applyAlignment="1">
      <alignment horizontal="right" vertical="top" wrapText="1"/>
    </xf>
    <xf numFmtId="0" fontId="45" fillId="2" borderId="0" xfId="0" applyNumberFormat="1" applyFont="1" applyFill="1" applyBorder="1" applyAlignment="1" applyProtection="1">
      <alignment horizontal="left" vertical="center" wrapText="1"/>
      <protection locked="0"/>
    </xf>
    <xf numFmtId="0" fontId="46" fillId="2" borderId="0" xfId="0" applyFont="1" applyFill="1" applyBorder="1" applyAlignment="1">
      <alignment horizontal="center" vertical="center"/>
    </xf>
    <xf numFmtId="0" fontId="11" fillId="2" borderId="0" xfId="0" applyFont="1" applyFill="1" applyBorder="1" applyAlignment="1">
      <alignment vertical="center"/>
    </xf>
    <xf numFmtId="0" fontId="18" fillId="2" borderId="0" xfId="0" applyFont="1" applyFill="1" applyBorder="1" applyAlignment="1">
      <alignment vertical="center"/>
    </xf>
    <xf numFmtId="0" fontId="9" fillId="3" borderId="3" xfId="0" applyFont="1" applyFill="1" applyBorder="1" applyAlignment="1">
      <alignment horizontal="center" vertical="center" wrapText="1"/>
    </xf>
    <xf numFmtId="0" fontId="45" fillId="3" borderId="4" xfId="0" applyFont="1" applyFill="1" applyBorder="1" applyAlignment="1">
      <alignment horizontal="center" vertical="top"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2" fontId="9" fillId="3" borderId="4" xfId="0" applyNumberFormat="1" applyFont="1" applyFill="1"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vertical="top" wrapText="1"/>
    </xf>
    <xf numFmtId="0" fontId="0" fillId="0" borderId="2" xfId="0" applyBorder="1" applyAlignment="1">
      <alignment vertical="top" wrapText="1"/>
    </xf>
    <xf numFmtId="0" fontId="9" fillId="2" borderId="0" xfId="0" applyFont="1" applyFill="1" applyBorder="1" applyAlignment="1" applyProtection="1">
      <alignment horizontal="left" vertical="center" wrapText="1"/>
      <protection locked="0"/>
    </xf>
    <xf numFmtId="0" fontId="9" fillId="2" borderId="0" xfId="0" applyFont="1" applyFill="1" applyBorder="1" applyAlignment="1">
      <alignment horizontal="center" vertical="top" wrapText="1"/>
    </xf>
    <xf numFmtId="0" fontId="9" fillId="3" borderId="0" xfId="0" applyFont="1" applyFill="1" applyBorder="1" applyAlignment="1">
      <alignment horizontal="center" vertical="top" wrapText="1"/>
    </xf>
    <xf numFmtId="0" fontId="50" fillId="2" borderId="0" xfId="0" applyFont="1" applyFill="1" applyBorder="1" applyAlignment="1" applyProtection="1">
      <alignment horizontal="left" vertical="center" wrapText="1"/>
      <protection locked="0"/>
    </xf>
    <xf numFmtId="0" fontId="0" fillId="0" borderId="0" xfId="0" applyAlignment="1">
      <alignment wrapText="1"/>
    </xf>
    <xf numFmtId="0" fontId="50" fillId="2" borderId="0" xfId="0" applyFont="1" applyFill="1" applyBorder="1" applyAlignment="1" applyProtection="1">
      <alignment horizontal="left" vertical="center" wrapText="1"/>
      <protection locked="0"/>
    </xf>
    <xf numFmtId="0" fontId="0" fillId="2" borderId="0" xfId="0" applyFill="1"/>
    <xf numFmtId="2" fontId="53" fillId="9" borderId="14" xfId="1" applyNumberFormat="1" applyFont="1" applyFill="1" applyBorder="1" applyAlignment="1" applyProtection="1">
      <alignment horizontal="center" vertical="center"/>
    </xf>
    <xf numFmtId="2" fontId="9" fillId="9" borderId="15" xfId="1" applyNumberFormat="1" applyFont="1" applyFill="1" applyBorder="1" applyAlignment="1" applyProtection="1">
      <alignment horizontal="center" vertical="top" wrapText="1"/>
    </xf>
    <xf numFmtId="2" fontId="11" fillId="9" borderId="15" xfId="1" applyNumberFormat="1" applyFont="1" applyFill="1" applyBorder="1" applyAlignment="1" applyProtection="1">
      <alignment horizontal="center" vertical="top" wrapText="1"/>
    </xf>
    <xf numFmtId="2" fontId="36" fillId="7" borderId="4" xfId="1" applyNumberFormat="1" applyFont="1" applyFill="1" applyBorder="1" applyAlignment="1">
      <alignment horizontal="center" vertical="top" wrapText="1"/>
    </xf>
    <xf numFmtId="2" fontId="36" fillId="7" borderId="4" xfId="1" applyNumberFormat="1" applyFont="1" applyFill="1" applyBorder="1" applyAlignment="1" applyProtection="1">
      <alignment horizontal="center" vertical="top" wrapText="1"/>
      <protection locked="0"/>
    </xf>
    <xf numFmtId="0" fontId="54" fillId="3" borderId="0" xfId="0" applyFont="1" applyFill="1" applyAlignment="1">
      <alignment horizontal="center" wrapText="1"/>
    </xf>
    <xf numFmtId="165" fontId="11" fillId="3" borderId="4" xfId="0" applyNumberFormat="1" applyFont="1" applyFill="1" applyBorder="1" applyAlignment="1">
      <alignment horizontal="center" vertical="top" wrapText="1"/>
    </xf>
    <xf numFmtId="165" fontId="10" fillId="3" borderId="4" xfId="0" applyNumberFormat="1" applyFont="1" applyFill="1" applyBorder="1" applyAlignment="1">
      <alignment horizontal="center" vertical="top" wrapText="1"/>
    </xf>
    <xf numFmtId="165" fontId="12" fillId="3" borderId="4" xfId="0" applyNumberFormat="1" applyFont="1" applyFill="1" applyBorder="1" applyAlignment="1">
      <alignment horizontal="center" vertical="top" wrapText="1"/>
    </xf>
    <xf numFmtId="165" fontId="9" fillId="3" borderId="4" xfId="0" applyNumberFormat="1" applyFont="1" applyFill="1" applyBorder="1" applyAlignment="1">
      <alignment horizontal="right" vertical="top" wrapText="1"/>
    </xf>
    <xf numFmtId="0" fontId="51" fillId="2" borderId="6" xfId="0" applyFont="1" applyFill="1" applyBorder="1" applyAlignment="1">
      <alignment horizontal="center" vertical="center" wrapText="1"/>
    </xf>
    <xf numFmtId="0" fontId="57" fillId="2" borderId="4" xfId="0" applyFont="1" applyFill="1" applyBorder="1" applyAlignment="1">
      <alignment horizontal="center" vertical="top" wrapText="1"/>
    </xf>
    <xf numFmtId="1" fontId="9" fillId="3" borderId="4" xfId="0" applyNumberFormat="1" applyFont="1" applyFill="1" applyBorder="1" applyAlignment="1">
      <alignment horizontal="center" vertical="top" wrapText="1"/>
    </xf>
    <xf numFmtId="0" fontId="13" fillId="2" borderId="4" xfId="0" applyFont="1" applyFill="1" applyBorder="1" applyAlignment="1">
      <alignment horizontal="left" vertical="center" wrapText="1"/>
    </xf>
    <xf numFmtId="0" fontId="0" fillId="2" borderId="0" xfId="39" applyFont="1" applyFill="1" applyAlignment="1"/>
    <xf numFmtId="0" fontId="63" fillId="3" borderId="0" xfId="39" applyFont="1" applyFill="1" applyAlignment="1">
      <alignment horizontal="center" wrapText="1"/>
    </xf>
    <xf numFmtId="0" fontId="5" fillId="2" borderId="0" xfId="39" applyFont="1" applyFill="1" applyAlignment="1">
      <alignment horizontal="center"/>
    </xf>
    <xf numFmtId="0" fontId="7" fillId="2" borderId="0" xfId="39" applyFont="1" applyFill="1" applyAlignment="1">
      <alignment horizontal="center"/>
    </xf>
    <xf numFmtId="0" fontId="0" fillId="2" borderId="0" xfId="39" applyFont="1" applyFill="1" applyAlignment="1">
      <alignment horizontal="center"/>
    </xf>
    <xf numFmtId="0" fontId="1" fillId="0" borderId="3" xfId="39" applyBorder="1" applyAlignment="1"/>
    <xf numFmtId="0" fontId="9" fillId="2" borderId="3" xfId="39" applyFont="1" applyFill="1" applyBorder="1" applyAlignment="1">
      <alignment horizontal="left" vertical="center" wrapText="1"/>
    </xf>
    <xf numFmtId="0" fontId="9" fillId="2" borderId="2" xfId="39" applyFont="1" applyFill="1" applyBorder="1" applyAlignment="1">
      <alignment horizontal="center" vertical="top" wrapText="1"/>
    </xf>
    <xf numFmtId="0" fontId="9" fillId="2" borderId="0" xfId="39" applyFont="1" applyFill="1" applyAlignment="1"/>
    <xf numFmtId="0" fontId="9" fillId="2" borderId="3" xfId="39" applyFont="1" applyFill="1" applyBorder="1" applyAlignment="1">
      <alignment horizontal="center" vertical="center"/>
    </xf>
    <xf numFmtId="0" fontId="11" fillId="2" borderId="5" xfId="39" applyFont="1" applyFill="1" applyBorder="1" applyAlignment="1">
      <alignment horizontal="center" vertical="center" wrapText="1"/>
    </xf>
    <xf numFmtId="0" fontId="9" fillId="2" borderId="6" xfId="39" applyFont="1" applyFill="1" applyBorder="1" applyAlignment="1">
      <alignment horizontal="center" vertical="center" wrapText="1"/>
    </xf>
    <xf numFmtId="0" fontId="9" fillId="2" borderId="2" xfId="39" applyFont="1" applyFill="1" applyBorder="1" applyAlignment="1">
      <alignment horizontal="center" vertical="center" wrapText="1"/>
    </xf>
    <xf numFmtId="0" fontId="9" fillId="2" borderId="3" xfId="39" applyFont="1" applyFill="1" applyBorder="1" applyAlignment="1">
      <alignment vertical="center"/>
    </xf>
    <xf numFmtId="0" fontId="11" fillId="2" borderId="11" xfId="39" applyFont="1" applyFill="1" applyBorder="1" applyAlignment="1">
      <alignment vertical="center" wrapText="1"/>
    </xf>
    <xf numFmtId="0" fontId="11" fillId="2" borderId="4" xfId="39" applyFont="1" applyFill="1" applyBorder="1" applyAlignment="1">
      <alignment horizontal="center" vertical="center" wrapText="1"/>
    </xf>
    <xf numFmtId="0" fontId="11" fillId="3" borderId="4" xfId="39" applyFont="1" applyFill="1" applyBorder="1" applyAlignment="1">
      <alignment vertical="center" wrapText="1"/>
    </xf>
    <xf numFmtId="164" fontId="11" fillId="3" borderId="4" xfId="39" applyNumberFormat="1" applyFont="1" applyFill="1" applyBorder="1" applyAlignment="1">
      <alignment vertical="center" wrapText="1"/>
    </xf>
    <xf numFmtId="0" fontId="9" fillId="3" borderId="4" xfId="39" applyFont="1" applyFill="1" applyBorder="1" applyAlignment="1">
      <alignment vertical="center" wrapText="1"/>
    </xf>
    <xf numFmtId="0" fontId="9" fillId="2" borderId="0" xfId="39" applyFont="1" applyFill="1" applyAlignment="1">
      <alignment vertical="center"/>
    </xf>
    <xf numFmtId="0" fontId="9" fillId="2" borderId="11" xfId="39" applyFont="1" applyFill="1" applyBorder="1" applyAlignment="1">
      <alignment vertical="center" wrapText="1"/>
    </xf>
    <xf numFmtId="0" fontId="9" fillId="2" borderId="4" xfId="39" applyFont="1" applyFill="1" applyBorder="1" applyAlignment="1">
      <alignment horizontal="center" vertical="center" wrapText="1"/>
    </xf>
    <xf numFmtId="164" fontId="9" fillId="3" borderId="4" xfId="39" applyNumberFormat="1" applyFont="1" applyFill="1" applyBorder="1" applyAlignment="1">
      <alignment vertical="center" wrapText="1"/>
    </xf>
    <xf numFmtId="0" fontId="9" fillId="4" borderId="5" xfId="39" applyFont="1" applyFill="1" applyBorder="1" applyAlignment="1">
      <alignment horizontal="left" vertical="center" wrapText="1"/>
    </xf>
    <xf numFmtId="0" fontId="9" fillId="4" borderId="6" xfId="39" applyFont="1" applyFill="1" applyBorder="1" applyAlignment="1">
      <alignment horizontal="left" vertical="center" wrapText="1"/>
    </xf>
    <xf numFmtId="0" fontId="9" fillId="4" borderId="2" xfId="39" applyFont="1" applyFill="1" applyBorder="1" applyAlignment="1">
      <alignment horizontal="left" vertical="center" wrapText="1"/>
    </xf>
    <xf numFmtId="0" fontId="9" fillId="2" borderId="11" xfId="39" applyFont="1" applyFill="1" applyBorder="1" applyAlignment="1">
      <alignment horizontal="left" vertical="center" wrapText="1"/>
    </xf>
    <xf numFmtId="0" fontId="9" fillId="2" borderId="4" xfId="39" applyFont="1" applyFill="1" applyBorder="1" applyAlignment="1">
      <alignment horizontal="center" vertical="top" wrapText="1"/>
    </xf>
    <xf numFmtId="0" fontId="9" fillId="3" borderId="4" xfId="39" applyFont="1" applyFill="1" applyBorder="1" applyAlignment="1">
      <alignment horizontal="center" vertical="top" wrapText="1"/>
    </xf>
    <xf numFmtId="164" fontId="9" fillId="3" borderId="4" xfId="39" applyNumberFormat="1" applyFont="1" applyFill="1" applyBorder="1" applyAlignment="1">
      <alignment horizontal="right" vertical="top" wrapText="1"/>
    </xf>
    <xf numFmtId="0" fontId="11" fillId="2" borderId="6" xfId="39" applyFont="1" applyFill="1" applyBorder="1" applyAlignment="1">
      <alignment horizontal="center" vertical="center" wrapText="1"/>
    </xf>
    <xf numFmtId="0" fontId="11" fillId="2" borderId="2" xfId="39" applyFont="1" applyFill="1" applyBorder="1" applyAlignment="1">
      <alignment horizontal="center" vertical="center" wrapText="1"/>
    </xf>
    <xf numFmtId="0" fontId="9" fillId="2" borderId="11" xfId="39" applyFont="1" applyFill="1" applyBorder="1" applyAlignment="1" applyProtection="1">
      <alignment horizontal="left" vertical="center" wrapText="1"/>
      <protection locked="0"/>
    </xf>
    <xf numFmtId="0" fontId="9" fillId="3" borderId="4" xfId="39" applyFont="1" applyFill="1" applyBorder="1" applyAlignment="1">
      <alignment horizontal="center" vertical="center" wrapText="1"/>
    </xf>
    <xf numFmtId="0" fontId="9" fillId="2" borderId="11" xfId="39" applyFont="1" applyFill="1" applyBorder="1" applyAlignment="1" applyProtection="1">
      <alignment horizontal="left" vertical="center" wrapText="1"/>
    </xf>
    <xf numFmtId="164" fontId="9" fillId="3" borderId="4" xfId="39" applyNumberFormat="1" applyFont="1" applyFill="1" applyBorder="1" applyAlignment="1">
      <alignment horizontal="center" vertical="center" wrapText="1"/>
    </xf>
    <xf numFmtId="0" fontId="9" fillId="3" borderId="5" xfId="39" applyFont="1" applyFill="1" applyBorder="1" applyAlignment="1">
      <alignment horizontal="center" vertical="center" wrapText="1"/>
    </xf>
    <xf numFmtId="0" fontId="9" fillId="3" borderId="6" xfId="39" applyFont="1" applyFill="1" applyBorder="1" applyAlignment="1">
      <alignment horizontal="center" vertical="center" wrapText="1"/>
    </xf>
    <xf numFmtId="0" fontId="9" fillId="3" borderId="2" xfId="39" applyFont="1" applyFill="1" applyBorder="1" applyAlignment="1">
      <alignment horizontal="center" vertical="center" wrapText="1"/>
    </xf>
    <xf numFmtId="0" fontId="9" fillId="2" borderId="3" xfId="39" applyFont="1" applyFill="1" applyBorder="1" applyAlignment="1" applyProtection="1">
      <alignment horizontal="center" vertical="center"/>
      <protection locked="0"/>
    </xf>
    <xf numFmtId="0" fontId="9" fillId="2" borderId="4" xfId="39" applyFont="1" applyFill="1" applyBorder="1" applyAlignment="1" applyProtection="1">
      <alignment horizontal="center" vertical="center" wrapText="1"/>
      <protection locked="0"/>
    </xf>
    <xf numFmtId="0" fontId="9" fillId="3" borderId="4" xfId="39" applyFont="1" applyFill="1" applyBorder="1" applyAlignment="1" applyProtection="1">
      <alignment horizontal="center" vertical="center" wrapText="1"/>
      <protection locked="0"/>
    </xf>
    <xf numFmtId="164" fontId="9" fillId="3" borderId="4" xfId="39" applyNumberFormat="1" applyFont="1" applyFill="1" applyBorder="1" applyAlignment="1" applyProtection="1">
      <alignment horizontal="center" vertical="center" wrapText="1"/>
    </xf>
    <xf numFmtId="0" fontId="9" fillId="2" borderId="0" xfId="39" applyFont="1" applyFill="1" applyAlignment="1" applyProtection="1">
      <alignment vertical="center"/>
      <protection locked="0"/>
    </xf>
    <xf numFmtId="164" fontId="9" fillId="3" borderId="4" xfId="39" applyNumberFormat="1" applyFont="1" applyFill="1" applyBorder="1" applyAlignment="1" applyProtection="1">
      <alignment horizontal="center" vertical="center" wrapText="1"/>
      <protection locked="0"/>
    </xf>
    <xf numFmtId="0" fontId="13" fillId="2" borderId="11" xfId="39" applyFont="1" applyFill="1" applyBorder="1" applyAlignment="1" applyProtection="1">
      <alignment horizontal="left" vertical="center" wrapText="1"/>
      <protection locked="0"/>
    </xf>
    <xf numFmtId="0" fontId="9" fillId="2" borderId="0" xfId="39" applyFont="1" applyFill="1" applyBorder="1" applyAlignment="1">
      <alignment horizontal="center" vertical="center"/>
    </xf>
    <xf numFmtId="0" fontId="11" fillId="2" borderId="0" xfId="39" applyFont="1" applyFill="1" applyBorder="1" applyAlignment="1">
      <alignment horizontal="left" vertical="center" wrapText="1"/>
    </xf>
    <xf numFmtId="0" fontId="1" fillId="0" borderId="0" xfId="39" applyAlignment="1">
      <alignment horizontal="center"/>
    </xf>
    <xf numFmtId="0" fontId="1" fillId="0" borderId="0" xfId="39" applyAlignment="1"/>
    <xf numFmtId="0" fontId="9" fillId="2" borderId="0" xfId="39" applyFont="1" applyFill="1" applyBorder="1" applyAlignment="1">
      <alignment horizontal="left" vertical="center" wrapText="1"/>
    </xf>
    <xf numFmtId="0" fontId="0" fillId="2" borderId="0" xfId="39" applyFont="1" applyFill="1" applyBorder="1" applyAlignment="1">
      <alignment horizontal="center" vertical="center"/>
    </xf>
    <xf numFmtId="0" fontId="9" fillId="2" borderId="0" xfId="39" applyFont="1" applyFill="1" applyBorder="1" applyAlignment="1">
      <alignment horizontal="left" vertical="center"/>
    </xf>
    <xf numFmtId="0" fontId="17" fillId="2" borderId="0" xfId="39" applyFont="1" applyFill="1" applyBorder="1" applyAlignment="1">
      <alignment horizontal="center" vertical="center"/>
    </xf>
    <xf numFmtId="0" fontId="0" fillId="2" borderId="0" xfId="39" applyFont="1" applyFill="1" applyBorder="1" applyAlignment="1"/>
    <xf numFmtId="0" fontId="11" fillId="2" borderId="0" xfId="39" applyFont="1" applyFill="1" applyBorder="1" applyAlignment="1">
      <alignment horizontal="left" vertical="center"/>
    </xf>
    <xf numFmtId="0" fontId="18" fillId="2" borderId="0" xfId="39" applyFont="1" applyFill="1" applyBorder="1" applyAlignment="1">
      <alignment horizontal="center" vertical="center"/>
    </xf>
    <xf numFmtId="0" fontId="18" fillId="2" borderId="0" xfId="39" applyFont="1" applyFill="1" applyBorder="1" applyAlignment="1">
      <alignment horizontal="left" vertical="center"/>
    </xf>
    <xf numFmtId="0" fontId="9" fillId="2" borderId="0" xfId="39" applyFont="1" applyFill="1" applyBorder="1" applyAlignment="1"/>
    <xf numFmtId="0" fontId="17" fillId="2" borderId="0" xfId="39" applyFont="1" applyFill="1" applyAlignment="1"/>
    <xf numFmtId="0" fontId="9" fillId="2" borderId="0" xfId="39" applyFont="1" applyFill="1" applyAlignment="1">
      <alignment wrapText="1"/>
    </xf>
    <xf numFmtId="0" fontId="9" fillId="2" borderId="0" xfId="39" applyFont="1" applyFill="1" applyAlignment="1">
      <alignment wrapText="1"/>
    </xf>
    <xf numFmtId="0" fontId="9" fillId="2" borderId="0" xfId="39" applyFont="1" applyFill="1" applyAlignment="1"/>
    <xf numFmtId="0" fontId="15" fillId="2" borderId="0" xfId="39" applyFont="1" applyFill="1" applyAlignment="1"/>
    <xf numFmtId="0" fontId="11" fillId="2" borderId="0" xfId="39" applyFont="1" applyFill="1" applyAlignment="1"/>
    <xf numFmtId="0" fontId="9" fillId="2" borderId="0" xfId="39" applyFont="1" applyFill="1" applyAlignment="1">
      <alignment horizontal="center"/>
    </xf>
    <xf numFmtId="0" fontId="11" fillId="2" borderId="0" xfId="39" applyFont="1" applyFill="1" applyAlignment="1">
      <alignment wrapText="1"/>
    </xf>
    <xf numFmtId="49" fontId="67" fillId="2" borderId="0" xfId="39" applyNumberFormat="1" applyFont="1" applyFill="1" applyAlignment="1">
      <alignment horizontal="left"/>
    </xf>
    <xf numFmtId="0" fontId="68" fillId="2" borderId="0" xfId="39" applyFont="1" applyFill="1" applyAlignment="1"/>
    <xf numFmtId="0" fontId="2" fillId="0" borderId="0" xfId="0" applyFont="1" applyFill="1" applyAlignment="1">
      <alignment horizontal="center" wrapText="1"/>
    </xf>
    <xf numFmtId="0" fontId="0" fillId="0" borderId="0" xfId="0" applyFont="1" applyFill="1"/>
    <xf numFmtId="0" fontId="5" fillId="0" borderId="0" xfId="0" applyFont="1" applyFill="1" applyAlignment="1">
      <alignment horizontal="center"/>
    </xf>
    <xf numFmtId="0" fontId="7" fillId="0" borderId="0" xfId="0" applyFont="1" applyFill="1" applyAlignment="1">
      <alignment horizontal="center"/>
    </xf>
    <xf numFmtId="0" fontId="9" fillId="0" borderId="2" xfId="0" applyFont="1" applyFill="1" applyBorder="1" applyAlignment="1">
      <alignment horizontal="left" vertical="center" wrapText="1"/>
    </xf>
    <xf numFmtId="0" fontId="9" fillId="0" borderId="3"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0" xfId="0" applyFont="1" applyFill="1"/>
    <xf numFmtId="0" fontId="11"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2" xfId="0" applyFont="1" applyFill="1" applyBorder="1" applyAlignment="1">
      <alignment horizontal="center" vertical="top" wrapText="1"/>
    </xf>
    <xf numFmtId="0" fontId="11" fillId="0" borderId="4" xfId="0" applyFont="1" applyFill="1" applyBorder="1" applyAlignment="1">
      <alignment horizontal="left" vertical="center" wrapText="1"/>
    </xf>
    <xf numFmtId="0" fontId="12" fillId="0" borderId="4" xfId="0" applyFont="1" applyFill="1" applyBorder="1" applyAlignment="1">
      <alignment horizontal="center" vertical="top" wrapText="1"/>
    </xf>
    <xf numFmtId="0" fontId="9" fillId="0" borderId="4" xfId="0" quotePrefix="1" applyFont="1" applyFill="1" applyBorder="1" applyAlignment="1">
      <alignment horizontal="center" vertical="top" wrapText="1"/>
    </xf>
    <xf numFmtId="0" fontId="10" fillId="0" borderId="30" xfId="0" applyFont="1" applyFill="1" applyBorder="1" applyAlignment="1">
      <alignment horizontal="center" vertical="top"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2" borderId="3" xfId="0" applyFont="1" applyFill="1" applyBorder="1" applyAlignment="1">
      <alignment horizontal="center" vertical="center"/>
    </xf>
    <xf numFmtId="0" fontId="10" fillId="0" borderId="4" xfId="0" applyFont="1" applyFill="1" applyBorder="1" applyAlignment="1">
      <alignment horizontal="center" vertical="top" wrapText="1"/>
    </xf>
    <xf numFmtId="0" fontId="11" fillId="0" borderId="4" xfId="0" quotePrefix="1" applyFont="1" applyFill="1" applyBorder="1" applyAlignment="1">
      <alignment horizontal="center" vertical="top" wrapText="1"/>
    </xf>
    <xf numFmtId="0" fontId="9" fillId="2" borderId="3" xfId="0" quotePrefix="1" applyFont="1" applyFill="1" applyBorder="1" applyAlignment="1">
      <alignment horizontal="center"/>
    </xf>
    <xf numFmtId="0" fontId="9" fillId="0" borderId="6"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37" borderId="6" xfId="0" applyFont="1" applyFill="1" applyBorder="1" applyAlignment="1">
      <alignment horizontal="center" vertical="center" wrapText="1"/>
    </xf>
    <xf numFmtId="0" fontId="9" fillId="37" borderId="6" xfId="0" applyFont="1" applyFill="1" applyBorder="1" applyAlignment="1">
      <alignment horizontal="center" vertical="center" wrapText="1"/>
    </xf>
    <xf numFmtId="0" fontId="9" fillId="37" borderId="2" xfId="0" applyFont="1" applyFill="1" applyBorder="1" applyAlignment="1">
      <alignment horizontal="center" vertical="center" wrapText="1"/>
    </xf>
    <xf numFmtId="0" fontId="84" fillId="0" borderId="4" xfId="0" applyFont="1" applyFill="1" applyBorder="1" applyAlignment="1">
      <alignment horizontal="center" vertical="top"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top"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4" xfId="0" applyFont="1" applyFill="1" applyBorder="1" applyAlignment="1" applyProtection="1">
      <alignment horizontal="left" vertical="center" wrapText="1"/>
      <protection locked="0"/>
    </xf>
    <xf numFmtId="0" fontId="11" fillId="0" borderId="0" xfId="0" applyFont="1" applyFill="1" applyBorder="1" applyAlignment="1">
      <alignment horizontal="left" vertical="center" wrapText="1"/>
    </xf>
    <xf numFmtId="0" fontId="0" fillId="0" borderId="0" xfId="0" applyFill="1"/>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ont="1" applyFill="1" applyBorder="1" applyAlignment="1">
      <alignment wrapText="1"/>
    </xf>
    <xf numFmtId="0" fontId="17" fillId="0" borderId="0" xfId="0" applyFont="1" applyFill="1"/>
    <xf numFmtId="0" fontId="0" fillId="0" borderId="0" xfId="0" applyFill="1" applyBorder="1" applyAlignment="1">
      <alignment wrapText="1"/>
    </xf>
    <xf numFmtId="0" fontId="19" fillId="0" borderId="0" xfId="0" applyFont="1" applyFill="1"/>
    <xf numFmtId="0" fontId="0"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20" fillId="0" borderId="0" xfId="0" applyFont="1" applyFill="1"/>
    <xf numFmtId="0" fontId="20" fillId="0" borderId="0" xfId="0" applyFont="1" applyFill="1" applyAlignment="1">
      <alignment wrapText="1"/>
    </xf>
    <xf numFmtId="0" fontId="0" fillId="0" borderId="0" xfId="0" applyFont="1" applyFill="1" applyAlignment="1">
      <alignment wrapText="1"/>
    </xf>
    <xf numFmtId="0" fontId="85" fillId="3" borderId="4" xfId="0" applyFont="1" applyFill="1" applyBorder="1" applyAlignment="1">
      <alignment horizontal="center" vertical="top" wrapText="1"/>
    </xf>
    <xf numFmtId="2" fontId="11" fillId="3" borderId="4" xfId="0" applyNumberFormat="1" applyFont="1" applyFill="1" applyBorder="1" applyAlignment="1">
      <alignment horizontal="center" vertical="top" wrapText="1"/>
    </xf>
    <xf numFmtId="0" fontId="86" fillId="3" borderId="12" xfId="0" applyNumberFormat="1" applyFont="1" applyFill="1" applyBorder="1" applyAlignment="1" applyProtection="1">
      <alignment horizontal="center" vertical="center"/>
    </xf>
    <xf numFmtId="0" fontId="86" fillId="3" borderId="31" xfId="0" applyNumberFormat="1" applyFont="1" applyFill="1" applyBorder="1" applyAlignment="1" applyProtection="1">
      <alignment horizontal="center" vertical="center"/>
    </xf>
    <xf numFmtId="2" fontId="85" fillId="3" borderId="4" xfId="0" applyNumberFormat="1" applyFont="1" applyFill="1" applyBorder="1" applyAlignment="1">
      <alignment horizontal="center" vertical="top" wrapText="1"/>
    </xf>
    <xf numFmtId="0" fontId="85" fillId="3" borderId="2" xfId="0" applyFont="1" applyFill="1" applyBorder="1"/>
    <xf numFmtId="0" fontId="85" fillId="3" borderId="9" xfId="0" applyFont="1" applyFill="1" applyBorder="1"/>
    <xf numFmtId="2" fontId="85" fillId="3" borderId="32" xfId="0" applyNumberFormat="1" applyFont="1" applyFill="1" applyBorder="1" applyAlignment="1">
      <alignment horizontal="center" vertical="center"/>
    </xf>
    <xf numFmtId="0" fontId="11" fillId="37" borderId="4" xfId="0" applyFont="1" applyFill="1" applyBorder="1" applyAlignment="1">
      <alignment horizontal="left" vertical="center" wrapText="1"/>
    </xf>
    <xf numFmtId="0" fontId="86" fillId="37" borderId="4" xfId="0" applyFont="1" applyFill="1" applyBorder="1" applyAlignment="1">
      <alignment horizontal="center" vertical="top" wrapText="1"/>
    </xf>
    <xf numFmtId="0" fontId="85" fillId="37" borderId="4" xfId="0" applyFont="1" applyFill="1" applyBorder="1" applyAlignment="1">
      <alignment horizontal="center" vertical="top"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8" fillId="3" borderId="4" xfId="0" applyFont="1" applyFill="1" applyBorder="1" applyAlignment="1">
      <alignment horizontal="center" vertical="top" wrapText="1"/>
    </xf>
    <xf numFmtId="0" fontId="28" fillId="2" borderId="4" xfId="0" applyFont="1" applyFill="1" applyBorder="1" applyAlignment="1">
      <alignment horizontal="left" vertical="center" wrapText="1"/>
    </xf>
    <xf numFmtId="0" fontId="0" fillId="0" borderId="3" xfId="0" applyBorder="1"/>
    <xf numFmtId="0" fontId="9" fillId="2" borderId="3"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38" borderId="4" xfId="0" applyFont="1" applyFill="1" applyBorder="1" applyAlignment="1">
      <alignment horizontal="center" vertical="top" wrapText="1"/>
    </xf>
    <xf numFmtId="0" fontId="9" fillId="2" borderId="1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2" borderId="11"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top" wrapText="1"/>
      <protection locked="0"/>
    </xf>
    <xf numFmtId="0" fontId="9" fillId="3" borderId="4" xfId="0" applyFont="1" applyFill="1" applyBorder="1" applyAlignment="1" applyProtection="1">
      <alignment horizontal="center" vertical="top" wrapText="1"/>
      <protection locked="0"/>
    </xf>
    <xf numFmtId="0" fontId="9" fillId="2" borderId="0" xfId="0" applyFont="1" applyFill="1" applyProtection="1">
      <protection locked="0"/>
    </xf>
    <xf numFmtId="0" fontId="13" fillId="2" borderId="11" xfId="0" applyFont="1" applyFill="1" applyBorder="1" applyAlignment="1" applyProtection="1">
      <alignment horizontal="left" vertical="center" wrapText="1"/>
      <protection locked="0"/>
    </xf>
    <xf numFmtId="0" fontId="0" fillId="2" borderId="0" xfId="0" applyFont="1" applyFill="1" applyBorder="1" applyAlignment="1">
      <alignment horizontal="center" vertical="center"/>
    </xf>
    <xf numFmtId="0" fontId="0" fillId="2" borderId="0" xfId="0" applyFont="1" applyFill="1" applyBorder="1"/>
    <xf numFmtId="0" fontId="11" fillId="2" borderId="0" xfId="0" applyFont="1" applyFill="1" applyBorder="1" applyAlignment="1">
      <alignment horizontal="left" vertical="center"/>
    </xf>
    <xf numFmtId="0" fontId="18" fillId="2" borderId="0" xfId="0" applyFont="1" applyFill="1" applyBorder="1" applyAlignment="1">
      <alignment horizontal="left" vertical="center"/>
    </xf>
    <xf numFmtId="0" fontId="9" fillId="2" borderId="0" xfId="0" applyFont="1" applyFill="1" applyBorder="1"/>
    <xf numFmtId="0" fontId="9" fillId="2" borderId="0" xfId="0" applyFont="1" applyFill="1" applyAlignment="1">
      <alignment wrapText="1"/>
    </xf>
    <xf numFmtId="0" fontId="9" fillId="2" borderId="0" xfId="0" applyFont="1" applyFill="1" applyAlignment="1">
      <alignment wrapText="1"/>
    </xf>
    <xf numFmtId="0" fontId="9" fillId="2" borderId="0" xfId="0" applyFont="1" applyFill="1"/>
    <xf numFmtId="0" fontId="15" fillId="2" borderId="0" xfId="0" applyFont="1" applyFill="1"/>
    <xf numFmtId="0" fontId="11" fillId="2" borderId="0" xfId="0" applyFont="1" applyFill="1"/>
    <xf numFmtId="0" fontId="11" fillId="2" borderId="0" xfId="0" applyFont="1" applyFill="1" applyAlignment="1">
      <alignment wrapText="1"/>
    </xf>
  </cellXfs>
  <cellStyles count="143">
    <cellStyle name="20% - Akzent1" xfId="40"/>
    <cellStyle name="20% - Akzent2" xfId="41"/>
    <cellStyle name="20% - Akzent3" xfId="42"/>
    <cellStyle name="20% - Akzent4" xfId="43"/>
    <cellStyle name="20% - Akzent5" xfId="44"/>
    <cellStyle name="20% - Akzent6" xfId="45"/>
    <cellStyle name="2x indented GHG Textfiels" xfId="7"/>
    <cellStyle name="40% - Akzent1" xfId="46"/>
    <cellStyle name="40% - Akzent2" xfId="47"/>
    <cellStyle name="40% - Akzent3" xfId="48"/>
    <cellStyle name="40% - Akzent4" xfId="49"/>
    <cellStyle name="40% - Akzent5" xfId="50"/>
    <cellStyle name="40% - Akzent6" xfId="51"/>
    <cellStyle name="5x indented GHG Textfiels" xfId="8"/>
    <cellStyle name="60% - Akzent1" xfId="52"/>
    <cellStyle name="60% - Akzent2" xfId="53"/>
    <cellStyle name="60% - Akzent3" xfId="54"/>
    <cellStyle name="60% - Akzent4" xfId="55"/>
    <cellStyle name="60% - Akzent5" xfId="56"/>
    <cellStyle name="60% - Akzent6" xfId="57"/>
    <cellStyle name="AggblueBoldCels" xfId="9"/>
    <cellStyle name="AggblueCels" xfId="10"/>
    <cellStyle name="AggBoldCells" xfId="11"/>
    <cellStyle name="AggCels" xfId="12"/>
    <cellStyle name="AggGreen" xfId="13"/>
    <cellStyle name="AggGreen12" xfId="14"/>
    <cellStyle name="AggOrange" xfId="15"/>
    <cellStyle name="AggOrange9" xfId="16"/>
    <cellStyle name="AggOrangeLB_2x" xfId="17"/>
    <cellStyle name="AggOrangeLBorder" xfId="18"/>
    <cellStyle name="AggOrangeRBorder" xfId="19"/>
    <cellStyle name="Akzent1" xfId="58"/>
    <cellStyle name="Akzent2" xfId="59"/>
    <cellStyle name="Akzent3" xfId="60"/>
    <cellStyle name="Akzent4" xfId="61"/>
    <cellStyle name="Akzent5" xfId="62"/>
    <cellStyle name="Akzent6" xfId="63"/>
    <cellStyle name="Ausgabe" xfId="64"/>
    <cellStyle name="Berechnung" xfId="65"/>
    <cellStyle name="Bold GHG Numbers (0.00)" xfId="20"/>
    <cellStyle name="Constants" xfId="21"/>
    <cellStyle name="CustomCellsOrange" xfId="22"/>
    <cellStyle name="CustomizationCells" xfId="23"/>
    <cellStyle name="CustomizationGreenCells" xfId="24"/>
    <cellStyle name="DocBox_EmptyRow" xfId="25"/>
    <cellStyle name="Eingabe" xfId="66"/>
    <cellStyle name="Empty_B_border" xfId="26"/>
    <cellStyle name="Ergebnis" xfId="67"/>
    <cellStyle name="Erklärender Text" xfId="68"/>
    <cellStyle name="Excel Built-in Normal" xfId="69"/>
    <cellStyle name="Gut" xfId="70"/>
    <cellStyle name="Headline" xfId="27"/>
    <cellStyle name="InputCells" xfId="28"/>
    <cellStyle name="InputCells12" xfId="29"/>
    <cellStyle name="IntCells" xfId="30"/>
    <cellStyle name="KP_thin_border_dark_grey" xfId="31"/>
    <cellStyle name="Normal" xfId="0" builtinId="0"/>
    <cellStyle name="Normal 10" xfId="71"/>
    <cellStyle name="Normal 11" xfId="72"/>
    <cellStyle name="Normal 12" xfId="73"/>
    <cellStyle name="Normal 13" xfId="74"/>
    <cellStyle name="Normal 14" xfId="75"/>
    <cellStyle name="Normal 15" xfId="76"/>
    <cellStyle name="Normal 16" xfId="77"/>
    <cellStyle name="Normal 17" xfId="78"/>
    <cellStyle name="Normal 18" xfId="79"/>
    <cellStyle name="Normal 19" xfId="80"/>
    <cellStyle name="Normal 2" xfId="1"/>
    <cellStyle name="Normal 2 2" xfId="5"/>
    <cellStyle name="Normal 20" xfId="81"/>
    <cellStyle name="Normal 21" xfId="82"/>
    <cellStyle name="Normal 23" xfId="83"/>
    <cellStyle name="Normal 24" xfId="84"/>
    <cellStyle name="Normal 25" xfId="85"/>
    <cellStyle name="Normal 26" xfId="86"/>
    <cellStyle name="Normal 27" xfId="87"/>
    <cellStyle name="Normal 28" xfId="88"/>
    <cellStyle name="Normal 29" xfId="89"/>
    <cellStyle name="Normal 3" xfId="6"/>
    <cellStyle name="Normal 30" xfId="90"/>
    <cellStyle name="Normal 31" xfId="91"/>
    <cellStyle name="Normal 32" xfId="92"/>
    <cellStyle name="Normal 33" xfId="93"/>
    <cellStyle name="Normal 34" xfId="94"/>
    <cellStyle name="Normal 35" xfId="95"/>
    <cellStyle name="Normal 36" xfId="96"/>
    <cellStyle name="Normal 37" xfId="97"/>
    <cellStyle name="Normal 38" xfId="98"/>
    <cellStyle name="Normal 39" xfId="99"/>
    <cellStyle name="Normal 4" xfId="39"/>
    <cellStyle name="Normal 40" xfId="100"/>
    <cellStyle name="Normal 41" xfId="101"/>
    <cellStyle name="Normal 42" xfId="102"/>
    <cellStyle name="Normal 43" xfId="103"/>
    <cellStyle name="Normal 44" xfId="104"/>
    <cellStyle name="Normal 45" xfId="105"/>
    <cellStyle name="Normal 46" xfId="106"/>
    <cellStyle name="Normal 47" xfId="107"/>
    <cellStyle name="Normal 48" xfId="108"/>
    <cellStyle name="Normal 49" xfId="109"/>
    <cellStyle name="Normal 5" xfId="110"/>
    <cellStyle name="Normal 50" xfId="111"/>
    <cellStyle name="Normal 51" xfId="112"/>
    <cellStyle name="Normal 52" xfId="113"/>
    <cellStyle name="Normal 53" xfId="114"/>
    <cellStyle name="Normal 54" xfId="115"/>
    <cellStyle name="Normal 55" xfId="116"/>
    <cellStyle name="Normal 56" xfId="117"/>
    <cellStyle name="Normal 57" xfId="118"/>
    <cellStyle name="Normal 58" xfId="119"/>
    <cellStyle name="Normal 59" xfId="120"/>
    <cellStyle name="Normal 6" xfId="121"/>
    <cellStyle name="Normal 60" xfId="122"/>
    <cellStyle name="Normal 61" xfId="123"/>
    <cellStyle name="Normal 64" xfId="124"/>
    <cellStyle name="Normal 66" xfId="125"/>
    <cellStyle name="Normal 7" xfId="126"/>
    <cellStyle name="Normal 8" xfId="127"/>
    <cellStyle name="Normal 9" xfId="128"/>
    <cellStyle name="Normal GHG Numbers (0.00)" xfId="32"/>
    <cellStyle name="Normal GHG Textfiels Bold" xfId="33"/>
    <cellStyle name="Normal GHG whole table" xfId="34"/>
    <cellStyle name="Normal GHG-Shade" xfId="35"/>
    <cellStyle name="Normál_Munka1" xfId="36"/>
    <cellStyle name="Notiz" xfId="129"/>
    <cellStyle name="Pattern" xfId="37"/>
    <cellStyle name="Schlecht" xfId="130"/>
    <cellStyle name="Shade" xfId="38"/>
    <cellStyle name="Standard 2" xfId="131"/>
    <cellStyle name="Standard 3" xfId="132"/>
    <cellStyle name="Standard 4" xfId="133"/>
    <cellStyle name="Standard 5" xfId="134"/>
    <cellStyle name="Überschrift" xfId="135"/>
    <cellStyle name="Überschrift 1" xfId="136"/>
    <cellStyle name="Überschrift 2" xfId="137"/>
    <cellStyle name="Überschrift 3" xfId="138"/>
    <cellStyle name="Überschrift 4" xfId="139"/>
    <cellStyle name="Verknüpfte Zelle" xfId="140"/>
    <cellStyle name="Warnender Text" xfId="141"/>
    <cellStyle name="Zelle überprüfen" xfId="142"/>
    <cellStyle name="Обычный 3" xfId="2"/>
    <cellStyle name="Обычный 4" xfId="3"/>
    <cellStyle name="Обычный_CRF2002 (1)" xfId="4"/>
  </cellStyles>
  <dxfs count="52">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dxf>
  </dxfs>
  <tableStyles count="1" defaultTableStyle="TableStyleMedium2" defaultPivotStyle="PivotStyleLight16">
    <tableStyle name="Styl tabulky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ulka7" displayName="Tabulka7" ref="A6:A109" headerRowCount="0" totalsRowShown="0" headerRowDxfId="51" dataDxfId="50">
  <tableColumns count="1">
    <tableColumn id="1" name="Sloupec1" headerRowDxfId="49" dataDxfId="48"/>
  </tableColumns>
  <tableStyleInfo name="Styl tabulky 1" showFirstColumn="0" showLastColumn="0" showRowStripes="1" showColumnStripes="0"/>
</table>
</file>

<file path=xl/tables/table10.xml><?xml version="1.0" encoding="utf-8"?>
<table xmlns="http://schemas.openxmlformats.org/spreadsheetml/2006/main" id="10" name="Tabulka711" displayName="Tabulka711" ref="A6:A109" headerRowCount="0" totalsRowShown="0" headerRowDxfId="15" dataDxfId="14">
  <tableColumns count="1">
    <tableColumn id="1" name="Sloupec1" headerRowDxfId="13" dataDxfId="12"/>
  </tableColumns>
  <tableStyleInfo name="Styl tabulky 1" showFirstColumn="0" showLastColumn="0" showRowStripes="1" showColumnStripes="0"/>
</table>
</file>

<file path=xl/tables/table11.xml><?xml version="1.0" encoding="utf-8"?>
<table xmlns="http://schemas.openxmlformats.org/spreadsheetml/2006/main" id="11" name="Tabulka712" displayName="Tabulka712" ref="A6:A108" headerRowCount="0" totalsRowShown="0" headerRowDxfId="11" dataDxfId="10">
  <tableColumns count="1">
    <tableColumn id="1" name="Sloupec1" headerRowDxfId="9" dataDxfId="8"/>
  </tableColumns>
  <tableStyleInfo name="Styl tabulky 1" showFirstColumn="0" showLastColumn="0" showRowStripes="1" showColumnStripes="0"/>
</table>
</file>

<file path=xl/tables/table12.xml><?xml version="1.0" encoding="utf-8"?>
<table xmlns="http://schemas.openxmlformats.org/spreadsheetml/2006/main" id="12" name="Tabulka713" displayName="Tabulka713" ref="A6:A108" headerRowCount="0" totalsRowShown="0" headerRowDxfId="7" dataDxfId="6">
  <tableColumns count="1">
    <tableColumn id="1" name="Sloupec1" headerRowDxfId="5" dataDxfId="4"/>
  </tableColumns>
  <tableStyleInfo name="Styl tabulky 1" showFirstColumn="0" showLastColumn="0" showRowStripes="1" showColumnStripes="0"/>
</table>
</file>

<file path=xl/tables/table13.xml><?xml version="1.0" encoding="utf-8"?>
<table xmlns="http://schemas.openxmlformats.org/spreadsheetml/2006/main" id="13" name="Tabulka1714" displayName="Tabulka1714" ref="A5:A105" headerRowCount="0" totalsRowShown="0" headerRowDxfId="3" dataDxfId="2">
  <tableColumns count="1">
    <tableColumn id="1" name="Sloupec1" headerRowDxfId="1" dataDxfId="0"/>
  </tableColumns>
  <tableStyleInfo name="Styl tabulky 1" showFirstColumn="0" showLastColumn="0" showRowStripes="1" showColumnStripes="0"/>
</table>
</file>

<file path=xl/tables/table2.xml><?xml version="1.0" encoding="utf-8"?>
<table xmlns="http://schemas.openxmlformats.org/spreadsheetml/2006/main" id="2" name="Tabulka73" displayName="Tabulka73" ref="A6:A108" headerRowCount="0" totalsRowShown="0" headerRowDxfId="47" dataDxfId="46">
  <tableColumns count="1">
    <tableColumn id="1" name="Sloupec1" headerRowDxfId="45" dataDxfId="44"/>
  </tableColumns>
  <tableStyleInfo name="Styl tabulky 1" showFirstColumn="0" showLastColumn="0" showRowStripes="1" showColumnStripes="0"/>
</table>
</file>

<file path=xl/tables/table3.xml><?xml version="1.0" encoding="utf-8"?>
<table xmlns="http://schemas.openxmlformats.org/spreadsheetml/2006/main" id="3" name="Tabulka17" displayName="Tabulka17" ref="A5:A105" headerRowCount="0" totalsRowShown="0" headerRowDxfId="43" dataDxfId="42">
  <tableColumns count="1">
    <tableColumn id="1" name="Sloupec1" headerRowDxfId="41" dataDxfId="40"/>
  </tableColumns>
  <tableStyleInfo name="Styl tabulky 1" showFirstColumn="0" showLastColumn="0" showRowStripes="1" showColumnStripes="0"/>
</table>
</file>

<file path=xl/tables/table4.xml><?xml version="1.0" encoding="utf-8"?>
<table xmlns="http://schemas.openxmlformats.org/spreadsheetml/2006/main" id="4" name="Tabulka175" displayName="Tabulka175" ref="A5:A105" headerRowCount="0" totalsRowShown="0" headerRowDxfId="39" dataDxfId="38">
  <tableColumns count="1">
    <tableColumn id="1" name="Sloupec1" headerRowDxfId="37" dataDxfId="36"/>
  </tableColumns>
  <tableStyleInfo name="Styl tabulky 1" showFirstColumn="0" showLastColumn="0" showRowStripes="1" showColumnStripes="0"/>
</table>
</file>

<file path=xl/tables/table5.xml><?xml version="1.0" encoding="utf-8"?>
<table xmlns="http://schemas.openxmlformats.org/spreadsheetml/2006/main" id="5" name="Tabulka76" displayName="Tabulka76" ref="A6:A108" headerRowCount="0" totalsRowShown="0" headerRowDxfId="35" dataDxfId="34">
  <tableColumns count="1">
    <tableColumn id="1" name="Sloupec1" headerRowDxfId="33" dataDxfId="32"/>
  </tableColumns>
  <tableStyleInfo name="Styl tabulky 1" showFirstColumn="0" showLastColumn="0" showRowStripes="1" showColumnStripes="0"/>
</table>
</file>

<file path=xl/tables/table6.xml><?xml version="1.0" encoding="utf-8"?>
<table xmlns="http://schemas.openxmlformats.org/spreadsheetml/2006/main" id="6" name="Tabulka77" displayName="Tabulka77" ref="A6:A116" headerRowCount="0" totalsRowShown="0" headerRowDxfId="31" dataDxfId="30">
  <tableColumns count="1">
    <tableColumn id="1" name="Sloupec1" headerRowDxfId="29" dataDxfId="28"/>
  </tableColumns>
  <tableStyleInfo name="Styl tabulky 1" showFirstColumn="0" showLastColumn="0" showRowStripes="1" showColumnStripes="0"/>
</table>
</file>

<file path=xl/tables/table7.xml><?xml version="1.0" encoding="utf-8"?>
<table xmlns="http://schemas.openxmlformats.org/spreadsheetml/2006/main" id="7" name="Tabulka178" displayName="Tabulka178" ref="A5:A105" headerRowCount="0" totalsRowShown="0" headerRowDxfId="27" dataDxfId="26">
  <tableColumns count="1">
    <tableColumn id="1" name="Sloupec1" headerRowDxfId="25" dataDxfId="24"/>
  </tableColumns>
  <tableStyleInfo name="Styl tabulky 1" showFirstColumn="0" showLastColumn="0" showRowStripes="1" showColumnStripes="0"/>
</table>
</file>

<file path=xl/tables/table8.xml><?xml version="1.0" encoding="utf-8"?>
<table xmlns="http://schemas.openxmlformats.org/spreadsheetml/2006/main" id="8" name="Tabulka79" displayName="Tabulka79" ref="A6:A108" headerRowCount="0" totalsRowShown="0" headerRowDxfId="23" dataDxfId="22">
  <tableColumns count="1">
    <tableColumn id="1" name="Sloupec1" headerRowDxfId="21" dataDxfId="20"/>
  </tableColumns>
  <tableStyleInfo name="Styl tabulky 1" showFirstColumn="0" showLastColumn="0" showRowStripes="1" showColumnStripes="0"/>
</table>
</file>

<file path=xl/tables/table9.xml><?xml version="1.0" encoding="utf-8"?>
<table xmlns="http://schemas.openxmlformats.org/spreadsheetml/2006/main" id="9" name="Tabulka1710" displayName="Tabulka1710" ref="A5:A105" headerRowCount="0" totalsRowShown="0" headerRowDxfId="19" dataDxfId="18">
  <tableColumns count="1">
    <tableColumn id="1" name="Sloupec1" headerRowDxfId="17" dataDxfId="16"/>
  </tableColumns>
  <tableStyleInfo name="Styl tabulky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topLeftCell="A4" zoomScale="75" zoomScaleNormal="75" workbookViewId="0">
      <pane xSplit="3" ySplit="2" topLeftCell="D6" activePane="bottomRight" state="frozen"/>
      <selection activeCell="A4" sqref="A4"/>
      <selection pane="topRight" activeCell="D4" sqref="D4"/>
      <selection pane="bottomLeft" activeCell="A6" sqref="A6"/>
      <selection pane="bottomRight" activeCell="D5" sqref="D5:Q5"/>
    </sheetView>
  </sheetViews>
  <sheetFormatPr defaultRowHeight="15" x14ac:dyDescent="0.25"/>
  <cols>
    <col min="1" max="1" width="5.7109375" style="1" customWidth="1"/>
    <col min="2" max="2" width="35.7109375" style="1" customWidth="1"/>
    <col min="3" max="3" width="12.85546875" style="1" customWidth="1"/>
    <col min="4" max="4" width="9.28515625" style="1" customWidth="1"/>
    <col min="5" max="5" width="9.85546875" style="1" bestFit="1" customWidth="1"/>
    <col min="6" max="6" width="10.7109375" style="1" customWidth="1"/>
    <col min="7" max="7" width="9.5703125" style="1" customWidth="1"/>
    <col min="8" max="8" width="10.28515625" style="1" customWidth="1"/>
    <col min="9" max="9" width="9.7109375" style="1" customWidth="1"/>
    <col min="10" max="11" width="9.5703125" style="1" customWidth="1"/>
    <col min="12" max="12" width="9.42578125" style="1" customWidth="1"/>
    <col min="13" max="13" width="9.7109375" style="1" customWidth="1"/>
    <col min="14" max="14" width="9" style="1" customWidth="1"/>
    <col min="15" max="15" width="9.28515625" style="1" customWidth="1"/>
    <col min="16" max="16" width="9.7109375" style="1" customWidth="1"/>
    <col min="17" max="17" width="11" style="6" bestFit="1" customWidth="1"/>
    <col min="18" max="16384" width="9.140625" style="1"/>
  </cols>
  <sheetData>
    <row r="1" spans="1:17" ht="36.75" customHeight="1" x14ac:dyDescent="0.3">
      <c r="B1" s="2" t="s">
        <v>0</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4"/>
    </row>
    <row r="3" spans="1:17" ht="15.75" thickBot="1" x14ac:dyDescent="0.3">
      <c r="B3" s="5"/>
    </row>
    <row r="4" spans="1:17" s="12" customFormat="1" ht="16.5" thickBot="1" x14ac:dyDescent="0.3">
      <c r="A4" s="7"/>
      <c r="B4" s="8"/>
      <c r="C4" s="9" t="s">
        <v>1</v>
      </c>
      <c r="D4" s="10">
        <v>1990</v>
      </c>
      <c r="E4" s="10">
        <v>1995</v>
      </c>
      <c r="F4" s="10">
        <v>2000</v>
      </c>
      <c r="G4" s="10">
        <v>2001</v>
      </c>
      <c r="H4" s="10">
        <v>2002</v>
      </c>
      <c r="I4" s="10">
        <v>2003</v>
      </c>
      <c r="J4" s="10">
        <v>2004</v>
      </c>
      <c r="K4" s="10">
        <v>2005</v>
      </c>
      <c r="L4" s="10">
        <v>2006</v>
      </c>
      <c r="M4" s="10">
        <v>2007</v>
      </c>
      <c r="N4" s="10">
        <v>2008</v>
      </c>
      <c r="O4" s="10">
        <v>2009</v>
      </c>
      <c r="P4" s="10">
        <v>2010</v>
      </c>
      <c r="Q4" s="11">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22" t="s">
        <v>5</v>
      </c>
      <c r="E6" s="22" t="s">
        <v>5</v>
      </c>
      <c r="F6" s="22">
        <v>8.5869999999999997</v>
      </c>
      <c r="G6" s="22">
        <v>4.6430000000000007</v>
      </c>
      <c r="H6" s="22">
        <v>7.8049999999999997</v>
      </c>
      <c r="I6" s="22">
        <v>10.27</v>
      </c>
      <c r="J6" s="22">
        <v>19.86</v>
      </c>
      <c r="K6" s="22">
        <v>25.048000000000002</v>
      </c>
      <c r="L6" s="22">
        <v>27.413</v>
      </c>
      <c r="M6" s="22">
        <v>25.695</v>
      </c>
      <c r="N6" s="22">
        <v>22.488</v>
      </c>
      <c r="O6" s="22">
        <v>22.93</v>
      </c>
      <c r="P6" s="22">
        <v>26.731999999999999</v>
      </c>
      <c r="Q6" s="23">
        <v>28.866</v>
      </c>
    </row>
    <row r="7" spans="1:17" s="12" customFormat="1" ht="16.5" thickBot="1" x14ac:dyDescent="0.3">
      <c r="A7" s="19">
        <v>2</v>
      </c>
      <c r="B7" s="14" t="s">
        <v>6</v>
      </c>
      <c r="C7" s="15" t="s">
        <v>4</v>
      </c>
      <c r="D7" s="24">
        <v>72</v>
      </c>
      <c r="E7" s="24">
        <v>2.5</v>
      </c>
      <c r="F7" s="25">
        <v>8.4</v>
      </c>
      <c r="G7" s="25">
        <v>4.4000000000000004</v>
      </c>
      <c r="H7" s="25">
        <v>7.5</v>
      </c>
      <c r="I7" s="25">
        <v>9.9</v>
      </c>
      <c r="J7" s="25">
        <v>19.5</v>
      </c>
      <c r="K7" s="25">
        <v>24.8</v>
      </c>
      <c r="L7" s="25">
        <v>27.3</v>
      </c>
      <c r="M7" s="25">
        <v>25.6</v>
      </c>
      <c r="N7" s="25">
        <v>22.4</v>
      </c>
      <c r="O7" s="25">
        <v>22.9</v>
      </c>
      <c r="P7" s="25">
        <v>26.7</v>
      </c>
      <c r="Q7" s="26">
        <v>28.835999999999999</v>
      </c>
    </row>
    <row r="8" spans="1:17" s="12" customFormat="1" ht="32.25" thickBot="1" x14ac:dyDescent="0.3">
      <c r="A8" s="19">
        <v>3</v>
      </c>
      <c r="B8" s="14" t="s">
        <v>7</v>
      </c>
      <c r="C8" s="15" t="s">
        <v>8</v>
      </c>
      <c r="D8" s="22" t="s">
        <v>5</v>
      </c>
      <c r="E8" s="22" t="s">
        <v>5</v>
      </c>
      <c r="F8" s="25">
        <f>100*F7/F6</f>
        <v>97.822289507394899</v>
      </c>
      <c r="G8" s="25">
        <f>100*G7/G6</f>
        <v>94.766314882619</v>
      </c>
      <c r="H8" s="25">
        <f t="shared" ref="H8:P8" si="0">100*H7/H6</f>
        <v>96.092248558616276</v>
      </c>
      <c r="I8" s="25">
        <f t="shared" si="0"/>
        <v>96.397273612463493</v>
      </c>
      <c r="J8" s="25">
        <f t="shared" si="0"/>
        <v>98.187311178247739</v>
      </c>
      <c r="K8" s="25">
        <f t="shared" si="0"/>
        <v>99.009900990098998</v>
      </c>
      <c r="L8" s="25">
        <f t="shared" si="0"/>
        <v>99.587786816473937</v>
      </c>
      <c r="M8" s="25">
        <f t="shared" si="0"/>
        <v>99.630278264253747</v>
      </c>
      <c r="N8" s="25">
        <f t="shared" si="0"/>
        <v>99.608680184987549</v>
      </c>
      <c r="O8" s="25">
        <f t="shared" si="0"/>
        <v>99.869167030091589</v>
      </c>
      <c r="P8" s="25">
        <f t="shared" si="0"/>
        <v>99.880293281460425</v>
      </c>
      <c r="Q8" s="26">
        <v>99.9</v>
      </c>
    </row>
    <row r="9" spans="1:17" s="12" customFormat="1" ht="16.5" thickBot="1" x14ac:dyDescent="0.3">
      <c r="A9" s="19">
        <v>4</v>
      </c>
      <c r="B9" s="14" t="s">
        <v>9</v>
      </c>
      <c r="C9" s="15" t="s">
        <v>4</v>
      </c>
      <c r="D9" s="22" t="s">
        <v>5</v>
      </c>
      <c r="E9" s="22" t="s">
        <v>5</v>
      </c>
      <c r="F9" s="27">
        <v>0.187</v>
      </c>
      <c r="G9" s="27">
        <v>0.24299999999999999</v>
      </c>
      <c r="H9" s="27">
        <v>0.30499999999999999</v>
      </c>
      <c r="I9" s="27">
        <v>0.37</v>
      </c>
      <c r="J9" s="27">
        <v>0.36</v>
      </c>
      <c r="K9" s="27">
        <v>0.248</v>
      </c>
      <c r="L9" s="27">
        <v>0.113</v>
      </c>
      <c r="M9" s="27">
        <v>9.5000000000000001E-2</v>
      </c>
      <c r="N9" s="27">
        <v>8.7999999999999995E-2</v>
      </c>
      <c r="O9" s="27">
        <v>0.03</v>
      </c>
      <c r="P9" s="27">
        <v>3.2000000000000001E-2</v>
      </c>
      <c r="Q9" s="26">
        <v>0.03</v>
      </c>
    </row>
    <row r="10" spans="1:17" s="12" customFormat="1" ht="32.25" thickBot="1" x14ac:dyDescent="0.3">
      <c r="A10" s="19">
        <v>5</v>
      </c>
      <c r="B10" s="14" t="s">
        <v>10</v>
      </c>
      <c r="C10" s="15" t="s">
        <v>8</v>
      </c>
      <c r="D10" s="22" t="s">
        <v>5</v>
      </c>
      <c r="E10" s="22" t="s">
        <v>5</v>
      </c>
      <c r="F10" s="25">
        <f>100*F9/F6</f>
        <v>2.1777104926051005</v>
      </c>
      <c r="G10" s="25">
        <f>100*G9/G6</f>
        <v>5.2336851173810031</v>
      </c>
      <c r="H10" s="25">
        <f t="shared" ref="H10:P10" si="1">100*H9/H6</f>
        <v>3.9077514413837284</v>
      </c>
      <c r="I10" s="25">
        <f t="shared" si="1"/>
        <v>3.6027263875365141</v>
      </c>
      <c r="J10" s="25">
        <f t="shared" si="1"/>
        <v>1.8126888217522659</v>
      </c>
      <c r="K10" s="25">
        <f t="shared" si="1"/>
        <v>0.99009900990099009</v>
      </c>
      <c r="L10" s="25">
        <f t="shared" si="1"/>
        <v>0.41221318352606429</v>
      </c>
      <c r="M10" s="25">
        <f t="shared" si="1"/>
        <v>0.36972173574625411</v>
      </c>
      <c r="N10" s="25">
        <f t="shared" si="1"/>
        <v>0.39131981501245106</v>
      </c>
      <c r="O10" s="25">
        <f t="shared" si="1"/>
        <v>0.13083296990841692</v>
      </c>
      <c r="P10" s="25">
        <f t="shared" si="1"/>
        <v>0.11970671853957804</v>
      </c>
      <c r="Q10" s="26">
        <v>0.1</v>
      </c>
    </row>
    <row r="11" spans="1:17" s="12" customFormat="1" ht="16.5" thickBot="1" x14ac:dyDescent="0.3">
      <c r="A11" s="19">
        <v>6</v>
      </c>
      <c r="B11" s="20" t="s">
        <v>11</v>
      </c>
      <c r="C11" s="21" t="s">
        <v>4</v>
      </c>
      <c r="D11" s="24">
        <v>46.2</v>
      </c>
      <c r="E11" s="24">
        <v>14.9</v>
      </c>
      <c r="F11" s="24">
        <v>12.3</v>
      </c>
      <c r="G11" s="24">
        <v>13.6</v>
      </c>
      <c r="H11" s="24">
        <v>12.7</v>
      </c>
      <c r="I11" s="24">
        <v>14.6</v>
      </c>
      <c r="J11" s="24">
        <v>15.3</v>
      </c>
      <c r="K11" s="24">
        <v>14.2</v>
      </c>
      <c r="L11" s="24">
        <v>14.4</v>
      </c>
      <c r="M11" s="24">
        <v>15.5</v>
      </c>
      <c r="N11" s="24">
        <v>17.3</v>
      </c>
      <c r="O11" s="24">
        <v>15.8</v>
      </c>
      <c r="P11" s="24">
        <v>16.3</v>
      </c>
      <c r="Q11" s="23">
        <v>16.241</v>
      </c>
    </row>
    <row r="12" spans="1:17" s="12" customFormat="1" ht="16.5" thickBot="1" x14ac:dyDescent="0.3">
      <c r="A12" s="19">
        <v>7</v>
      </c>
      <c r="B12" s="14" t="s">
        <v>6</v>
      </c>
      <c r="C12" s="15" t="s">
        <v>4</v>
      </c>
      <c r="D12" s="28">
        <v>22.7</v>
      </c>
      <c r="E12" s="28">
        <v>5.4</v>
      </c>
      <c r="F12" s="28">
        <v>3.9</v>
      </c>
      <c r="G12" s="28">
        <v>4.2</v>
      </c>
      <c r="H12" s="28">
        <v>2.4</v>
      </c>
      <c r="I12" s="28">
        <v>2.6</v>
      </c>
      <c r="J12" s="28">
        <v>2.5</v>
      </c>
      <c r="K12" s="28">
        <v>1.7</v>
      </c>
      <c r="L12" s="28">
        <v>1.6</v>
      </c>
      <c r="M12" s="28">
        <v>1.7</v>
      </c>
      <c r="N12" s="28">
        <v>1.7</v>
      </c>
      <c r="O12" s="28">
        <v>1.4</v>
      </c>
      <c r="P12" s="25">
        <v>1</v>
      </c>
      <c r="Q12" s="26">
        <v>1.1299999999999999</v>
      </c>
    </row>
    <row r="13" spans="1:17" s="12" customFormat="1" ht="32.25" thickBot="1" x14ac:dyDescent="0.3">
      <c r="A13" s="19">
        <v>0</v>
      </c>
      <c r="B13" s="14" t="s">
        <v>12</v>
      </c>
      <c r="C13" s="15" t="s">
        <v>8</v>
      </c>
      <c r="D13" s="25">
        <f>100*D12/D11</f>
        <v>49.134199134199129</v>
      </c>
      <c r="E13" s="25">
        <f>100*E12/E11</f>
        <v>36.241610738255034</v>
      </c>
      <c r="F13" s="25">
        <f t="shared" ref="F13:P13" si="2">100*F12/F11</f>
        <v>31.707317073170731</v>
      </c>
      <c r="G13" s="25">
        <f t="shared" si="2"/>
        <v>30.882352941176471</v>
      </c>
      <c r="H13" s="25">
        <f t="shared" si="2"/>
        <v>18.897637795275593</v>
      </c>
      <c r="I13" s="25">
        <f t="shared" si="2"/>
        <v>17.808219178082194</v>
      </c>
      <c r="J13" s="25">
        <f t="shared" si="2"/>
        <v>16.33986928104575</v>
      </c>
      <c r="K13" s="25">
        <f t="shared" si="2"/>
        <v>11.971830985915494</v>
      </c>
      <c r="L13" s="25">
        <f t="shared" si="2"/>
        <v>11.111111111111111</v>
      </c>
      <c r="M13" s="25">
        <f t="shared" si="2"/>
        <v>10.96774193548387</v>
      </c>
      <c r="N13" s="25">
        <f t="shared" si="2"/>
        <v>9.8265895953757223</v>
      </c>
      <c r="O13" s="25">
        <f t="shared" si="2"/>
        <v>8.8607594936708853</v>
      </c>
      <c r="P13" s="25">
        <f t="shared" si="2"/>
        <v>6.1349693251533743</v>
      </c>
      <c r="Q13" s="26">
        <v>6.96</v>
      </c>
    </row>
    <row r="14" spans="1:17" s="12" customFormat="1" ht="16.5" thickBot="1" x14ac:dyDescent="0.3">
      <c r="A14" s="19">
        <v>9</v>
      </c>
      <c r="B14" s="14" t="s">
        <v>9</v>
      </c>
      <c r="C14" s="15" t="s">
        <v>4</v>
      </c>
      <c r="D14" s="25">
        <v>23.5</v>
      </c>
      <c r="E14" s="25">
        <v>9.5</v>
      </c>
      <c r="F14" s="25">
        <v>8.4</v>
      </c>
      <c r="G14" s="25">
        <v>9.4</v>
      </c>
      <c r="H14" s="25">
        <v>10.3</v>
      </c>
      <c r="I14" s="25">
        <v>12</v>
      </c>
      <c r="J14" s="25">
        <v>12.8</v>
      </c>
      <c r="K14" s="25">
        <v>12.5</v>
      </c>
      <c r="L14" s="25">
        <v>12.8</v>
      </c>
      <c r="M14" s="25">
        <v>13.8</v>
      </c>
      <c r="N14" s="25">
        <v>15.6</v>
      </c>
      <c r="O14" s="25">
        <v>14.4</v>
      </c>
      <c r="P14" s="25">
        <v>15.3</v>
      </c>
      <c r="Q14" s="26">
        <v>15.111000000000001</v>
      </c>
    </row>
    <row r="15" spans="1:17" s="12" customFormat="1" ht="32.25" thickBot="1" x14ac:dyDescent="0.3">
      <c r="A15" s="19">
        <v>10</v>
      </c>
      <c r="B15" s="14" t="s">
        <v>13</v>
      </c>
      <c r="C15" s="15" t="s">
        <v>8</v>
      </c>
      <c r="D15" s="25">
        <f>100*D14/D11</f>
        <v>50.865800865800864</v>
      </c>
      <c r="E15" s="25">
        <f>100*E14/E11</f>
        <v>63.758389261744966</v>
      </c>
      <c r="F15" s="25">
        <f t="shared" ref="F15:P15" si="3">100*F14/F11</f>
        <v>68.292682926829258</v>
      </c>
      <c r="G15" s="25">
        <f t="shared" si="3"/>
        <v>69.117647058823536</v>
      </c>
      <c r="H15" s="25">
        <f t="shared" si="3"/>
        <v>81.102362204724415</v>
      </c>
      <c r="I15" s="25">
        <f t="shared" si="3"/>
        <v>82.191780821917817</v>
      </c>
      <c r="J15" s="25">
        <f t="shared" si="3"/>
        <v>83.66013071895425</v>
      </c>
      <c r="K15" s="25">
        <f t="shared" si="3"/>
        <v>88.028169014084511</v>
      </c>
      <c r="L15" s="25">
        <f t="shared" si="3"/>
        <v>88.888888888888886</v>
      </c>
      <c r="M15" s="25">
        <f t="shared" si="3"/>
        <v>89.032258064516128</v>
      </c>
      <c r="N15" s="25">
        <f t="shared" si="3"/>
        <v>90.173410404624278</v>
      </c>
      <c r="O15" s="25">
        <f t="shared" si="3"/>
        <v>91.139240506329116</v>
      </c>
      <c r="P15" s="25">
        <f t="shared" si="3"/>
        <v>93.865030674846622</v>
      </c>
      <c r="Q15" s="26">
        <v>93.04</v>
      </c>
    </row>
    <row r="16" spans="1:17" s="12" customFormat="1" ht="16.5" thickBot="1" x14ac:dyDescent="0.3">
      <c r="A16" s="19">
        <v>11</v>
      </c>
      <c r="B16" s="20" t="s">
        <v>14</v>
      </c>
      <c r="C16" s="21" t="s">
        <v>4</v>
      </c>
      <c r="D16" s="22">
        <v>80.97</v>
      </c>
      <c r="E16" s="22">
        <v>23.38</v>
      </c>
      <c r="F16" s="22">
        <v>25.03</v>
      </c>
      <c r="G16" s="22">
        <v>26.067</v>
      </c>
      <c r="H16" s="22">
        <v>25.517999999999997</v>
      </c>
      <c r="I16" s="22">
        <v>27.977</v>
      </c>
      <c r="J16" s="22">
        <v>31.065999999999999</v>
      </c>
      <c r="K16" s="22">
        <v>27.422000000000001</v>
      </c>
      <c r="L16" s="22">
        <v>26.317999999999998</v>
      </c>
      <c r="M16" s="22">
        <v>26.538999999999998</v>
      </c>
      <c r="N16" s="22">
        <v>30.58</v>
      </c>
      <c r="O16" s="22">
        <v>28.965</v>
      </c>
      <c r="P16" s="22">
        <v>30.06</v>
      </c>
      <c r="Q16" s="23">
        <v>27.05</v>
      </c>
    </row>
    <row r="17" spans="1:17" s="12" customFormat="1" ht="16.5" thickBot="1" x14ac:dyDescent="0.3">
      <c r="A17" s="19">
        <v>12</v>
      </c>
      <c r="B17" s="14" t="s">
        <v>6</v>
      </c>
      <c r="C17" s="15" t="s">
        <v>4</v>
      </c>
      <c r="D17" s="27">
        <v>8.57</v>
      </c>
      <c r="E17" s="27">
        <v>0.28000000000000003</v>
      </c>
      <c r="F17" s="27">
        <v>0.53</v>
      </c>
      <c r="G17" s="27">
        <v>6.7000000000000004E-2</v>
      </c>
      <c r="H17" s="27">
        <v>0.11799999999999999</v>
      </c>
      <c r="I17" s="27">
        <v>0.17699999999999999</v>
      </c>
      <c r="J17" s="27">
        <v>6.6000000000000003E-2</v>
      </c>
      <c r="K17" s="27">
        <v>0.122</v>
      </c>
      <c r="L17" s="27">
        <v>0.11799999999999999</v>
      </c>
      <c r="M17" s="27">
        <v>0.13900000000000001</v>
      </c>
      <c r="N17" s="27">
        <v>0.18</v>
      </c>
      <c r="O17" s="27">
        <v>0.46500000000000002</v>
      </c>
      <c r="P17" s="27">
        <v>0.56000000000000005</v>
      </c>
      <c r="Q17" s="26">
        <v>0.371</v>
      </c>
    </row>
    <row r="18" spans="1:17" s="12" customFormat="1" ht="32.25" thickBot="1" x14ac:dyDescent="0.3">
      <c r="A18" s="19">
        <v>13</v>
      </c>
      <c r="B18" s="14" t="s">
        <v>15</v>
      </c>
      <c r="C18" s="15" t="s">
        <v>8</v>
      </c>
      <c r="D18" s="25">
        <f>100*D17/D16</f>
        <v>10.584166975422995</v>
      </c>
      <c r="E18" s="25">
        <f>100*E17/E16</f>
        <v>1.1976047904191618</v>
      </c>
      <c r="F18" s="25">
        <f t="shared" ref="F18:P18" si="4">100*F17/F16</f>
        <v>2.1174590491410306</v>
      </c>
      <c r="G18" s="25">
        <f t="shared" si="4"/>
        <v>0.25702996125369243</v>
      </c>
      <c r="H18" s="25">
        <f t="shared" si="4"/>
        <v>0.46241868484990989</v>
      </c>
      <c r="I18" s="25">
        <f t="shared" si="4"/>
        <v>0.63266254423276258</v>
      </c>
      <c r="J18" s="25">
        <f t="shared" si="4"/>
        <v>0.21245091096375462</v>
      </c>
      <c r="K18" s="25">
        <f t="shared" si="4"/>
        <v>0.44489825687404272</v>
      </c>
      <c r="L18" s="25">
        <f t="shared" si="4"/>
        <v>0.44836233756364463</v>
      </c>
      <c r="M18" s="25">
        <f t="shared" si="4"/>
        <v>0.52375748897848462</v>
      </c>
      <c r="N18" s="25">
        <f t="shared" si="4"/>
        <v>0.58862001308044476</v>
      </c>
      <c r="O18" s="25">
        <f t="shared" si="4"/>
        <v>1.6053858104609011</v>
      </c>
      <c r="P18" s="25">
        <f t="shared" si="4"/>
        <v>1.8629407850964741</v>
      </c>
      <c r="Q18" s="26">
        <v>1.37</v>
      </c>
    </row>
    <row r="19" spans="1:17" s="12" customFormat="1" ht="16.5" thickBot="1" x14ac:dyDescent="0.3">
      <c r="A19" s="19">
        <v>14</v>
      </c>
      <c r="B19" s="14" t="s">
        <v>9</v>
      </c>
      <c r="C19" s="15" t="s">
        <v>4</v>
      </c>
      <c r="D19" s="25">
        <v>72.400000000000006</v>
      </c>
      <c r="E19" s="25">
        <v>23.1</v>
      </c>
      <c r="F19" s="25">
        <v>24.5</v>
      </c>
      <c r="G19" s="25">
        <v>26</v>
      </c>
      <c r="H19" s="25">
        <v>25.4</v>
      </c>
      <c r="I19" s="25">
        <v>27.8</v>
      </c>
      <c r="J19" s="25">
        <v>31</v>
      </c>
      <c r="K19" s="25">
        <v>27.3</v>
      </c>
      <c r="L19" s="25">
        <v>26.2</v>
      </c>
      <c r="M19" s="25">
        <v>26.4</v>
      </c>
      <c r="N19" s="25">
        <v>30.4</v>
      </c>
      <c r="O19" s="25">
        <v>28.5</v>
      </c>
      <c r="P19" s="25">
        <v>29.5</v>
      </c>
      <c r="Q19" s="26">
        <v>26.677</v>
      </c>
    </row>
    <row r="20" spans="1:17" s="12" customFormat="1" ht="32.25" thickBot="1" x14ac:dyDescent="0.3">
      <c r="A20" s="19">
        <v>15</v>
      </c>
      <c r="B20" s="14" t="s">
        <v>16</v>
      </c>
      <c r="C20" s="15" t="s">
        <v>8</v>
      </c>
      <c r="D20" s="25">
        <f>100*D19/D16</f>
        <v>89.415833024577012</v>
      </c>
      <c r="E20" s="25">
        <f>100*E19/E16</f>
        <v>98.802395209580837</v>
      </c>
      <c r="F20" s="25">
        <f t="shared" ref="F20:P20" si="5">100*F19/F16</f>
        <v>97.882540950858967</v>
      </c>
      <c r="G20" s="25">
        <f t="shared" si="5"/>
        <v>99.742970038746307</v>
      </c>
      <c r="H20" s="25">
        <f t="shared" si="5"/>
        <v>99.537581315150106</v>
      </c>
      <c r="I20" s="25">
        <f t="shared" si="5"/>
        <v>99.367337455767242</v>
      </c>
      <c r="J20" s="25">
        <f t="shared" si="5"/>
        <v>99.787549089036247</v>
      </c>
      <c r="K20" s="25">
        <f t="shared" si="5"/>
        <v>99.55510174312596</v>
      </c>
      <c r="L20" s="25">
        <f t="shared" si="5"/>
        <v>99.551637662436363</v>
      </c>
      <c r="M20" s="25">
        <f t="shared" si="5"/>
        <v>99.476242511021525</v>
      </c>
      <c r="N20" s="25">
        <f t="shared" si="5"/>
        <v>99.411379986919556</v>
      </c>
      <c r="O20" s="25">
        <f t="shared" si="5"/>
        <v>98.394614189539098</v>
      </c>
      <c r="P20" s="25">
        <f t="shared" si="5"/>
        <v>98.13705921490353</v>
      </c>
      <c r="Q20" s="26">
        <v>98.63</v>
      </c>
    </row>
    <row r="21" spans="1:17" s="12" customFormat="1" ht="16.5" thickBot="1" x14ac:dyDescent="0.3">
      <c r="A21" s="19">
        <v>16</v>
      </c>
      <c r="B21" s="20" t="s">
        <v>17</v>
      </c>
      <c r="C21" s="21" t="s">
        <v>4</v>
      </c>
      <c r="D21" s="27">
        <v>0.11</v>
      </c>
      <c r="E21" s="27">
        <v>7.0000000000000001E-3</v>
      </c>
      <c r="F21" s="27">
        <v>3.0000000000000001E-3</v>
      </c>
      <c r="G21" s="27">
        <v>4.0000000000000001E-3</v>
      </c>
      <c r="H21" s="27">
        <v>6.0000000000000001E-3</v>
      </c>
      <c r="I21" s="27">
        <v>3.2000000000000001E-2</v>
      </c>
      <c r="J21" s="27">
        <v>0.13800000000000001</v>
      </c>
      <c r="K21" s="27">
        <v>0.49399999999999999</v>
      </c>
      <c r="L21" s="27">
        <v>0.40600000000000003</v>
      </c>
      <c r="M21" s="27">
        <v>0.41299999999999998</v>
      </c>
      <c r="N21" s="27">
        <v>0.42699999999999999</v>
      </c>
      <c r="O21" s="27">
        <v>0.32100000000000001</v>
      </c>
      <c r="P21" s="27">
        <v>0.33900000000000002</v>
      </c>
      <c r="Q21" s="23">
        <v>0.53</v>
      </c>
    </row>
    <row r="22" spans="1:17" s="12" customFormat="1" ht="16.5" thickBot="1" x14ac:dyDescent="0.3">
      <c r="A22" s="19">
        <v>17</v>
      </c>
      <c r="B22" s="14" t="s">
        <v>6</v>
      </c>
      <c r="C22" s="15" t="s">
        <v>4</v>
      </c>
      <c r="D22" s="27">
        <v>0.11</v>
      </c>
      <c r="E22" s="27">
        <v>7.0000000000000001E-3</v>
      </c>
      <c r="F22" s="27">
        <v>3.0000000000000001E-3</v>
      </c>
      <c r="G22" s="27">
        <v>4.0000000000000001E-3</v>
      </c>
      <c r="H22" s="27">
        <v>6.0000000000000001E-3</v>
      </c>
      <c r="I22" s="27">
        <v>3.2000000000000001E-2</v>
      </c>
      <c r="J22" s="27">
        <v>0.13800000000000001</v>
      </c>
      <c r="K22" s="27">
        <v>0.49399999999999999</v>
      </c>
      <c r="L22" s="27">
        <v>0.40600000000000003</v>
      </c>
      <c r="M22" s="27">
        <v>0.41299999999999998</v>
      </c>
      <c r="N22" s="27">
        <v>0.42699999999999999</v>
      </c>
      <c r="O22" s="27">
        <v>0.32100000000000001</v>
      </c>
      <c r="P22" s="27">
        <v>0.33900000000000002</v>
      </c>
      <c r="Q22" s="26">
        <v>0.53</v>
      </c>
    </row>
    <row r="23" spans="1:17" s="12" customFormat="1" ht="32.25" thickBot="1" x14ac:dyDescent="0.3">
      <c r="A23" s="19">
        <v>18</v>
      </c>
      <c r="B23" s="14" t="s">
        <v>18</v>
      </c>
      <c r="C23" s="15" t="s">
        <v>8</v>
      </c>
      <c r="D23" s="25">
        <f>100*D22/D21</f>
        <v>100</v>
      </c>
      <c r="E23" s="25">
        <f t="shared" ref="E23:P23" si="6">100*E22/E21</f>
        <v>100.00000000000001</v>
      </c>
      <c r="F23" s="25">
        <f t="shared" si="6"/>
        <v>100</v>
      </c>
      <c r="G23" s="25">
        <f t="shared" si="6"/>
        <v>100</v>
      </c>
      <c r="H23" s="25">
        <f t="shared" si="6"/>
        <v>100</v>
      </c>
      <c r="I23" s="25">
        <f t="shared" si="6"/>
        <v>100</v>
      </c>
      <c r="J23" s="25">
        <f t="shared" si="6"/>
        <v>100</v>
      </c>
      <c r="K23" s="25">
        <f t="shared" si="6"/>
        <v>100</v>
      </c>
      <c r="L23" s="25">
        <f t="shared" si="6"/>
        <v>100</v>
      </c>
      <c r="M23" s="25">
        <f t="shared" si="6"/>
        <v>100</v>
      </c>
      <c r="N23" s="25">
        <f t="shared" si="6"/>
        <v>99.999999999999986</v>
      </c>
      <c r="O23" s="25">
        <f t="shared" si="6"/>
        <v>100</v>
      </c>
      <c r="P23" s="25">
        <f t="shared" si="6"/>
        <v>100.00000000000001</v>
      </c>
      <c r="Q23" s="26">
        <v>100</v>
      </c>
    </row>
    <row r="24" spans="1:17" s="12" customFormat="1" ht="16.5" thickBot="1" x14ac:dyDescent="0.3">
      <c r="A24" s="19">
        <v>19</v>
      </c>
      <c r="B24" s="14" t="s">
        <v>9</v>
      </c>
      <c r="C24" s="15" t="s">
        <v>4</v>
      </c>
      <c r="D24" s="29"/>
      <c r="E24" s="29"/>
      <c r="F24" s="29"/>
      <c r="G24" s="29"/>
      <c r="H24" s="29"/>
      <c r="I24" s="29"/>
      <c r="J24" s="29"/>
      <c r="K24" s="29"/>
      <c r="L24" s="29"/>
      <c r="M24" s="29"/>
      <c r="N24" s="29"/>
      <c r="O24" s="29"/>
      <c r="P24" s="29"/>
      <c r="Q24" s="30"/>
    </row>
    <row r="25" spans="1:17" s="12" customFormat="1" ht="32.25" thickBot="1" x14ac:dyDescent="0.3">
      <c r="A25" s="19">
        <v>20</v>
      </c>
      <c r="B25" s="14" t="s">
        <v>19</v>
      </c>
      <c r="C25" s="15" t="s">
        <v>8</v>
      </c>
      <c r="D25" s="29"/>
      <c r="E25" s="29"/>
      <c r="F25" s="29"/>
      <c r="G25" s="29"/>
      <c r="H25" s="29"/>
      <c r="I25" s="29"/>
      <c r="J25" s="29"/>
      <c r="K25" s="29"/>
      <c r="L25" s="29"/>
      <c r="M25" s="29"/>
      <c r="N25" s="29"/>
      <c r="O25" s="29"/>
      <c r="P25" s="29"/>
      <c r="Q25" s="30"/>
    </row>
    <row r="26" spans="1:17" s="12" customFormat="1" ht="16.5" thickBot="1" x14ac:dyDescent="0.3">
      <c r="A26" s="19">
        <v>21</v>
      </c>
      <c r="B26" s="20" t="s">
        <v>20</v>
      </c>
      <c r="C26" s="21" t="s">
        <v>4</v>
      </c>
      <c r="D26" s="31">
        <v>304.3</v>
      </c>
      <c r="E26" s="31">
        <v>173.6</v>
      </c>
      <c r="F26" s="31">
        <v>98.3</v>
      </c>
      <c r="G26" s="31">
        <v>104.3</v>
      </c>
      <c r="H26" s="31">
        <v>106.5</v>
      </c>
      <c r="I26" s="31">
        <v>120</v>
      </c>
      <c r="J26" s="31">
        <v>135.5</v>
      </c>
      <c r="K26" s="31">
        <v>128</v>
      </c>
      <c r="L26" s="31">
        <v>115.8</v>
      </c>
      <c r="M26" s="31">
        <v>111.5</v>
      </c>
      <c r="N26" s="31">
        <v>128.19999999999999</v>
      </c>
      <c r="O26" s="31">
        <v>119.2</v>
      </c>
      <c r="P26" s="31">
        <v>123.4</v>
      </c>
      <c r="Q26" s="23">
        <v>114.52</v>
      </c>
    </row>
    <row r="27" spans="1:17" s="12" customFormat="1" ht="16.5" thickBot="1" x14ac:dyDescent="0.3">
      <c r="A27" s="19">
        <v>22</v>
      </c>
      <c r="B27" s="14" t="s">
        <v>6</v>
      </c>
      <c r="C27" s="15" t="s">
        <v>4</v>
      </c>
      <c r="D27" s="28">
        <v>16.7</v>
      </c>
      <c r="E27" s="28">
        <v>1.7</v>
      </c>
      <c r="F27" s="28">
        <v>5.9</v>
      </c>
      <c r="G27" s="28">
        <v>6.2</v>
      </c>
      <c r="H27" s="28">
        <v>9.1</v>
      </c>
      <c r="I27" s="28">
        <v>12.7</v>
      </c>
      <c r="J27" s="28">
        <v>15.7</v>
      </c>
      <c r="K27" s="28">
        <v>20.3</v>
      </c>
      <c r="L27" s="28">
        <v>10.3</v>
      </c>
      <c r="M27" s="28">
        <v>2.7</v>
      </c>
      <c r="N27" s="28">
        <v>2.7</v>
      </c>
      <c r="O27" s="28">
        <v>2.2000000000000002</v>
      </c>
      <c r="P27" s="28">
        <v>2.2999999999999998</v>
      </c>
      <c r="Q27" s="26">
        <v>2.2349999999999999</v>
      </c>
    </row>
    <row r="28" spans="1:17" s="12" customFormat="1" ht="32.25" thickBot="1" x14ac:dyDescent="0.3">
      <c r="A28" s="19">
        <v>23</v>
      </c>
      <c r="B28" s="14" t="s">
        <v>21</v>
      </c>
      <c r="C28" s="15" t="s">
        <v>8</v>
      </c>
      <c r="D28" s="25">
        <f>100*D27/D26</f>
        <v>5.4880052579691094</v>
      </c>
      <c r="E28" s="25">
        <f>100*E27/E26</f>
        <v>0.97926267281105994</v>
      </c>
      <c r="F28" s="25">
        <f t="shared" ref="F28:P28" si="7">100*F27/F26</f>
        <v>6.0020345879959311</v>
      </c>
      <c r="G28" s="25">
        <f t="shared" si="7"/>
        <v>5.9443911792905082</v>
      </c>
      <c r="H28" s="25">
        <f t="shared" si="7"/>
        <v>8.544600938967136</v>
      </c>
      <c r="I28" s="25">
        <f t="shared" si="7"/>
        <v>10.583333333333334</v>
      </c>
      <c r="J28" s="25">
        <f t="shared" si="7"/>
        <v>11.586715867158672</v>
      </c>
      <c r="K28" s="25">
        <f t="shared" si="7"/>
        <v>15.859375</v>
      </c>
      <c r="L28" s="25">
        <f t="shared" si="7"/>
        <v>8.8946459412780658</v>
      </c>
      <c r="M28" s="25">
        <f t="shared" si="7"/>
        <v>2.4215246636771299</v>
      </c>
      <c r="N28" s="25">
        <f t="shared" si="7"/>
        <v>2.1060842433697351</v>
      </c>
      <c r="O28" s="25">
        <f t="shared" si="7"/>
        <v>1.8456375838926176</v>
      </c>
      <c r="P28" s="25">
        <f t="shared" si="7"/>
        <v>1.8638573743922202</v>
      </c>
      <c r="Q28" s="26">
        <v>1.96</v>
      </c>
    </row>
    <row r="29" spans="1:17" s="12" customFormat="1" ht="16.5" thickBot="1" x14ac:dyDescent="0.3">
      <c r="A29" s="19">
        <v>24</v>
      </c>
      <c r="B29" s="14" t="s">
        <v>9</v>
      </c>
      <c r="C29" s="15" t="s">
        <v>4</v>
      </c>
      <c r="D29" s="28">
        <v>287.60000000000002</v>
      </c>
      <c r="E29" s="28">
        <v>171.9</v>
      </c>
      <c r="F29" s="28">
        <v>92.4</v>
      </c>
      <c r="G29" s="28">
        <v>98.1</v>
      </c>
      <c r="H29" s="28">
        <v>97.4</v>
      </c>
      <c r="I29" s="28">
        <v>107.3</v>
      </c>
      <c r="J29" s="28">
        <v>119.8</v>
      </c>
      <c r="K29" s="28">
        <v>107.7</v>
      </c>
      <c r="L29" s="28">
        <v>105.5</v>
      </c>
      <c r="M29" s="28">
        <v>108.8</v>
      </c>
      <c r="N29" s="28">
        <v>125.5</v>
      </c>
      <c r="O29" s="25">
        <v>117</v>
      </c>
      <c r="P29" s="28">
        <v>121.1</v>
      </c>
      <c r="Q29" s="26">
        <v>112.28</v>
      </c>
    </row>
    <row r="30" spans="1:17" s="12" customFormat="1" ht="32.25" thickBot="1" x14ac:dyDescent="0.3">
      <c r="A30" s="19">
        <v>25</v>
      </c>
      <c r="B30" s="14" t="s">
        <v>22</v>
      </c>
      <c r="C30" s="15" t="s">
        <v>8</v>
      </c>
      <c r="D30" s="25">
        <f>100*D29/D26</f>
        <v>94.511994742030893</v>
      </c>
      <c r="E30" s="25">
        <f>100*E29/E26</f>
        <v>99.02073732718894</v>
      </c>
      <c r="F30" s="25">
        <f t="shared" ref="F30:P30" si="8">100*F29/F26</f>
        <v>93.997965412004078</v>
      </c>
      <c r="G30" s="25">
        <f t="shared" si="8"/>
        <v>94.055608820709494</v>
      </c>
      <c r="H30" s="25">
        <f t="shared" si="8"/>
        <v>91.455399061032864</v>
      </c>
      <c r="I30" s="25">
        <f t="shared" si="8"/>
        <v>89.416666666666671</v>
      </c>
      <c r="J30" s="25">
        <f t="shared" si="8"/>
        <v>88.413284132841326</v>
      </c>
      <c r="K30" s="25">
        <f t="shared" si="8"/>
        <v>84.140625</v>
      </c>
      <c r="L30" s="25">
        <f t="shared" si="8"/>
        <v>91.105354058721943</v>
      </c>
      <c r="M30" s="25">
        <f t="shared" si="8"/>
        <v>97.578475336322867</v>
      </c>
      <c r="N30" s="25">
        <f t="shared" si="8"/>
        <v>97.893915756630278</v>
      </c>
      <c r="O30" s="25">
        <f t="shared" si="8"/>
        <v>98.154362416107375</v>
      </c>
      <c r="P30" s="25">
        <f t="shared" si="8"/>
        <v>98.136142625607775</v>
      </c>
      <c r="Q30" s="26">
        <v>98.04</v>
      </c>
    </row>
    <row r="31" spans="1:17" s="12" customFormat="1" ht="16.5" thickBot="1" x14ac:dyDescent="0.3">
      <c r="A31" s="19">
        <v>26</v>
      </c>
      <c r="B31" s="20" t="s">
        <v>23</v>
      </c>
      <c r="C31" s="21" t="s">
        <v>4</v>
      </c>
      <c r="D31" s="27">
        <v>1.71</v>
      </c>
      <c r="E31" s="27">
        <v>0.13200000000000001</v>
      </c>
      <c r="F31" s="27">
        <v>0.47099999999999997</v>
      </c>
      <c r="G31" s="27">
        <v>4.7E-2</v>
      </c>
      <c r="H31" s="27">
        <v>2.4E-2</v>
      </c>
      <c r="I31" s="27">
        <v>1.6E-2</v>
      </c>
      <c r="J31" s="27">
        <v>0.46200000000000002</v>
      </c>
      <c r="K31" s="27">
        <v>0.54500000000000004</v>
      </c>
      <c r="L31" s="27">
        <v>3.5999999999999997E-2</v>
      </c>
      <c r="M31" s="27">
        <v>0.60599999999999998</v>
      </c>
      <c r="N31" s="27">
        <v>3.8279999999999998</v>
      </c>
      <c r="O31" s="27">
        <v>44.472999999999999</v>
      </c>
      <c r="P31" s="27">
        <v>63.182000000000002</v>
      </c>
      <c r="Q31" s="23">
        <v>78.06</v>
      </c>
    </row>
    <row r="32" spans="1:17" s="12" customFormat="1" ht="16.5" thickBot="1" x14ac:dyDescent="0.3">
      <c r="A32" s="19">
        <v>27</v>
      </c>
      <c r="B32" s="14" t="s">
        <v>6</v>
      </c>
      <c r="C32" s="15" t="s">
        <v>4</v>
      </c>
      <c r="D32" s="27">
        <v>1.71</v>
      </c>
      <c r="E32" s="27">
        <v>0.13200000000000001</v>
      </c>
      <c r="F32" s="27">
        <v>0.47099999999999997</v>
      </c>
      <c r="G32" s="27">
        <v>4.7E-2</v>
      </c>
      <c r="H32" s="27">
        <v>2.4E-2</v>
      </c>
      <c r="I32" s="27">
        <v>1.6E-2</v>
      </c>
      <c r="J32" s="27">
        <v>0.46200000000000002</v>
      </c>
      <c r="K32" s="27">
        <v>0.54500000000000004</v>
      </c>
      <c r="L32" s="27">
        <v>3.5999999999999997E-2</v>
      </c>
      <c r="M32" s="27">
        <v>0.60599999999999998</v>
      </c>
      <c r="N32" s="27">
        <v>3.8279999999999998</v>
      </c>
      <c r="O32" s="27">
        <v>44.472999999999999</v>
      </c>
      <c r="P32" s="27">
        <v>63.182000000000002</v>
      </c>
      <c r="Q32" s="26">
        <v>78.055000000000007</v>
      </c>
    </row>
    <row r="33" spans="1:17" s="12" customFormat="1" ht="32.25" thickBot="1" x14ac:dyDescent="0.3">
      <c r="A33" s="19">
        <v>28</v>
      </c>
      <c r="B33" s="14" t="s">
        <v>24</v>
      </c>
      <c r="C33" s="15" t="s">
        <v>8</v>
      </c>
      <c r="D33" s="25">
        <f>100*D32/D31</f>
        <v>100</v>
      </c>
      <c r="E33" s="25">
        <f t="shared" ref="E33:P33" si="9">100*E32/E31</f>
        <v>100</v>
      </c>
      <c r="F33" s="25">
        <f t="shared" si="9"/>
        <v>100</v>
      </c>
      <c r="G33" s="25">
        <f t="shared" si="9"/>
        <v>100</v>
      </c>
      <c r="H33" s="25">
        <f t="shared" si="9"/>
        <v>100</v>
      </c>
      <c r="I33" s="25">
        <f t="shared" si="9"/>
        <v>100</v>
      </c>
      <c r="J33" s="25">
        <f t="shared" si="9"/>
        <v>100</v>
      </c>
      <c r="K33" s="25">
        <f t="shared" si="9"/>
        <v>100</v>
      </c>
      <c r="L33" s="25">
        <f t="shared" si="9"/>
        <v>100</v>
      </c>
      <c r="M33" s="25">
        <f t="shared" si="9"/>
        <v>100</v>
      </c>
      <c r="N33" s="25">
        <f t="shared" si="9"/>
        <v>100</v>
      </c>
      <c r="O33" s="25">
        <f t="shared" si="9"/>
        <v>100</v>
      </c>
      <c r="P33" s="25">
        <f t="shared" si="9"/>
        <v>100</v>
      </c>
      <c r="Q33" s="26">
        <v>100</v>
      </c>
    </row>
    <row r="34" spans="1:17" s="12" customFormat="1" ht="16.5" thickBot="1" x14ac:dyDescent="0.3">
      <c r="A34" s="19">
        <v>29</v>
      </c>
      <c r="B34" s="14" t="s">
        <v>9</v>
      </c>
      <c r="C34" s="15" t="s">
        <v>4</v>
      </c>
      <c r="D34" s="32"/>
      <c r="E34" s="32"/>
      <c r="F34" s="32"/>
      <c r="G34" s="32"/>
      <c r="H34" s="32"/>
      <c r="I34" s="32"/>
      <c r="J34" s="32"/>
      <c r="K34" s="33"/>
      <c r="L34" s="32"/>
      <c r="M34" s="32"/>
      <c r="N34" s="32"/>
      <c r="O34" s="32"/>
      <c r="P34" s="32"/>
      <c r="Q34" s="30"/>
    </row>
    <row r="35" spans="1:17" s="12" customFormat="1" ht="32.25" thickBot="1" x14ac:dyDescent="0.3">
      <c r="A35" s="19">
        <v>30</v>
      </c>
      <c r="B35" s="14" t="s">
        <v>25</v>
      </c>
      <c r="C35" s="15" t="s">
        <v>8</v>
      </c>
      <c r="D35" s="33"/>
      <c r="E35" s="33"/>
      <c r="F35" s="33"/>
      <c r="G35" s="33"/>
      <c r="H35" s="33"/>
      <c r="I35" s="33"/>
      <c r="J35" s="33"/>
      <c r="K35" s="33"/>
      <c r="L35" s="33"/>
      <c r="M35" s="33"/>
      <c r="N35" s="33"/>
      <c r="O35" s="33"/>
      <c r="P35" s="33"/>
      <c r="Q35" s="30"/>
    </row>
    <row r="36" spans="1:17" s="12" customFormat="1" ht="16.5" thickBot="1" x14ac:dyDescent="0.3">
      <c r="A36" s="19">
        <v>31</v>
      </c>
      <c r="B36" s="20" t="s">
        <v>26</v>
      </c>
      <c r="C36" s="21" t="s">
        <v>4</v>
      </c>
      <c r="D36" s="25">
        <v>29</v>
      </c>
      <c r="E36" s="25">
        <v>3.7</v>
      </c>
      <c r="F36" s="25">
        <v>1.2</v>
      </c>
      <c r="G36" s="25">
        <v>1.8</v>
      </c>
      <c r="H36" s="25">
        <v>2.4</v>
      </c>
      <c r="I36" s="25">
        <v>2.6</v>
      </c>
      <c r="J36" s="25">
        <v>2.4</v>
      </c>
      <c r="K36" s="25">
        <v>3</v>
      </c>
      <c r="L36" s="25">
        <v>2.9</v>
      </c>
      <c r="M36" s="25">
        <v>2.9</v>
      </c>
      <c r="N36" s="25">
        <v>3.1</v>
      </c>
      <c r="O36" s="25">
        <v>2.8</v>
      </c>
      <c r="P36" s="25">
        <v>3.4</v>
      </c>
      <c r="Q36" s="23">
        <v>3.2679999999999998</v>
      </c>
    </row>
    <row r="37" spans="1:17" s="12" customFormat="1" ht="16.5" thickBot="1" x14ac:dyDescent="0.3">
      <c r="A37" s="19">
        <v>32</v>
      </c>
      <c r="B37" s="14" t="s">
        <v>6</v>
      </c>
      <c r="C37" s="15" t="s">
        <v>4</v>
      </c>
      <c r="D37" s="25">
        <v>29</v>
      </c>
      <c r="E37" s="25">
        <v>3.7</v>
      </c>
      <c r="F37" s="25">
        <v>1.2</v>
      </c>
      <c r="G37" s="25">
        <v>1.8</v>
      </c>
      <c r="H37" s="25">
        <v>2.4</v>
      </c>
      <c r="I37" s="25">
        <v>2.6</v>
      </c>
      <c r="J37" s="25">
        <v>2.4</v>
      </c>
      <c r="K37" s="25">
        <v>3</v>
      </c>
      <c r="L37" s="25">
        <v>2.9</v>
      </c>
      <c r="M37" s="25">
        <v>2.9</v>
      </c>
      <c r="N37" s="25">
        <v>3.1</v>
      </c>
      <c r="O37" s="25">
        <v>2.8</v>
      </c>
      <c r="P37" s="25">
        <v>3.4</v>
      </c>
      <c r="Q37" s="26">
        <v>3.2679999999999998</v>
      </c>
    </row>
    <row r="38" spans="1:17" s="12" customFormat="1" ht="32.25" thickBot="1" x14ac:dyDescent="0.3">
      <c r="A38" s="19">
        <v>33</v>
      </c>
      <c r="B38" s="14" t="s">
        <v>27</v>
      </c>
      <c r="C38" s="15" t="s">
        <v>8</v>
      </c>
      <c r="D38" s="25">
        <f>100*D37/D36</f>
        <v>100</v>
      </c>
      <c r="E38" s="25">
        <f t="shared" ref="E38:P38" si="10">100*E37/E36</f>
        <v>100</v>
      </c>
      <c r="F38" s="25">
        <f t="shared" si="10"/>
        <v>100</v>
      </c>
      <c r="G38" s="25">
        <f t="shared" si="10"/>
        <v>100</v>
      </c>
      <c r="H38" s="25">
        <f t="shared" si="10"/>
        <v>100</v>
      </c>
      <c r="I38" s="25">
        <f t="shared" si="10"/>
        <v>100</v>
      </c>
      <c r="J38" s="25">
        <f t="shared" si="10"/>
        <v>100</v>
      </c>
      <c r="K38" s="25">
        <f t="shared" si="10"/>
        <v>100</v>
      </c>
      <c r="L38" s="25">
        <f t="shared" si="10"/>
        <v>100</v>
      </c>
      <c r="M38" s="25">
        <f t="shared" si="10"/>
        <v>100</v>
      </c>
      <c r="N38" s="25">
        <f t="shared" si="10"/>
        <v>100</v>
      </c>
      <c r="O38" s="25">
        <f t="shared" si="10"/>
        <v>100</v>
      </c>
      <c r="P38" s="25">
        <f t="shared" si="10"/>
        <v>100</v>
      </c>
      <c r="Q38" s="26">
        <v>100</v>
      </c>
    </row>
    <row r="39" spans="1:17" s="12" customFormat="1" ht="16.5" thickBot="1" x14ac:dyDescent="0.3">
      <c r="A39" s="19">
        <v>34</v>
      </c>
      <c r="B39" s="14" t="s">
        <v>9</v>
      </c>
      <c r="C39" s="15" t="s">
        <v>4</v>
      </c>
      <c r="D39" s="32"/>
      <c r="E39" s="32"/>
      <c r="F39" s="32"/>
      <c r="G39" s="32"/>
      <c r="H39" s="32"/>
      <c r="I39" s="32"/>
      <c r="J39" s="32"/>
      <c r="K39" s="32"/>
      <c r="L39" s="32"/>
      <c r="M39" s="32"/>
      <c r="N39" s="32"/>
      <c r="O39" s="32"/>
      <c r="P39" s="32"/>
      <c r="Q39" s="30"/>
    </row>
    <row r="40" spans="1:17" s="12" customFormat="1" ht="32.25" thickBot="1" x14ac:dyDescent="0.3">
      <c r="A40" s="19">
        <v>35</v>
      </c>
      <c r="B40" s="14" t="s">
        <v>28</v>
      </c>
      <c r="C40" s="15" t="s">
        <v>8</v>
      </c>
      <c r="D40" s="32"/>
      <c r="E40" s="32"/>
      <c r="F40" s="32"/>
      <c r="G40" s="32"/>
      <c r="H40" s="32"/>
      <c r="I40" s="32"/>
      <c r="J40" s="32"/>
      <c r="K40" s="32"/>
      <c r="L40" s="32"/>
      <c r="M40" s="32"/>
      <c r="N40" s="32"/>
      <c r="O40" s="32"/>
      <c r="P40" s="32"/>
      <c r="Q40" s="30"/>
    </row>
    <row r="41" spans="1:17" s="12" customFormat="1" ht="16.5" thickBot="1" x14ac:dyDescent="0.3">
      <c r="A41" s="19">
        <v>36</v>
      </c>
      <c r="B41" s="20" t="s">
        <v>29</v>
      </c>
      <c r="C41" s="21" t="s">
        <v>4</v>
      </c>
      <c r="D41" s="34"/>
      <c r="E41" s="34"/>
      <c r="F41" s="34"/>
      <c r="G41" s="34"/>
      <c r="H41" s="34"/>
      <c r="I41" s="34"/>
      <c r="J41" s="34"/>
      <c r="K41" s="34"/>
      <c r="L41" s="34"/>
      <c r="M41" s="34"/>
      <c r="N41" s="34"/>
      <c r="O41" s="34"/>
      <c r="P41" s="34"/>
      <c r="Q41" s="35"/>
    </row>
    <row r="42" spans="1:17" s="12" customFormat="1" ht="16.5" thickBot="1" x14ac:dyDescent="0.3">
      <c r="A42" s="19">
        <v>37</v>
      </c>
      <c r="B42" s="14" t="s">
        <v>6</v>
      </c>
      <c r="C42" s="15" t="s">
        <v>4</v>
      </c>
      <c r="D42" s="32"/>
      <c r="E42" s="32"/>
      <c r="F42" s="32"/>
      <c r="G42" s="32"/>
      <c r="H42" s="32"/>
      <c r="I42" s="32"/>
      <c r="J42" s="32"/>
      <c r="K42" s="32"/>
      <c r="L42" s="32"/>
      <c r="M42" s="32"/>
      <c r="N42" s="32"/>
      <c r="O42" s="32"/>
      <c r="P42" s="32"/>
      <c r="Q42" s="30"/>
    </row>
    <row r="43" spans="1:17" s="12" customFormat="1" ht="32.25" thickBot="1" x14ac:dyDescent="0.3">
      <c r="A43" s="19">
        <v>38</v>
      </c>
      <c r="B43" s="14" t="s">
        <v>30</v>
      </c>
      <c r="C43" s="15" t="s">
        <v>8</v>
      </c>
      <c r="D43" s="32"/>
      <c r="E43" s="32"/>
      <c r="F43" s="32"/>
      <c r="G43" s="32"/>
      <c r="H43" s="32"/>
      <c r="I43" s="32"/>
      <c r="J43" s="32"/>
      <c r="K43" s="32"/>
      <c r="L43" s="32"/>
      <c r="M43" s="32"/>
      <c r="N43" s="32"/>
      <c r="O43" s="32"/>
      <c r="P43" s="32"/>
      <c r="Q43" s="30"/>
    </row>
    <row r="44" spans="1:17" s="12" customFormat="1" ht="16.5" thickBot="1" x14ac:dyDescent="0.3">
      <c r="A44" s="19">
        <v>39</v>
      </c>
      <c r="B44" s="14" t="s">
        <v>9</v>
      </c>
      <c r="C44" s="15" t="s">
        <v>4</v>
      </c>
      <c r="D44" s="32"/>
      <c r="E44" s="32"/>
      <c r="F44" s="32"/>
      <c r="G44" s="32"/>
      <c r="H44" s="32"/>
      <c r="I44" s="32"/>
      <c r="J44" s="32"/>
      <c r="K44" s="32"/>
      <c r="L44" s="32"/>
      <c r="M44" s="32"/>
      <c r="N44" s="32"/>
      <c r="O44" s="32"/>
      <c r="P44" s="32"/>
      <c r="Q44" s="30"/>
    </row>
    <row r="45" spans="1:17" s="12" customFormat="1" ht="32.25" thickBot="1" x14ac:dyDescent="0.3">
      <c r="A45" s="19">
        <v>40</v>
      </c>
      <c r="B45" s="14" t="s">
        <v>31</v>
      </c>
      <c r="C45" s="15" t="s">
        <v>8</v>
      </c>
      <c r="D45" s="32"/>
      <c r="E45" s="32"/>
      <c r="F45" s="32"/>
      <c r="G45" s="32"/>
      <c r="H45" s="32"/>
      <c r="I45" s="32"/>
      <c r="J45" s="32"/>
      <c r="K45" s="32"/>
      <c r="L45" s="32"/>
      <c r="M45" s="32"/>
      <c r="N45" s="32"/>
      <c r="O45" s="32"/>
      <c r="P45" s="32"/>
      <c r="Q45" s="30"/>
    </row>
    <row r="46" spans="1:17" s="12" customFormat="1" ht="16.5" thickBot="1" x14ac:dyDescent="0.3">
      <c r="A46" s="19">
        <v>41</v>
      </c>
      <c r="B46" s="20" t="s">
        <v>32</v>
      </c>
      <c r="C46" s="21" t="s">
        <v>4</v>
      </c>
      <c r="D46" s="34"/>
      <c r="E46" s="34"/>
      <c r="F46" s="34"/>
      <c r="G46" s="34"/>
      <c r="H46" s="34"/>
      <c r="I46" s="34"/>
      <c r="J46" s="34"/>
      <c r="K46" s="34"/>
      <c r="L46" s="34"/>
      <c r="M46" s="34"/>
      <c r="N46" s="34"/>
      <c r="O46" s="34"/>
      <c r="P46" s="34"/>
      <c r="Q46" s="35"/>
    </row>
    <row r="47" spans="1:17" s="12" customFormat="1" ht="16.5" thickBot="1" x14ac:dyDescent="0.3">
      <c r="A47" s="19">
        <v>42</v>
      </c>
      <c r="B47" s="14" t="s">
        <v>6</v>
      </c>
      <c r="C47" s="15" t="s">
        <v>4</v>
      </c>
      <c r="D47" s="32"/>
      <c r="E47" s="32"/>
      <c r="F47" s="32"/>
      <c r="G47" s="32"/>
      <c r="H47" s="32"/>
      <c r="I47" s="32"/>
      <c r="J47" s="32"/>
      <c r="K47" s="32"/>
      <c r="L47" s="32"/>
      <c r="M47" s="32"/>
      <c r="N47" s="32"/>
      <c r="O47" s="32"/>
      <c r="P47" s="32"/>
      <c r="Q47" s="30"/>
    </row>
    <row r="48" spans="1:17" s="12" customFormat="1" ht="32.25" thickBot="1" x14ac:dyDescent="0.3">
      <c r="A48" s="19">
        <v>43</v>
      </c>
      <c r="B48" s="14" t="s">
        <v>33</v>
      </c>
      <c r="C48" s="15" t="s">
        <v>8</v>
      </c>
      <c r="D48" s="32"/>
      <c r="E48" s="32"/>
      <c r="F48" s="32"/>
      <c r="G48" s="32"/>
      <c r="H48" s="32"/>
      <c r="I48" s="32"/>
      <c r="J48" s="32"/>
      <c r="K48" s="32"/>
      <c r="L48" s="32"/>
      <c r="M48" s="32"/>
      <c r="N48" s="32"/>
      <c r="O48" s="32"/>
      <c r="P48" s="32"/>
      <c r="Q48" s="30"/>
    </row>
    <row r="49" spans="1:17" s="12" customFormat="1" ht="16.5" thickBot="1" x14ac:dyDescent="0.3">
      <c r="A49" s="19">
        <v>44</v>
      </c>
      <c r="B49" s="14" t="s">
        <v>9</v>
      </c>
      <c r="C49" s="15" t="s">
        <v>4</v>
      </c>
      <c r="D49" s="32"/>
      <c r="E49" s="32"/>
      <c r="F49" s="32"/>
      <c r="G49" s="32"/>
      <c r="H49" s="32"/>
      <c r="I49" s="32"/>
      <c r="J49" s="32"/>
      <c r="K49" s="32"/>
      <c r="L49" s="32"/>
      <c r="M49" s="32"/>
      <c r="N49" s="32"/>
      <c r="O49" s="32"/>
      <c r="P49" s="32"/>
      <c r="Q49" s="30"/>
    </row>
    <row r="50" spans="1:17" s="12" customFormat="1" ht="32.25" thickBot="1" x14ac:dyDescent="0.3">
      <c r="A50" s="19">
        <v>45</v>
      </c>
      <c r="B50" s="14" t="s">
        <v>34</v>
      </c>
      <c r="C50" s="15" t="s">
        <v>8</v>
      </c>
      <c r="D50" s="32"/>
      <c r="E50" s="32"/>
      <c r="F50" s="32"/>
      <c r="G50" s="32"/>
      <c r="H50" s="32"/>
      <c r="I50" s="32"/>
      <c r="J50" s="32"/>
      <c r="K50" s="32"/>
      <c r="L50" s="32"/>
      <c r="M50" s="32"/>
      <c r="N50" s="32"/>
      <c r="O50" s="32"/>
      <c r="P50" s="32"/>
      <c r="Q50" s="30"/>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38" t="s">
        <v>35</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32"/>
      <c r="E53" s="32"/>
      <c r="F53" s="32"/>
      <c r="G53" s="32"/>
      <c r="H53" s="32"/>
      <c r="I53" s="32"/>
      <c r="J53" s="32"/>
      <c r="K53" s="32"/>
      <c r="L53" s="32"/>
      <c r="M53" s="32"/>
      <c r="N53" s="32"/>
      <c r="O53" s="32"/>
      <c r="P53" s="32"/>
      <c r="Q53" s="30"/>
    </row>
    <row r="54" spans="1:17" s="12" customFormat="1" ht="16.5" thickBot="1" x14ac:dyDescent="0.3">
      <c r="A54" s="19">
        <v>49</v>
      </c>
      <c r="B54" s="14" t="s">
        <v>38</v>
      </c>
      <c r="C54" s="15" t="s">
        <v>39</v>
      </c>
      <c r="D54" s="32"/>
      <c r="E54" s="32"/>
      <c r="F54" s="32"/>
      <c r="G54" s="32"/>
      <c r="H54" s="32"/>
      <c r="I54" s="32"/>
      <c r="J54" s="32"/>
      <c r="K54" s="32"/>
      <c r="L54" s="32"/>
      <c r="M54" s="32"/>
      <c r="N54" s="32"/>
      <c r="O54" s="32"/>
      <c r="P54" s="32"/>
      <c r="Q54" s="30"/>
    </row>
    <row r="55" spans="1:17" s="12" customFormat="1" ht="16.5" thickBot="1" x14ac:dyDescent="0.3">
      <c r="A55" s="19">
        <v>50</v>
      </c>
      <c r="B55" s="14" t="s">
        <v>40</v>
      </c>
      <c r="C55" s="15" t="s">
        <v>41</v>
      </c>
      <c r="D55" s="32"/>
      <c r="E55" s="32"/>
      <c r="F55" s="32"/>
      <c r="G55" s="32"/>
      <c r="H55" s="32"/>
      <c r="I55" s="32"/>
      <c r="J55" s="32"/>
      <c r="K55" s="32"/>
      <c r="L55" s="32"/>
      <c r="M55" s="32"/>
      <c r="N55" s="32"/>
      <c r="O55" s="32"/>
      <c r="P55" s="32"/>
      <c r="Q55" s="30"/>
    </row>
    <row r="56" spans="1:17" s="12" customFormat="1" ht="16.5" thickBot="1" x14ac:dyDescent="0.3">
      <c r="A56" s="19">
        <v>51</v>
      </c>
      <c r="B56" s="41" t="s">
        <v>42</v>
      </c>
      <c r="C56" s="15" t="s">
        <v>37</v>
      </c>
      <c r="D56" s="32"/>
      <c r="E56" s="32"/>
      <c r="F56" s="28">
        <v>1.1000000000000001E-3</v>
      </c>
      <c r="G56" s="28">
        <v>1.155E-3</v>
      </c>
      <c r="H56" s="28">
        <v>1.098E-3</v>
      </c>
      <c r="I56" s="28">
        <v>1.279E-3</v>
      </c>
      <c r="J56" s="28">
        <v>1.8829999999999999E-3</v>
      </c>
      <c r="K56" s="28">
        <v>1.3110000000000001E-3</v>
      </c>
      <c r="L56" s="28">
        <v>1.2179999999999999E-3</v>
      </c>
      <c r="M56" s="28">
        <v>1E-3</v>
      </c>
      <c r="N56" s="28">
        <v>9.5799999999999998E-4</v>
      </c>
      <c r="O56" s="28">
        <v>9.1299999999999997E-4</v>
      </c>
      <c r="P56" s="28">
        <v>9.4499999999999998E-4</v>
      </c>
      <c r="Q56" s="42">
        <v>6.8199999999999997E-3</v>
      </c>
    </row>
    <row r="57" spans="1:17" s="12" customFormat="1" ht="16.5" thickBot="1" x14ac:dyDescent="0.3">
      <c r="A57" s="19">
        <v>52</v>
      </c>
      <c r="B57" s="14" t="s">
        <v>43</v>
      </c>
      <c r="C57" s="15" t="s">
        <v>37</v>
      </c>
      <c r="D57" s="32"/>
      <c r="E57" s="32"/>
      <c r="F57" s="32"/>
      <c r="G57" s="32"/>
      <c r="H57" s="32"/>
      <c r="I57" s="32"/>
      <c r="J57" s="32"/>
      <c r="K57" s="32"/>
      <c r="L57" s="32"/>
      <c r="M57" s="32"/>
      <c r="N57" s="32"/>
      <c r="O57" s="32"/>
      <c r="P57" s="32"/>
      <c r="Q57" s="30"/>
    </row>
    <row r="58" spans="1:17" s="12" customFormat="1" ht="16.5" thickBot="1" x14ac:dyDescent="0.3">
      <c r="A58" s="19">
        <v>53</v>
      </c>
      <c r="B58" s="43" t="s">
        <v>44</v>
      </c>
      <c r="C58" s="15" t="s">
        <v>37</v>
      </c>
      <c r="D58" s="32"/>
      <c r="E58" s="32"/>
      <c r="F58" s="32"/>
      <c r="G58" s="32"/>
      <c r="H58" s="32"/>
      <c r="I58" s="32"/>
      <c r="J58" s="32"/>
      <c r="K58" s="32"/>
      <c r="L58" s="32"/>
      <c r="M58" s="32"/>
      <c r="N58" s="32"/>
      <c r="O58" s="32"/>
      <c r="P58" s="32"/>
      <c r="Q58" s="30"/>
    </row>
    <row r="59" spans="1:17" s="12" customFormat="1" ht="32.25" thickBot="1" x14ac:dyDescent="0.3">
      <c r="A59" s="19">
        <v>54</v>
      </c>
      <c r="B59" s="14" t="s">
        <v>45</v>
      </c>
      <c r="C59" s="15" t="s">
        <v>37</v>
      </c>
      <c r="D59" s="32"/>
      <c r="E59" s="32"/>
      <c r="F59" s="32"/>
      <c r="G59" s="32"/>
      <c r="H59" s="32"/>
      <c r="I59" s="32"/>
      <c r="J59" s="32"/>
      <c r="K59" s="32"/>
      <c r="L59" s="32"/>
      <c r="M59" s="32"/>
      <c r="N59" s="32"/>
      <c r="O59" s="32"/>
      <c r="P59" s="32"/>
      <c r="Q59" s="30"/>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46</v>
      </c>
      <c r="C61" s="39"/>
      <c r="D61" s="39"/>
      <c r="E61" s="39"/>
      <c r="F61" s="39"/>
      <c r="G61" s="39"/>
      <c r="H61" s="39"/>
      <c r="I61" s="39"/>
      <c r="J61" s="39"/>
      <c r="K61" s="39"/>
      <c r="L61" s="39"/>
      <c r="M61" s="39"/>
      <c r="N61" s="39"/>
      <c r="O61" s="39"/>
      <c r="P61" s="39"/>
      <c r="Q61" s="40"/>
    </row>
    <row r="62" spans="1:17" s="12" customFormat="1" ht="32.25" thickBot="1" x14ac:dyDescent="0.3">
      <c r="A62" s="19">
        <v>57</v>
      </c>
      <c r="B62" s="14" t="s">
        <v>47</v>
      </c>
      <c r="C62" s="15" t="s">
        <v>48</v>
      </c>
      <c r="D62" s="28">
        <v>3.5</v>
      </c>
      <c r="E62" s="28">
        <v>3.2</v>
      </c>
      <c r="F62" s="28">
        <v>3.2</v>
      </c>
      <c r="G62" s="28">
        <v>3.2</v>
      </c>
      <c r="H62" s="28">
        <v>3.2</v>
      </c>
      <c r="I62" s="28">
        <v>3.2</v>
      </c>
      <c r="J62" s="28">
        <v>3.2</v>
      </c>
      <c r="K62" s="28">
        <v>3.2</v>
      </c>
      <c r="L62" s="28">
        <v>3.2</v>
      </c>
      <c r="M62" s="28">
        <v>3.2</v>
      </c>
      <c r="N62" s="28">
        <v>3.2</v>
      </c>
      <c r="O62" s="28">
        <v>3.2</v>
      </c>
      <c r="P62" s="28">
        <v>3.3</v>
      </c>
      <c r="Q62" s="26">
        <v>3.3</v>
      </c>
    </row>
    <row r="63" spans="1:17" s="12" customFormat="1" ht="32.25" thickBot="1" x14ac:dyDescent="0.3">
      <c r="A63" s="19">
        <v>58</v>
      </c>
      <c r="B63" s="47" t="s">
        <v>49</v>
      </c>
      <c r="C63" s="15" t="s">
        <v>50</v>
      </c>
      <c r="D63" s="27" t="s">
        <v>5</v>
      </c>
      <c r="E63" s="27" t="s">
        <v>5</v>
      </c>
      <c r="F63" s="27">
        <f t="shared" ref="F63:Q63" si="11">F6/F62</f>
        <v>2.6834374999999997</v>
      </c>
      <c r="G63" s="27">
        <f t="shared" si="11"/>
        <v>1.4509375000000002</v>
      </c>
      <c r="H63" s="27">
        <f t="shared" si="11"/>
        <v>2.4390624999999999</v>
      </c>
      <c r="I63" s="27">
        <f t="shared" si="11"/>
        <v>3.2093749999999996</v>
      </c>
      <c r="J63" s="27">
        <f t="shared" si="11"/>
        <v>6.2062499999999998</v>
      </c>
      <c r="K63" s="27">
        <f t="shared" si="11"/>
        <v>7.8275000000000006</v>
      </c>
      <c r="L63" s="27">
        <f t="shared" si="11"/>
        <v>8.5665624999999999</v>
      </c>
      <c r="M63" s="27">
        <f t="shared" si="11"/>
        <v>8.0296874999999996</v>
      </c>
      <c r="N63" s="27">
        <f t="shared" si="11"/>
        <v>7.0274999999999999</v>
      </c>
      <c r="O63" s="27">
        <f t="shared" si="11"/>
        <v>7.1656249999999995</v>
      </c>
      <c r="P63" s="27">
        <f t="shared" si="11"/>
        <v>8.1006060606060615</v>
      </c>
      <c r="Q63" s="48">
        <f t="shared" si="11"/>
        <v>8.747272727272728</v>
      </c>
    </row>
    <row r="64" spans="1:17" s="12" customFormat="1" ht="32.25" thickBot="1" x14ac:dyDescent="0.3">
      <c r="A64" s="19">
        <v>59</v>
      </c>
      <c r="B64" s="47" t="s">
        <v>51</v>
      </c>
      <c r="C64" s="15" t="s">
        <v>50</v>
      </c>
      <c r="D64" s="27">
        <f>D11/D62</f>
        <v>13.200000000000001</v>
      </c>
      <c r="E64" s="27">
        <f t="shared" ref="E64:P64" si="12">E11/E62</f>
        <v>4.65625</v>
      </c>
      <c r="F64" s="27">
        <f t="shared" si="12"/>
        <v>3.84375</v>
      </c>
      <c r="G64" s="27">
        <f t="shared" si="12"/>
        <v>4.25</v>
      </c>
      <c r="H64" s="27">
        <f t="shared" si="12"/>
        <v>3.9687499999999996</v>
      </c>
      <c r="I64" s="27">
        <f t="shared" si="12"/>
        <v>4.5625</v>
      </c>
      <c r="J64" s="27">
        <f t="shared" si="12"/>
        <v>4.78125</v>
      </c>
      <c r="K64" s="27">
        <f t="shared" si="12"/>
        <v>4.4374999999999991</v>
      </c>
      <c r="L64" s="27">
        <f t="shared" si="12"/>
        <v>4.5</v>
      </c>
      <c r="M64" s="27">
        <f t="shared" si="12"/>
        <v>4.84375</v>
      </c>
      <c r="N64" s="27">
        <f t="shared" si="12"/>
        <v>5.40625</v>
      </c>
      <c r="O64" s="27">
        <f t="shared" si="12"/>
        <v>4.9375</v>
      </c>
      <c r="P64" s="27">
        <f t="shared" si="12"/>
        <v>4.9393939393939394</v>
      </c>
      <c r="Q64" s="48">
        <f>Q11/Q62</f>
        <v>4.9215151515151518</v>
      </c>
    </row>
    <row r="65" spans="1:17" s="12" customFormat="1" ht="32.25" thickBot="1" x14ac:dyDescent="0.3">
      <c r="A65" s="19">
        <v>60</v>
      </c>
      <c r="B65" s="47" t="s">
        <v>52</v>
      </c>
      <c r="C65" s="15" t="s">
        <v>50</v>
      </c>
      <c r="D65" s="27">
        <f>D16/D62</f>
        <v>23.134285714285713</v>
      </c>
      <c r="E65" s="27">
        <f t="shared" ref="E65:P65" si="13">E16/E62</f>
        <v>7.3062499999999995</v>
      </c>
      <c r="F65" s="27">
        <f t="shared" si="13"/>
        <v>7.8218750000000004</v>
      </c>
      <c r="G65" s="27">
        <f t="shared" si="13"/>
        <v>8.1459374999999987</v>
      </c>
      <c r="H65" s="27">
        <f t="shared" si="13"/>
        <v>7.9743749999999984</v>
      </c>
      <c r="I65" s="27">
        <f t="shared" si="13"/>
        <v>8.7428124999999994</v>
      </c>
      <c r="J65" s="27">
        <f t="shared" si="13"/>
        <v>9.708124999999999</v>
      </c>
      <c r="K65" s="27">
        <f t="shared" si="13"/>
        <v>8.5693749999999991</v>
      </c>
      <c r="L65" s="27">
        <f t="shared" si="13"/>
        <v>8.2243749999999984</v>
      </c>
      <c r="M65" s="27">
        <f t="shared" si="13"/>
        <v>8.2934374999999996</v>
      </c>
      <c r="N65" s="27">
        <f t="shared" si="13"/>
        <v>9.5562499999999986</v>
      </c>
      <c r="O65" s="27">
        <f t="shared" si="13"/>
        <v>9.0515624999999993</v>
      </c>
      <c r="P65" s="27">
        <f t="shared" si="13"/>
        <v>9.1090909090909093</v>
      </c>
      <c r="Q65" s="48">
        <f>Q16/Q62</f>
        <v>8.1969696969696972</v>
      </c>
    </row>
    <row r="66" spans="1:17" s="12" customFormat="1" ht="32.25" thickBot="1" x14ac:dyDescent="0.3">
      <c r="A66" s="19">
        <v>61</v>
      </c>
      <c r="B66" s="47" t="s">
        <v>53</v>
      </c>
      <c r="C66" s="15" t="s">
        <v>50</v>
      </c>
      <c r="D66" s="27">
        <f>D21/D62</f>
        <v>3.1428571428571431E-2</v>
      </c>
      <c r="E66" s="27">
        <f t="shared" ref="E66:P66" si="14">E21/E62</f>
        <v>2.1874999999999998E-3</v>
      </c>
      <c r="F66" s="27">
        <f t="shared" si="14"/>
        <v>9.3749999999999997E-4</v>
      </c>
      <c r="G66" s="27">
        <f t="shared" si="14"/>
        <v>1.25E-3</v>
      </c>
      <c r="H66" s="27">
        <f t="shared" si="14"/>
        <v>1.8749999999999999E-3</v>
      </c>
      <c r="I66" s="27">
        <f t="shared" si="14"/>
        <v>0.01</v>
      </c>
      <c r="J66" s="27">
        <f t="shared" si="14"/>
        <v>4.3125000000000004E-2</v>
      </c>
      <c r="K66" s="27">
        <f t="shared" si="14"/>
        <v>0.15437499999999998</v>
      </c>
      <c r="L66" s="27">
        <f t="shared" si="14"/>
        <v>0.12687499999999999</v>
      </c>
      <c r="M66" s="27">
        <f t="shared" si="14"/>
        <v>0.1290625</v>
      </c>
      <c r="N66" s="27">
        <f t="shared" si="14"/>
        <v>0.13343749999999999</v>
      </c>
      <c r="O66" s="27">
        <f t="shared" si="14"/>
        <v>0.1003125</v>
      </c>
      <c r="P66" s="27">
        <f t="shared" si="14"/>
        <v>0.10272727272727274</v>
      </c>
      <c r="Q66" s="48">
        <f>Q21/Q62</f>
        <v>0.16060606060606061</v>
      </c>
    </row>
    <row r="67" spans="1:17" s="12" customFormat="1" ht="32.25" thickBot="1" x14ac:dyDescent="0.3">
      <c r="A67" s="19">
        <v>62</v>
      </c>
      <c r="B67" s="47" t="s">
        <v>54</v>
      </c>
      <c r="C67" s="15" t="s">
        <v>50</v>
      </c>
      <c r="D67" s="27">
        <f>D26/D62</f>
        <v>86.94285714285715</v>
      </c>
      <c r="E67" s="27">
        <f t="shared" ref="E67:P67" si="15">E26/E62</f>
        <v>54.249999999999993</v>
      </c>
      <c r="F67" s="27">
        <f t="shared" si="15"/>
        <v>30.718749999999996</v>
      </c>
      <c r="G67" s="27">
        <f t="shared" si="15"/>
        <v>32.59375</v>
      </c>
      <c r="H67" s="27">
        <f t="shared" si="15"/>
        <v>33.28125</v>
      </c>
      <c r="I67" s="27">
        <f t="shared" si="15"/>
        <v>37.5</v>
      </c>
      <c r="J67" s="27">
        <f t="shared" si="15"/>
        <v>42.34375</v>
      </c>
      <c r="K67" s="27">
        <f t="shared" si="15"/>
        <v>40</v>
      </c>
      <c r="L67" s="27">
        <f t="shared" si="15"/>
        <v>36.1875</v>
      </c>
      <c r="M67" s="27">
        <f t="shared" si="15"/>
        <v>34.84375</v>
      </c>
      <c r="N67" s="27">
        <f t="shared" si="15"/>
        <v>40.062499999999993</v>
      </c>
      <c r="O67" s="27">
        <f t="shared" si="15"/>
        <v>37.25</v>
      </c>
      <c r="P67" s="27">
        <f t="shared" si="15"/>
        <v>37.393939393939398</v>
      </c>
      <c r="Q67" s="48">
        <f>Q26/Q62</f>
        <v>34.703030303030303</v>
      </c>
    </row>
    <row r="68" spans="1:17" s="12" customFormat="1" ht="32.25" thickBot="1" x14ac:dyDescent="0.3">
      <c r="A68" s="19">
        <v>63</v>
      </c>
      <c r="B68" s="47" t="s">
        <v>55</v>
      </c>
      <c r="C68" s="15" t="s">
        <v>50</v>
      </c>
      <c r="D68" s="27">
        <f>D31/D62</f>
        <v>0.48857142857142855</v>
      </c>
      <c r="E68" s="27">
        <f t="shared" ref="E68:P68" si="16">E31/E62</f>
        <v>4.1250000000000002E-2</v>
      </c>
      <c r="F68" s="27">
        <f t="shared" si="16"/>
        <v>0.14718749999999997</v>
      </c>
      <c r="G68" s="27">
        <f t="shared" si="16"/>
        <v>1.4687499999999999E-2</v>
      </c>
      <c r="H68" s="27">
        <f t="shared" si="16"/>
        <v>7.4999999999999997E-3</v>
      </c>
      <c r="I68" s="27">
        <f t="shared" si="16"/>
        <v>5.0000000000000001E-3</v>
      </c>
      <c r="J68" s="27">
        <f t="shared" si="16"/>
        <v>0.144375</v>
      </c>
      <c r="K68" s="27">
        <f t="shared" si="16"/>
        <v>0.17031250000000001</v>
      </c>
      <c r="L68" s="27">
        <f t="shared" si="16"/>
        <v>1.1249999999999998E-2</v>
      </c>
      <c r="M68" s="27">
        <f t="shared" si="16"/>
        <v>0.18937499999999999</v>
      </c>
      <c r="N68" s="27">
        <f t="shared" si="16"/>
        <v>1.1962499999999998</v>
      </c>
      <c r="O68" s="27">
        <f t="shared" si="16"/>
        <v>13.897812499999999</v>
      </c>
      <c r="P68" s="27">
        <f t="shared" si="16"/>
        <v>19.146060606060608</v>
      </c>
      <c r="Q68" s="48">
        <f>Q31/Q62</f>
        <v>23.654545454545456</v>
      </c>
    </row>
    <row r="69" spans="1:17" s="12" customFormat="1" ht="32.25" thickBot="1" x14ac:dyDescent="0.3">
      <c r="A69" s="19">
        <v>64</v>
      </c>
      <c r="B69" s="47" t="s">
        <v>56</v>
      </c>
      <c r="C69" s="15" t="s">
        <v>50</v>
      </c>
      <c r="D69" s="27">
        <f>D36/D62</f>
        <v>8.2857142857142865</v>
      </c>
      <c r="E69" s="27">
        <f t="shared" ref="E69:P69" si="17">E36/E62</f>
        <v>1.15625</v>
      </c>
      <c r="F69" s="27">
        <f t="shared" si="17"/>
        <v>0.37499999999999994</v>
      </c>
      <c r="G69" s="27">
        <f t="shared" si="17"/>
        <v>0.5625</v>
      </c>
      <c r="H69" s="27">
        <f t="shared" si="17"/>
        <v>0.74999999999999989</v>
      </c>
      <c r="I69" s="27">
        <f t="shared" si="17"/>
        <v>0.8125</v>
      </c>
      <c r="J69" s="27">
        <f t="shared" si="17"/>
        <v>0.74999999999999989</v>
      </c>
      <c r="K69" s="27">
        <f t="shared" si="17"/>
        <v>0.9375</v>
      </c>
      <c r="L69" s="27">
        <f t="shared" si="17"/>
        <v>0.90624999999999989</v>
      </c>
      <c r="M69" s="27">
        <f t="shared" si="17"/>
        <v>0.90624999999999989</v>
      </c>
      <c r="N69" s="27">
        <f t="shared" si="17"/>
        <v>0.96875</v>
      </c>
      <c r="O69" s="27">
        <f t="shared" si="17"/>
        <v>0.87499999999999989</v>
      </c>
      <c r="P69" s="27">
        <f t="shared" si="17"/>
        <v>1.0303030303030303</v>
      </c>
      <c r="Q69" s="48">
        <f>Q36/Q62</f>
        <v>0.99030303030303024</v>
      </c>
    </row>
    <row r="70" spans="1:17" s="12" customFormat="1" ht="32.25" thickBot="1" x14ac:dyDescent="0.3">
      <c r="A70" s="19">
        <v>65</v>
      </c>
      <c r="B70" s="47" t="s">
        <v>57</v>
      </c>
      <c r="C70" s="15" t="s">
        <v>50</v>
      </c>
      <c r="D70" s="32"/>
      <c r="E70" s="32"/>
      <c r="F70" s="32"/>
      <c r="G70" s="32"/>
      <c r="H70" s="32"/>
      <c r="I70" s="32"/>
      <c r="J70" s="32"/>
      <c r="K70" s="32"/>
      <c r="L70" s="32"/>
      <c r="M70" s="32"/>
      <c r="N70" s="32"/>
      <c r="O70" s="32"/>
      <c r="P70" s="32"/>
      <c r="Q70" s="49"/>
    </row>
    <row r="71" spans="1:17" s="12" customFormat="1" ht="32.25" thickBot="1" x14ac:dyDescent="0.3">
      <c r="A71" s="19">
        <v>66</v>
      </c>
      <c r="B71" s="47" t="s">
        <v>58</v>
      </c>
      <c r="C71" s="15" t="s">
        <v>50</v>
      </c>
      <c r="D71" s="32"/>
      <c r="E71" s="32"/>
      <c r="F71" s="32"/>
      <c r="G71" s="32"/>
      <c r="H71" s="32"/>
      <c r="I71" s="32"/>
      <c r="J71" s="32"/>
      <c r="K71" s="32"/>
      <c r="L71" s="32"/>
      <c r="M71" s="32"/>
      <c r="N71" s="32"/>
      <c r="O71" s="32"/>
      <c r="P71" s="32"/>
      <c r="Q71" s="49"/>
    </row>
    <row r="72" spans="1:17" s="12" customFormat="1" ht="16.5" thickBot="1" x14ac:dyDescent="0.3">
      <c r="A72" s="19">
        <v>67</v>
      </c>
      <c r="B72" s="46" t="s">
        <v>59</v>
      </c>
      <c r="C72" s="39"/>
      <c r="D72" s="39"/>
      <c r="E72" s="39"/>
      <c r="F72" s="39"/>
      <c r="G72" s="39"/>
      <c r="H72" s="39"/>
      <c r="I72" s="39"/>
      <c r="J72" s="39"/>
      <c r="K72" s="39"/>
      <c r="L72" s="39"/>
      <c r="M72" s="39"/>
      <c r="N72" s="39"/>
      <c r="O72" s="39"/>
      <c r="P72" s="39"/>
      <c r="Q72" s="40"/>
    </row>
    <row r="73" spans="1:17" s="12" customFormat="1" ht="18.75" thickBot="1" x14ac:dyDescent="0.3">
      <c r="A73" s="19">
        <v>68</v>
      </c>
      <c r="B73" s="14" t="s">
        <v>60</v>
      </c>
      <c r="C73" s="15" t="s">
        <v>61</v>
      </c>
      <c r="D73" s="50">
        <v>29.742999999999999</v>
      </c>
      <c r="E73" s="51"/>
      <c r="F73" s="51"/>
      <c r="G73" s="51"/>
      <c r="H73" s="51"/>
      <c r="I73" s="51"/>
      <c r="J73" s="51"/>
      <c r="K73" s="51"/>
      <c r="L73" s="51"/>
      <c r="M73" s="51"/>
      <c r="N73" s="51"/>
      <c r="O73" s="51"/>
      <c r="P73" s="51"/>
      <c r="Q73" s="52"/>
    </row>
    <row r="74" spans="1:17" s="12" customFormat="1" ht="32.25" thickBot="1" x14ac:dyDescent="0.3">
      <c r="A74" s="19">
        <v>69</v>
      </c>
      <c r="B74" s="47" t="s">
        <v>62</v>
      </c>
      <c r="C74" s="15" t="s">
        <v>63</v>
      </c>
      <c r="D74" s="27" t="s">
        <v>5</v>
      </c>
      <c r="E74" s="27" t="s">
        <v>5</v>
      </c>
      <c r="F74" s="27">
        <f>F6/29.743</f>
        <v>0.28870658642369634</v>
      </c>
      <c r="G74" s="27">
        <f t="shared" ref="G74:P74" si="18">G6/29.743</f>
        <v>0.15610395723363485</v>
      </c>
      <c r="H74" s="27">
        <f t="shared" si="18"/>
        <v>0.26241468580842553</v>
      </c>
      <c r="I74" s="27">
        <f t="shared" si="18"/>
        <v>0.34529132905221399</v>
      </c>
      <c r="J74" s="27">
        <f t="shared" si="18"/>
        <v>0.66772013583027945</v>
      </c>
      <c r="K74" s="27">
        <f t="shared" si="18"/>
        <v>0.84214773223951866</v>
      </c>
      <c r="L74" s="27">
        <f t="shared" si="18"/>
        <v>0.92166223985475582</v>
      </c>
      <c r="M74" s="27">
        <f t="shared" si="18"/>
        <v>0.8639007497562452</v>
      </c>
      <c r="N74" s="27">
        <f t="shared" si="18"/>
        <v>0.75607706014860643</v>
      </c>
      <c r="O74" s="27">
        <f t="shared" si="18"/>
        <v>0.77093769962680292</v>
      </c>
      <c r="P74" s="27">
        <f t="shared" si="18"/>
        <v>0.89876609622432169</v>
      </c>
      <c r="Q74" s="48">
        <f>Q6/29.743</f>
        <v>0.97051407053760552</v>
      </c>
    </row>
    <row r="75" spans="1:17" s="12" customFormat="1" ht="32.25" thickBot="1" x14ac:dyDescent="0.3">
      <c r="A75" s="19">
        <v>70</v>
      </c>
      <c r="B75" s="47" t="s">
        <v>64</v>
      </c>
      <c r="C75" s="15" t="s">
        <v>65</v>
      </c>
      <c r="D75" s="27">
        <f>D11/29.743</f>
        <v>1.5533066603906804</v>
      </c>
      <c r="E75" s="27">
        <f t="shared" ref="E75:P75" si="19">E11/29.743</f>
        <v>0.50095820865413709</v>
      </c>
      <c r="F75" s="27">
        <f t="shared" si="19"/>
        <v>0.41354268231180452</v>
      </c>
      <c r="G75" s="27">
        <f t="shared" si="19"/>
        <v>0.45725044548297078</v>
      </c>
      <c r="H75" s="27">
        <f t="shared" si="19"/>
        <v>0.42699122482600949</v>
      </c>
      <c r="I75" s="27">
        <f t="shared" si="19"/>
        <v>0.49087180176848333</v>
      </c>
      <c r="J75" s="27">
        <f t="shared" si="19"/>
        <v>0.51440675116834222</v>
      </c>
      <c r="K75" s="27">
        <f t="shared" si="19"/>
        <v>0.47742325925427831</v>
      </c>
      <c r="L75" s="27">
        <f t="shared" si="19"/>
        <v>0.48414753051138087</v>
      </c>
      <c r="M75" s="27">
        <f t="shared" si="19"/>
        <v>0.52113102242544462</v>
      </c>
      <c r="N75" s="27">
        <f t="shared" si="19"/>
        <v>0.58164946373936732</v>
      </c>
      <c r="O75" s="27">
        <f t="shared" si="19"/>
        <v>0.5312174293110985</v>
      </c>
      <c r="P75" s="27">
        <f t="shared" si="19"/>
        <v>0.54802810745385477</v>
      </c>
      <c r="Q75" s="48">
        <f>Q11/29.743</f>
        <v>0.54604444743300951</v>
      </c>
    </row>
    <row r="76" spans="1:17" s="12" customFormat="1" ht="32.25" thickBot="1" x14ac:dyDescent="0.3">
      <c r="A76" s="19">
        <v>71</v>
      </c>
      <c r="B76" s="47" t="s">
        <v>66</v>
      </c>
      <c r="C76" s="15" t="s">
        <v>65</v>
      </c>
      <c r="D76" s="27">
        <f>D16/29.743</f>
        <v>2.7223212184379517</v>
      </c>
      <c r="E76" s="27">
        <f t="shared" ref="E76:P76" si="20">E16/29.743</f>
        <v>0.78606730995528362</v>
      </c>
      <c r="F76" s="27">
        <f t="shared" si="20"/>
        <v>0.84154254782637938</v>
      </c>
      <c r="G76" s="27">
        <f t="shared" si="20"/>
        <v>0.87640789429445587</v>
      </c>
      <c r="H76" s="27">
        <f t="shared" si="20"/>
        <v>0.8579497696937094</v>
      </c>
      <c r="I76" s="27">
        <f t="shared" si="20"/>
        <v>0.94062468479978489</v>
      </c>
      <c r="J76" s="27">
        <f t="shared" si="20"/>
        <v>1.044481054365733</v>
      </c>
      <c r="K76" s="27">
        <f t="shared" si="20"/>
        <v>0.9219648320613254</v>
      </c>
      <c r="L76" s="27">
        <f t="shared" si="20"/>
        <v>0.88484685472211944</v>
      </c>
      <c r="M76" s="27">
        <f t="shared" si="20"/>
        <v>0.89227717446121779</v>
      </c>
      <c r="N76" s="27">
        <f t="shared" si="20"/>
        <v>1.0281410752109741</v>
      </c>
      <c r="O76" s="27">
        <f t="shared" si="20"/>
        <v>0.97384258480987129</v>
      </c>
      <c r="P76" s="27">
        <f t="shared" si="20"/>
        <v>1.0106579699425076</v>
      </c>
      <c r="Q76" s="48">
        <f>Q16/29.743</f>
        <v>0.90945768752311473</v>
      </c>
    </row>
    <row r="77" spans="1:17" s="12" customFormat="1" ht="32.25" thickBot="1" x14ac:dyDescent="0.3">
      <c r="A77" s="19">
        <v>72</v>
      </c>
      <c r="B77" s="47" t="s">
        <v>67</v>
      </c>
      <c r="C77" s="15" t="s">
        <v>65</v>
      </c>
      <c r="D77" s="53">
        <f>D21/29.743</f>
        <v>3.6983491914063817E-3</v>
      </c>
      <c r="E77" s="53">
        <f t="shared" ref="E77:P77" si="21">E21/29.743</f>
        <v>2.3534949399858793E-4</v>
      </c>
      <c r="F77" s="53">
        <f t="shared" si="21"/>
        <v>1.0086406885653767E-4</v>
      </c>
      <c r="G77" s="53">
        <f t="shared" si="21"/>
        <v>1.3448542514205025E-4</v>
      </c>
      <c r="H77" s="53">
        <f t="shared" si="21"/>
        <v>2.0172813771307535E-4</v>
      </c>
      <c r="I77" s="53">
        <f t="shared" si="21"/>
        <v>1.075883401136402E-3</v>
      </c>
      <c r="J77" s="53">
        <f t="shared" si="21"/>
        <v>4.6397471674007335E-3</v>
      </c>
      <c r="K77" s="53">
        <f t="shared" si="21"/>
        <v>1.6608950005043203E-2</v>
      </c>
      <c r="L77" s="53">
        <f t="shared" si="21"/>
        <v>1.36502706519181E-2</v>
      </c>
      <c r="M77" s="53">
        <f t="shared" si="21"/>
        <v>1.3885620145916686E-2</v>
      </c>
      <c r="N77" s="53">
        <f t="shared" si="21"/>
        <v>1.4356319133913862E-2</v>
      </c>
      <c r="O77" s="53">
        <f t="shared" si="21"/>
        <v>1.0792455367649532E-2</v>
      </c>
      <c r="P77" s="53">
        <f t="shared" si="21"/>
        <v>1.1397639780788758E-2</v>
      </c>
      <c r="Q77" s="54">
        <f>Q21/29.743</f>
        <v>1.7819318831321658E-2</v>
      </c>
    </row>
    <row r="78" spans="1:17" s="12" customFormat="1" ht="32.25" thickBot="1" x14ac:dyDescent="0.3">
      <c r="A78" s="19">
        <v>73</v>
      </c>
      <c r="B78" s="47" t="s">
        <v>68</v>
      </c>
      <c r="C78" s="15" t="s">
        <v>65</v>
      </c>
      <c r="D78" s="27">
        <f>D26/29.743</f>
        <v>10.230978717681472</v>
      </c>
      <c r="E78" s="27">
        <f t="shared" ref="E78:P78" si="22">E26/29.743</f>
        <v>5.8366674511649803</v>
      </c>
      <c r="F78" s="27">
        <f t="shared" si="22"/>
        <v>3.3049793228658846</v>
      </c>
      <c r="G78" s="27">
        <f t="shared" si="22"/>
        <v>3.5067074605789599</v>
      </c>
      <c r="H78" s="27">
        <f t="shared" si="22"/>
        <v>3.5806744444070877</v>
      </c>
      <c r="I78" s="27">
        <f t="shared" si="22"/>
        <v>4.0345627542615068</v>
      </c>
      <c r="J78" s="27">
        <f t="shared" si="22"/>
        <v>4.5556937766869519</v>
      </c>
      <c r="K78" s="27">
        <f t="shared" si="22"/>
        <v>4.3035336045456072</v>
      </c>
      <c r="L78" s="27">
        <f t="shared" si="22"/>
        <v>3.8933530578623543</v>
      </c>
      <c r="M78" s="27">
        <f t="shared" si="22"/>
        <v>3.7487812258346502</v>
      </c>
      <c r="N78" s="27">
        <f t="shared" si="22"/>
        <v>4.3102578758027095</v>
      </c>
      <c r="O78" s="27">
        <f t="shared" si="22"/>
        <v>4.0076656692330968</v>
      </c>
      <c r="P78" s="27">
        <f t="shared" si="22"/>
        <v>4.1488753656322501</v>
      </c>
      <c r="Q78" s="48">
        <f>Q26/29.743</f>
        <v>3.8503177218168982</v>
      </c>
    </row>
    <row r="79" spans="1:17" s="12" customFormat="1" ht="32.25" thickBot="1" x14ac:dyDescent="0.3">
      <c r="A79" s="19">
        <v>74</v>
      </c>
      <c r="B79" s="47" t="s">
        <v>69</v>
      </c>
      <c r="C79" s="15" t="s">
        <v>65</v>
      </c>
      <c r="D79" s="27">
        <f>D31/29.743</f>
        <v>5.7492519248226473E-2</v>
      </c>
      <c r="E79" s="27">
        <f t="shared" ref="E79:P79" si="23">E31/29.743</f>
        <v>4.4380190296876582E-3</v>
      </c>
      <c r="F79" s="27">
        <f t="shared" si="23"/>
        <v>1.5835658810476414E-2</v>
      </c>
      <c r="G79" s="27">
        <f t="shared" si="23"/>
        <v>1.5802037454190902E-3</v>
      </c>
      <c r="H79" s="27">
        <f t="shared" si="23"/>
        <v>8.069125508523014E-4</v>
      </c>
      <c r="I79" s="27">
        <f t="shared" si="23"/>
        <v>5.37941700568201E-4</v>
      </c>
      <c r="J79" s="27">
        <f t="shared" si="23"/>
        <v>1.5533066603906803E-2</v>
      </c>
      <c r="K79" s="27">
        <f t="shared" si="23"/>
        <v>1.8323639175604346E-2</v>
      </c>
      <c r="L79" s="27">
        <f t="shared" si="23"/>
        <v>1.210368826278452E-3</v>
      </c>
      <c r="M79" s="27">
        <f t="shared" si="23"/>
        <v>2.0374541909020612E-2</v>
      </c>
      <c r="N79" s="27">
        <f t="shared" si="23"/>
        <v>0.12870255186094207</v>
      </c>
      <c r="O79" s="27">
        <f t="shared" si="23"/>
        <v>1.4952425780856</v>
      </c>
      <c r="P79" s="27">
        <f t="shared" si="23"/>
        <v>2.1242645328312544</v>
      </c>
      <c r="Q79" s="48">
        <f>Q31/29.743</f>
        <v>2.6244830716471106</v>
      </c>
    </row>
    <row r="80" spans="1:17" s="12" customFormat="1" ht="32.25" thickBot="1" x14ac:dyDescent="0.3">
      <c r="A80" s="19">
        <v>75</v>
      </c>
      <c r="B80" s="47" t="s">
        <v>70</v>
      </c>
      <c r="C80" s="15" t="s">
        <v>65</v>
      </c>
      <c r="D80" s="27">
        <f>D36/29.743</f>
        <v>0.97501933227986426</v>
      </c>
      <c r="E80" s="27">
        <f t="shared" ref="E80:P80" si="24">E36/29.743</f>
        <v>0.12439901825639647</v>
      </c>
      <c r="F80" s="27">
        <f t="shared" si="24"/>
        <v>4.0345627542615073E-2</v>
      </c>
      <c r="G80" s="27">
        <f t="shared" si="24"/>
        <v>6.0518441313922609E-2</v>
      </c>
      <c r="H80" s="27">
        <f t="shared" si="24"/>
        <v>8.0691255085230146E-2</v>
      </c>
      <c r="I80" s="27">
        <f t="shared" si="24"/>
        <v>8.7415526342332656E-2</v>
      </c>
      <c r="J80" s="27">
        <f t="shared" si="24"/>
        <v>8.0691255085230146E-2</v>
      </c>
      <c r="K80" s="27">
        <f t="shared" si="24"/>
        <v>0.10086406885653768</v>
      </c>
      <c r="L80" s="27">
        <f t="shared" si="24"/>
        <v>9.750193322798642E-2</v>
      </c>
      <c r="M80" s="27">
        <f t="shared" si="24"/>
        <v>9.750193322798642E-2</v>
      </c>
      <c r="N80" s="27">
        <f t="shared" si="24"/>
        <v>0.10422620448508893</v>
      </c>
      <c r="O80" s="27">
        <f t="shared" si="24"/>
        <v>9.4139797599435165E-2</v>
      </c>
      <c r="P80" s="27">
        <f t="shared" si="24"/>
        <v>0.11431261137074269</v>
      </c>
      <c r="Q80" s="48">
        <f>Q36/29.743</f>
        <v>0.10987459234105504</v>
      </c>
    </row>
    <row r="81" spans="1:17" s="12" customFormat="1" ht="32.25" thickBot="1" x14ac:dyDescent="0.3">
      <c r="A81" s="19">
        <v>76</v>
      </c>
      <c r="B81" s="47" t="s">
        <v>71</v>
      </c>
      <c r="C81" s="15" t="s">
        <v>65</v>
      </c>
      <c r="D81" s="32"/>
      <c r="E81" s="32"/>
      <c r="F81" s="32"/>
      <c r="G81" s="32"/>
      <c r="H81" s="32"/>
      <c r="I81" s="32"/>
      <c r="J81" s="32"/>
      <c r="K81" s="32"/>
      <c r="L81" s="32"/>
      <c r="M81" s="32"/>
      <c r="N81" s="32"/>
      <c r="O81" s="32"/>
      <c r="P81" s="32"/>
      <c r="Q81" s="49"/>
    </row>
    <row r="82" spans="1:17" s="12" customFormat="1" ht="32.25" thickBot="1" x14ac:dyDescent="0.3">
      <c r="A82" s="19">
        <v>77</v>
      </c>
      <c r="B82" s="47" t="s">
        <v>72</v>
      </c>
      <c r="C82" s="15" t="s">
        <v>63</v>
      </c>
      <c r="D82" s="32"/>
      <c r="E82" s="32"/>
      <c r="F82" s="32"/>
      <c r="G82" s="32"/>
      <c r="H82" s="32"/>
      <c r="I82" s="32"/>
      <c r="J82" s="32"/>
      <c r="K82" s="32"/>
      <c r="L82" s="32"/>
      <c r="M82" s="32"/>
      <c r="N82" s="32"/>
      <c r="O82" s="32"/>
      <c r="P82" s="32"/>
      <c r="Q82" s="49"/>
    </row>
    <row r="83" spans="1:17" s="12" customFormat="1" ht="16.5" thickBot="1" x14ac:dyDescent="0.3">
      <c r="A83" s="19">
        <v>78</v>
      </c>
      <c r="B83" s="46" t="s">
        <v>73</v>
      </c>
      <c r="C83" s="39"/>
      <c r="D83" s="39"/>
      <c r="E83" s="39"/>
      <c r="F83" s="39"/>
      <c r="G83" s="39"/>
      <c r="H83" s="39"/>
      <c r="I83" s="39"/>
      <c r="J83" s="39"/>
      <c r="K83" s="39"/>
      <c r="L83" s="39"/>
      <c r="M83" s="39"/>
      <c r="N83" s="39"/>
      <c r="O83" s="39"/>
      <c r="P83" s="39"/>
      <c r="Q83" s="40"/>
    </row>
    <row r="84" spans="1:17" s="12" customFormat="1" ht="63.75" thickBot="1" x14ac:dyDescent="0.3">
      <c r="A84" s="19">
        <v>79</v>
      </c>
      <c r="B84" s="14" t="s">
        <v>74</v>
      </c>
      <c r="C84" s="15" t="s">
        <v>75</v>
      </c>
      <c r="D84" s="31">
        <v>5.8</v>
      </c>
      <c r="E84" s="55">
        <v>6.9</v>
      </c>
      <c r="F84" s="56">
        <v>7.4550430374585295</v>
      </c>
      <c r="G84" s="57">
        <v>8.3464628377891454</v>
      </c>
      <c r="H84" s="57">
        <v>9.5528668945670159</v>
      </c>
      <c r="I84" s="57">
        <v>11.115961594415745</v>
      </c>
      <c r="J84" s="57">
        <v>12.911581017902332</v>
      </c>
      <c r="K84" s="57">
        <v>12.559819412047457</v>
      </c>
      <c r="L84" s="57">
        <v>14.677868354485144</v>
      </c>
      <c r="M84" s="56">
        <v>17.261770273035548</v>
      </c>
      <c r="N84" s="57">
        <v>18.087789677419355</v>
      </c>
      <c r="O84" s="57">
        <v>16.163140605042944</v>
      </c>
      <c r="P84" s="57">
        <v>17.224153032168282</v>
      </c>
      <c r="Q84" s="58">
        <v>18.248583624161078</v>
      </c>
    </row>
    <row r="85" spans="1:17" s="12" customFormat="1" ht="32.25" thickBot="1" x14ac:dyDescent="0.3">
      <c r="A85" s="19">
        <v>80</v>
      </c>
      <c r="B85" s="47" t="s">
        <v>76</v>
      </c>
      <c r="C85" s="15" t="s">
        <v>77</v>
      </c>
      <c r="D85" s="28" t="s">
        <v>5</v>
      </c>
      <c r="E85" s="28" t="s">
        <v>5</v>
      </c>
      <c r="F85" s="53">
        <f t="shared" ref="F85:Q85" si="25">F6/F84</f>
        <v>1.1518377502120178</v>
      </c>
      <c r="G85" s="53">
        <f t="shared" si="25"/>
        <v>0.55628355271391383</v>
      </c>
      <c r="H85" s="53">
        <f t="shared" si="25"/>
        <v>0.81703221516034341</v>
      </c>
      <c r="I85" s="53">
        <f t="shared" si="25"/>
        <v>0.92389667891253546</v>
      </c>
      <c r="J85" s="53">
        <f t="shared" si="25"/>
        <v>1.5381540008511316</v>
      </c>
      <c r="K85" s="53">
        <f t="shared" si="25"/>
        <v>1.9942961899574612</v>
      </c>
      <c r="L85" s="53">
        <f t="shared" si="25"/>
        <v>1.8676417677246273</v>
      </c>
      <c r="M85" s="53">
        <f t="shared" si="25"/>
        <v>1.4885495284419306</v>
      </c>
      <c r="N85" s="53">
        <f t="shared" si="25"/>
        <v>1.2432696532331879</v>
      </c>
      <c r="O85" s="53">
        <f t="shared" si="25"/>
        <v>1.4186599349909619</v>
      </c>
      <c r="P85" s="53">
        <f t="shared" si="25"/>
        <v>1.5520066472978156</v>
      </c>
      <c r="Q85" s="54">
        <f t="shared" si="25"/>
        <v>1.5818213947180804</v>
      </c>
    </row>
    <row r="86" spans="1:17" s="12" customFormat="1" ht="32.25" thickBot="1" x14ac:dyDescent="0.3">
      <c r="A86" s="19">
        <v>81</v>
      </c>
      <c r="B86" s="47" t="s">
        <v>78</v>
      </c>
      <c r="C86" s="15" t="s">
        <v>79</v>
      </c>
      <c r="D86" s="59">
        <f>D11/D84</f>
        <v>7.9655172413793114</v>
      </c>
      <c r="E86" s="59">
        <f t="shared" ref="E86:P86" si="26">E11/E84</f>
        <v>2.1594202898550723</v>
      </c>
      <c r="F86" s="59">
        <f t="shared" si="26"/>
        <v>1.6498898716208013</v>
      </c>
      <c r="G86" s="59">
        <f t="shared" si="26"/>
        <v>1.6294327626339062</v>
      </c>
      <c r="H86" s="59">
        <f t="shared" si="26"/>
        <v>1.3294438350462987</v>
      </c>
      <c r="I86" s="59">
        <f t="shared" si="26"/>
        <v>1.3134266321444028</v>
      </c>
      <c r="J86" s="59">
        <f t="shared" si="26"/>
        <v>1.184982689477458</v>
      </c>
      <c r="K86" s="59">
        <f t="shared" si="26"/>
        <v>1.1305895040480656</v>
      </c>
      <c r="L86" s="59">
        <f t="shared" si="26"/>
        <v>0.981068889039311</v>
      </c>
      <c r="M86" s="59">
        <f t="shared" si="26"/>
        <v>0.89793803038917774</v>
      </c>
      <c r="N86" s="59">
        <f t="shared" si="26"/>
        <v>0.95644632697145826</v>
      </c>
      <c r="O86" s="59">
        <f t="shared" si="26"/>
        <v>0.97753279428073259</v>
      </c>
      <c r="P86" s="59">
        <f t="shared" si="26"/>
        <v>0.94634551664500954</v>
      </c>
      <c r="Q86" s="26">
        <f>Q11/Q84</f>
        <v>0.8899868797760806</v>
      </c>
    </row>
    <row r="87" spans="1:17" s="12" customFormat="1" ht="32.25" thickBot="1" x14ac:dyDescent="0.3">
      <c r="A87" s="19">
        <v>82</v>
      </c>
      <c r="B87" s="47" t="s">
        <v>80</v>
      </c>
      <c r="C87" s="15" t="s">
        <v>79</v>
      </c>
      <c r="D87" s="59">
        <f>D16/D84</f>
        <v>13.960344827586207</v>
      </c>
      <c r="E87" s="59">
        <f t="shared" ref="E87:P87" si="27">E16/E84</f>
        <v>3.388405797101449</v>
      </c>
      <c r="F87" s="59">
        <f t="shared" si="27"/>
        <v>3.357458820054362</v>
      </c>
      <c r="G87" s="59">
        <f t="shared" si="27"/>
        <v>3.1231193987925026</v>
      </c>
      <c r="H87" s="59">
        <f t="shared" si="27"/>
        <v>2.6712399828906652</v>
      </c>
      <c r="I87" s="59">
        <f t="shared" si="27"/>
        <v>2.5168312936646551</v>
      </c>
      <c r="J87" s="59">
        <f t="shared" si="27"/>
        <v>2.4060570085821378</v>
      </c>
      <c r="K87" s="59">
        <f t="shared" si="27"/>
        <v>2.1833116464792997</v>
      </c>
      <c r="L87" s="59">
        <f t="shared" si="27"/>
        <v>1.7930396542872629</v>
      </c>
      <c r="M87" s="59">
        <f t="shared" si="27"/>
        <v>1.537443702483767</v>
      </c>
      <c r="N87" s="59">
        <f t="shared" si="27"/>
        <v>1.6906432762304735</v>
      </c>
      <c r="O87" s="59">
        <f t="shared" si="27"/>
        <v>1.7920403409076848</v>
      </c>
      <c r="P87" s="59">
        <f t="shared" si="27"/>
        <v>1.7452236951134348</v>
      </c>
      <c r="Q87" s="26">
        <f>Q16/Q84</f>
        <v>1.482306822113354</v>
      </c>
    </row>
    <row r="88" spans="1:17" s="12" customFormat="1" ht="32.25" thickBot="1" x14ac:dyDescent="0.3">
      <c r="A88" s="19">
        <v>83</v>
      </c>
      <c r="B88" s="47" t="s">
        <v>81</v>
      </c>
      <c r="C88" s="15" t="s">
        <v>79</v>
      </c>
      <c r="D88" s="53">
        <f>D21/D84</f>
        <v>1.896551724137931E-2</v>
      </c>
      <c r="E88" s="53">
        <f t="shared" ref="E88:P88" si="28">E21/E84</f>
        <v>1.0144927536231885E-3</v>
      </c>
      <c r="F88" s="53">
        <f t="shared" si="28"/>
        <v>4.0241216380995149E-4</v>
      </c>
      <c r="G88" s="53">
        <f t="shared" si="28"/>
        <v>4.7924493018644304E-4</v>
      </c>
      <c r="H88" s="53">
        <f t="shared" si="28"/>
        <v>6.2808370159667657E-4</v>
      </c>
      <c r="I88" s="53">
        <f t="shared" si="28"/>
        <v>2.8787433033301982E-3</v>
      </c>
      <c r="J88" s="53">
        <f t="shared" si="28"/>
        <v>1.068807915999276E-2</v>
      </c>
      <c r="K88" s="53">
        <f t="shared" si="28"/>
        <v>3.9331775704207352E-2</v>
      </c>
      <c r="L88" s="53">
        <f t="shared" si="28"/>
        <v>2.7660692288191686E-2</v>
      </c>
      <c r="M88" s="53">
        <f t="shared" si="28"/>
        <v>2.3925703648434219E-2</v>
      </c>
      <c r="N88" s="53">
        <f t="shared" si="28"/>
        <v>2.3607085642590328E-2</v>
      </c>
      <c r="O88" s="53">
        <f t="shared" si="28"/>
        <v>1.9860001706589567E-2</v>
      </c>
      <c r="P88" s="53">
        <f t="shared" si="28"/>
        <v>1.9681664425929953E-2</v>
      </c>
      <c r="Q88" s="54">
        <f>Q21/Q84</f>
        <v>2.9043349934198805E-2</v>
      </c>
    </row>
    <row r="89" spans="1:17" s="12" customFormat="1" ht="32.25" thickBot="1" x14ac:dyDescent="0.3">
      <c r="A89" s="19">
        <v>84</v>
      </c>
      <c r="B89" s="47" t="s">
        <v>82</v>
      </c>
      <c r="C89" s="15" t="s">
        <v>79</v>
      </c>
      <c r="D89" s="59">
        <f>D26/D84</f>
        <v>52.465517241379317</v>
      </c>
      <c r="E89" s="59">
        <f t="shared" ref="E89:P89" si="29">E26/E84</f>
        <v>25.159420289855071</v>
      </c>
      <c r="F89" s="59">
        <f t="shared" si="29"/>
        <v>13.185705234172744</v>
      </c>
      <c r="G89" s="59">
        <f t="shared" si="29"/>
        <v>12.4963115546115</v>
      </c>
      <c r="H89" s="59">
        <f t="shared" si="29"/>
        <v>11.148485703341009</v>
      </c>
      <c r="I89" s="59">
        <f t="shared" si="29"/>
        <v>10.795287387488242</v>
      </c>
      <c r="J89" s="59">
        <f t="shared" si="29"/>
        <v>10.494454537529121</v>
      </c>
      <c r="K89" s="59">
        <f t="shared" si="29"/>
        <v>10.191229332264253</v>
      </c>
      <c r="L89" s="59">
        <f t="shared" si="29"/>
        <v>7.8894289826911264</v>
      </c>
      <c r="M89" s="59">
        <f t="shared" si="29"/>
        <v>6.4593606702189241</v>
      </c>
      <c r="N89" s="59">
        <f t="shared" si="29"/>
        <v>7.0876542842624817</v>
      </c>
      <c r="O89" s="59">
        <f t="shared" si="29"/>
        <v>7.3748043720419831</v>
      </c>
      <c r="P89" s="59">
        <f t="shared" si="29"/>
        <v>7.1643580830671274</v>
      </c>
      <c r="Q89" s="26">
        <f>Q26/Q84</f>
        <v>6.2755555367253715</v>
      </c>
    </row>
    <row r="90" spans="1:17" s="12" customFormat="1" ht="32.25" thickBot="1" x14ac:dyDescent="0.3">
      <c r="A90" s="19">
        <v>85</v>
      </c>
      <c r="B90" s="47" t="s">
        <v>83</v>
      </c>
      <c r="C90" s="15" t="s">
        <v>79</v>
      </c>
      <c r="D90" s="27">
        <f>D31/D84</f>
        <v>0.29482758620689653</v>
      </c>
      <c r="E90" s="27">
        <f t="shared" ref="E90:O90" si="30">E31/E84</f>
        <v>1.9130434782608695E-2</v>
      </c>
      <c r="F90" s="27">
        <f t="shared" si="30"/>
        <v>6.3178709718162376E-2</v>
      </c>
      <c r="G90" s="27">
        <f t="shared" si="30"/>
        <v>5.6311279296907052E-3</v>
      </c>
      <c r="H90" s="27">
        <f t="shared" si="30"/>
        <v>2.5123348063867063E-3</v>
      </c>
      <c r="I90" s="27">
        <f t="shared" si="30"/>
        <v>1.4393716516650991E-3</v>
      </c>
      <c r="J90" s="27">
        <f t="shared" si="30"/>
        <v>3.5781830231280107E-2</v>
      </c>
      <c r="K90" s="27">
        <f t="shared" si="30"/>
        <v>4.3392343641281389E-2</v>
      </c>
      <c r="L90" s="27">
        <f t="shared" si="30"/>
        <v>2.4526722225982774E-3</v>
      </c>
      <c r="M90" s="27">
        <f t="shared" si="30"/>
        <v>3.5106480413925271E-2</v>
      </c>
      <c r="N90" s="27">
        <f t="shared" si="30"/>
        <v>0.21163448206050531</v>
      </c>
      <c r="O90" s="27">
        <f t="shared" si="30"/>
        <v>2.7515073392434823</v>
      </c>
      <c r="P90" s="27">
        <f>P31/P84</f>
        <v>3.6682210081389566</v>
      </c>
      <c r="Q90" s="48">
        <f>Q31/Q84</f>
        <v>4.2775922563463373</v>
      </c>
    </row>
    <row r="91" spans="1:17" s="12" customFormat="1" ht="32.25" thickBot="1" x14ac:dyDescent="0.3">
      <c r="A91" s="19">
        <v>86</v>
      </c>
      <c r="B91" s="47" t="s">
        <v>84</v>
      </c>
      <c r="C91" s="15" t="s">
        <v>79</v>
      </c>
      <c r="D91" s="27">
        <f>D36/D84</f>
        <v>5</v>
      </c>
      <c r="E91" s="27">
        <f t="shared" ref="E91:P91" si="31">E36/E84</f>
        <v>0.53623188405797106</v>
      </c>
      <c r="F91" s="27">
        <f t="shared" si="31"/>
        <v>0.16096486552398059</v>
      </c>
      <c r="G91" s="27">
        <f t="shared" si="31"/>
        <v>0.21566021858389936</v>
      </c>
      <c r="H91" s="27">
        <f t="shared" si="31"/>
        <v>0.25123348063867063</v>
      </c>
      <c r="I91" s="27">
        <f t="shared" si="31"/>
        <v>0.23389789339557862</v>
      </c>
      <c r="J91" s="27">
        <f t="shared" si="31"/>
        <v>0.18587963756509143</v>
      </c>
      <c r="K91" s="27">
        <f t="shared" si="31"/>
        <v>0.23885693747494341</v>
      </c>
      <c r="L91" s="27">
        <f t="shared" si="31"/>
        <v>0.19757637348708346</v>
      </c>
      <c r="M91" s="27">
        <f t="shared" si="31"/>
        <v>0.16800130891152359</v>
      </c>
      <c r="N91" s="27">
        <f t="shared" si="31"/>
        <v>0.1713863360469087</v>
      </c>
      <c r="O91" s="27">
        <f t="shared" si="31"/>
        <v>0.17323365974595259</v>
      </c>
      <c r="P91" s="27">
        <f t="shared" si="31"/>
        <v>0.19739722433086088</v>
      </c>
      <c r="Q91" s="48">
        <f>Q36/Q84</f>
        <v>0.17908239166973902</v>
      </c>
    </row>
    <row r="92" spans="1:17" s="12" customFormat="1" ht="32.25" thickBot="1" x14ac:dyDescent="0.3">
      <c r="A92" s="19">
        <v>87</v>
      </c>
      <c r="B92" s="47" t="s">
        <v>85</v>
      </c>
      <c r="C92" s="15" t="s">
        <v>79</v>
      </c>
      <c r="D92" s="32"/>
      <c r="E92" s="32"/>
      <c r="F92" s="32"/>
      <c r="G92" s="32"/>
      <c r="H92" s="32"/>
      <c r="I92" s="32"/>
      <c r="J92" s="32"/>
      <c r="K92" s="32"/>
      <c r="L92" s="32"/>
      <c r="M92" s="32"/>
      <c r="N92" s="32"/>
      <c r="O92" s="32"/>
      <c r="P92" s="32"/>
      <c r="Q92" s="49"/>
    </row>
    <row r="93" spans="1:17" s="12" customFormat="1" ht="32.25" thickBot="1" x14ac:dyDescent="0.3">
      <c r="A93" s="19">
        <v>88</v>
      </c>
      <c r="B93" s="47" t="s">
        <v>86</v>
      </c>
      <c r="C93" s="15" t="s">
        <v>77</v>
      </c>
      <c r="D93" s="32"/>
      <c r="E93" s="32"/>
      <c r="F93" s="32"/>
      <c r="G93" s="32"/>
      <c r="H93" s="32"/>
      <c r="I93" s="32"/>
      <c r="J93" s="32"/>
      <c r="K93" s="32"/>
      <c r="L93" s="32"/>
      <c r="M93" s="32"/>
      <c r="N93" s="32"/>
      <c r="O93" s="32"/>
      <c r="P93" s="32"/>
      <c r="Q93" s="49"/>
    </row>
    <row r="94" spans="1:17" s="12" customFormat="1" ht="42" customHeight="1" x14ac:dyDescent="0.25">
      <c r="A94" s="60"/>
      <c r="B94" s="61" t="s">
        <v>87</v>
      </c>
      <c r="C94" s="62"/>
      <c r="D94" s="62"/>
      <c r="E94" s="62"/>
      <c r="F94" s="62"/>
      <c r="G94" s="63"/>
      <c r="H94" s="64"/>
      <c r="I94" s="64"/>
      <c r="J94" s="64"/>
      <c r="K94" s="64"/>
      <c r="L94" s="64"/>
      <c r="M94" s="64"/>
      <c r="N94" s="64"/>
      <c r="O94" s="64"/>
      <c r="P94" s="64"/>
      <c r="Q94" s="65"/>
    </row>
    <row r="95" spans="1:17" s="12" customFormat="1" ht="15.75" x14ac:dyDescent="0.25">
      <c r="A95" s="60"/>
      <c r="B95" s="66" t="s">
        <v>88</v>
      </c>
      <c r="C95"/>
      <c r="D95"/>
      <c r="E95"/>
      <c r="F95"/>
      <c r="G95"/>
      <c r="H95"/>
      <c r="I95"/>
      <c r="J95"/>
      <c r="K95"/>
      <c r="L95"/>
      <c r="M95"/>
      <c r="N95"/>
      <c r="O95"/>
      <c r="P95"/>
      <c r="Q95"/>
    </row>
    <row r="96" spans="1:17" s="12" customFormat="1" ht="15.75" x14ac:dyDescent="0.25">
      <c r="A96" s="60"/>
      <c r="B96" s="67" t="s">
        <v>89</v>
      </c>
      <c r="C96"/>
      <c r="D96"/>
      <c r="E96"/>
      <c r="F96"/>
      <c r="G96"/>
      <c r="H96"/>
      <c r="I96"/>
      <c r="J96"/>
      <c r="K96"/>
      <c r="L96"/>
      <c r="M96"/>
      <c r="N96"/>
      <c r="O96"/>
      <c r="P96"/>
      <c r="Q96" s="68"/>
    </row>
    <row r="97" spans="1:17" s="12" customFormat="1" ht="15.75" x14ac:dyDescent="0.25">
      <c r="A97" s="60"/>
      <c r="B97" s="69" t="s">
        <v>90</v>
      </c>
      <c r="C97" s="69"/>
      <c r="D97" s="69"/>
      <c r="E97" s="69"/>
      <c r="F97" s="69"/>
      <c r="G97" s="69"/>
      <c r="H97" s="69"/>
      <c r="I97" s="69"/>
      <c r="J97" s="69"/>
      <c r="K97" s="69"/>
      <c r="L97" s="69"/>
      <c r="M97" s="69"/>
      <c r="N97" s="69"/>
      <c r="O97" s="69"/>
      <c r="P97" s="69"/>
      <c r="Q97" s="69"/>
    </row>
    <row r="98" spans="1:17" s="12" customFormat="1" ht="15.75" x14ac:dyDescent="0.25">
      <c r="A98" s="60"/>
      <c r="B98" s="70" t="s">
        <v>91</v>
      </c>
      <c r="C98" s="70"/>
      <c r="D98" s="70"/>
      <c r="E98" s="70"/>
      <c r="F98" s="70"/>
      <c r="G98" s="70"/>
      <c r="H98" s="70"/>
      <c r="I98" s="70"/>
      <c r="J98" s="70"/>
      <c r="K98" s="70"/>
      <c r="L98" s="70"/>
      <c r="M98" s="70"/>
      <c r="N98" s="70"/>
      <c r="O98" s="70"/>
      <c r="P98" s="70"/>
      <c r="Q98" s="70"/>
    </row>
    <row r="99" spans="1:17" s="12" customFormat="1" ht="15.75" x14ac:dyDescent="0.25">
      <c r="A99" s="60"/>
      <c r="B99" s="69" t="s">
        <v>92</v>
      </c>
      <c r="C99" s="69"/>
      <c r="D99" s="69"/>
      <c r="E99" s="69"/>
      <c r="F99" s="69"/>
      <c r="G99" s="69"/>
      <c r="H99" s="69"/>
      <c r="I99" s="69"/>
      <c r="J99" s="69"/>
      <c r="K99" s="69"/>
      <c r="L99" s="69"/>
      <c r="M99" s="69"/>
      <c r="N99" s="69"/>
      <c r="O99" s="69"/>
      <c r="P99" s="69"/>
      <c r="Q99" s="69"/>
    </row>
    <row r="100" spans="1:17" s="12" customFormat="1" ht="15" customHeight="1" x14ac:dyDescent="0.25">
      <c r="A100" s="71"/>
      <c r="B100" s="69" t="s">
        <v>93</v>
      </c>
      <c r="C100" s="69"/>
      <c r="D100" s="69"/>
      <c r="E100" s="69"/>
      <c r="F100" s="69"/>
      <c r="G100" s="69"/>
      <c r="H100" s="69"/>
      <c r="I100" s="69"/>
      <c r="J100" s="69"/>
      <c r="K100" s="69"/>
      <c r="L100" s="69"/>
      <c r="M100" s="69"/>
      <c r="N100" s="69"/>
      <c r="O100" s="69"/>
      <c r="P100" s="69"/>
      <c r="Q100" s="69"/>
    </row>
    <row r="101" spans="1:17" s="12" customFormat="1" ht="15" customHeight="1" x14ac:dyDescent="0.25">
      <c r="A101" s="71"/>
      <c r="B101" s="69" t="s">
        <v>94</v>
      </c>
      <c r="C101" s="69"/>
      <c r="D101" s="69"/>
      <c r="E101" s="69"/>
      <c r="F101" s="69"/>
      <c r="G101" s="69"/>
      <c r="H101" s="69"/>
      <c r="I101" s="69"/>
      <c r="J101" s="69"/>
      <c r="K101" s="69"/>
      <c r="L101" s="69"/>
      <c r="M101" s="69"/>
      <c r="N101" s="69"/>
      <c r="O101" s="69"/>
      <c r="P101" s="69"/>
      <c r="Q101" s="69"/>
    </row>
    <row r="102" spans="1:17" s="12" customFormat="1" ht="15" customHeight="1" x14ac:dyDescent="0.25">
      <c r="A102" s="71"/>
      <c r="B102" s="69" t="s">
        <v>95</v>
      </c>
      <c r="C102" s="69"/>
      <c r="D102" s="69"/>
      <c r="E102" s="69"/>
      <c r="F102" s="69"/>
      <c r="G102" s="69"/>
      <c r="H102" s="69"/>
      <c r="I102" s="69"/>
      <c r="J102" s="69"/>
      <c r="K102" s="69"/>
      <c r="L102" s="69"/>
      <c r="M102" s="69"/>
      <c r="N102" s="69"/>
      <c r="O102" s="69"/>
      <c r="P102" s="69"/>
      <c r="Q102" s="69"/>
    </row>
    <row r="103" spans="1:17" s="12" customFormat="1" ht="15.75" x14ac:dyDescent="0.25">
      <c r="A103" s="60"/>
      <c r="B103" s="69" t="s">
        <v>96</v>
      </c>
      <c r="C103" s="69"/>
      <c r="D103" s="69"/>
      <c r="E103" s="69"/>
      <c r="F103" s="69"/>
      <c r="G103" s="69"/>
      <c r="H103" s="69"/>
      <c r="I103" s="69"/>
      <c r="J103" s="69"/>
      <c r="K103" s="69"/>
      <c r="L103" s="69"/>
      <c r="M103" s="69"/>
      <c r="N103" s="69"/>
      <c r="O103" s="69"/>
      <c r="P103" s="69"/>
      <c r="Q103" s="69"/>
    </row>
    <row r="104" spans="1:17" s="12" customFormat="1" ht="15.75" x14ac:dyDescent="0.25">
      <c r="A104" s="71"/>
      <c r="B104" s="69" t="s">
        <v>97</v>
      </c>
      <c r="C104" s="69"/>
      <c r="D104" s="69"/>
      <c r="E104" s="69"/>
      <c r="F104" s="69"/>
      <c r="G104" s="69"/>
      <c r="H104" s="69"/>
      <c r="I104" s="69"/>
      <c r="J104" s="69"/>
      <c r="K104" s="69"/>
      <c r="L104" s="69"/>
      <c r="M104" s="69"/>
      <c r="N104" s="69"/>
      <c r="O104" s="69"/>
      <c r="P104" s="69"/>
      <c r="Q104" s="69"/>
    </row>
    <row r="105" spans="1:17" s="12" customFormat="1" ht="15.75" x14ac:dyDescent="0.25">
      <c r="A105" s="71"/>
      <c r="B105" s="69" t="s">
        <v>98</v>
      </c>
      <c r="C105" s="69"/>
      <c r="D105" s="69"/>
      <c r="E105" s="69"/>
      <c r="F105" s="69"/>
      <c r="G105" s="69"/>
      <c r="H105" s="69"/>
      <c r="I105" s="69"/>
      <c r="J105" s="69"/>
      <c r="K105" s="69"/>
      <c r="L105" s="69"/>
      <c r="M105" s="69"/>
      <c r="N105" s="69"/>
      <c r="O105" s="69"/>
      <c r="P105" s="69"/>
      <c r="Q105" s="69"/>
    </row>
    <row r="106" spans="1:17" s="12" customFormat="1" ht="15.75" x14ac:dyDescent="0.25">
      <c r="A106" s="71"/>
      <c r="B106" s="69" t="s">
        <v>99</v>
      </c>
      <c r="C106" s="69"/>
      <c r="D106" s="69"/>
      <c r="E106" s="69"/>
      <c r="F106" s="69"/>
      <c r="G106" s="69"/>
      <c r="H106" s="69"/>
      <c r="I106" s="69"/>
      <c r="J106" s="69"/>
      <c r="K106" s="69"/>
      <c r="L106" s="69"/>
      <c r="M106" s="69"/>
      <c r="N106" s="69"/>
      <c r="O106" s="69"/>
      <c r="P106" s="69"/>
      <c r="Q106" s="69"/>
    </row>
    <row r="107" spans="1:17" s="12" customFormat="1" ht="9" customHeight="1" x14ac:dyDescent="0.25">
      <c r="A107" s="71"/>
      <c r="B107" s="72" t="s">
        <v>100</v>
      </c>
      <c r="C107" s="73"/>
      <c r="D107" s="73"/>
      <c r="E107" s="73"/>
      <c r="F107" s="73"/>
      <c r="G107" s="73"/>
      <c r="H107" s="73"/>
      <c r="I107" s="73"/>
      <c r="J107" s="73"/>
      <c r="K107" s="73"/>
      <c r="L107" s="73"/>
      <c r="M107" s="73"/>
      <c r="N107" s="73"/>
      <c r="O107" s="73"/>
      <c r="P107" s="73"/>
      <c r="Q107" s="73"/>
    </row>
    <row r="108" spans="1:17" s="12" customFormat="1" ht="9" customHeight="1" x14ac:dyDescent="0.25">
      <c r="A108" s="71"/>
      <c r="B108" s="73"/>
      <c r="C108" s="73"/>
      <c r="D108" s="73"/>
      <c r="E108" s="73"/>
      <c r="F108" s="73"/>
      <c r="G108" s="73"/>
      <c r="H108" s="73"/>
      <c r="I108" s="73"/>
      <c r="J108" s="73"/>
      <c r="K108" s="73"/>
      <c r="L108" s="73"/>
      <c r="M108" s="73"/>
      <c r="N108" s="73"/>
      <c r="O108" s="73"/>
      <c r="P108" s="73"/>
      <c r="Q108" s="73"/>
    </row>
    <row r="109" spans="1:17" s="75" customFormat="1" ht="30" customHeight="1" x14ac:dyDescent="0.25">
      <c r="A109" s="71"/>
      <c r="B109" s="74" t="s">
        <v>101</v>
      </c>
      <c r="C109" s="74"/>
      <c r="D109" s="74"/>
      <c r="E109" s="74"/>
      <c r="F109" s="74"/>
      <c r="G109" s="74"/>
      <c r="H109" s="74"/>
      <c r="I109" s="74"/>
      <c r="J109" s="74"/>
      <c r="K109" s="74"/>
      <c r="L109" s="74"/>
      <c r="M109" s="74"/>
      <c r="N109" s="74"/>
      <c r="O109" s="74"/>
      <c r="P109" s="74"/>
      <c r="Q109" s="74"/>
    </row>
    <row r="110" spans="1:17" s="75" customFormat="1" x14ac:dyDescent="0.25">
      <c r="A110" s="1"/>
      <c r="B110" s="76" t="s">
        <v>102</v>
      </c>
      <c r="C110" s="74"/>
      <c r="D110" s="74"/>
      <c r="E110" s="74"/>
      <c r="F110" s="74"/>
      <c r="G110" s="74"/>
      <c r="H110" s="74"/>
      <c r="I110" s="74"/>
      <c r="J110" s="74"/>
      <c r="K110" s="74"/>
      <c r="L110" s="74"/>
      <c r="M110" s="74"/>
      <c r="N110" s="74"/>
      <c r="O110" s="74"/>
      <c r="P110" s="74"/>
      <c r="Q110" s="74"/>
    </row>
    <row r="111" spans="1:17" s="75" customFormat="1" x14ac:dyDescent="0.25">
      <c r="A111" s="1"/>
      <c r="B111" s="77" t="s">
        <v>103</v>
      </c>
      <c r="C111" s="78"/>
      <c r="D111" s="78"/>
      <c r="E111" s="78"/>
      <c r="F111" s="78"/>
      <c r="G111" s="78"/>
      <c r="H111" s="78"/>
      <c r="I111" s="78"/>
      <c r="J111" s="78"/>
      <c r="K111" s="78"/>
      <c r="L111" s="78"/>
      <c r="M111" s="78"/>
      <c r="N111" s="78"/>
      <c r="O111" s="78"/>
      <c r="P111" s="78"/>
      <c r="Q111" s="79"/>
    </row>
    <row r="112" spans="1:17" s="75" customFormat="1" ht="15" customHeight="1" x14ac:dyDescent="0.25">
      <c r="A112" s="1"/>
      <c r="B112" s="77" t="s">
        <v>104</v>
      </c>
      <c r="C112" s="80"/>
      <c r="D112" s="78"/>
      <c r="E112" s="78"/>
      <c r="F112" s="78"/>
      <c r="G112" s="78"/>
      <c r="H112" s="78"/>
      <c r="I112" s="78"/>
      <c r="J112" s="78"/>
      <c r="K112" s="78"/>
      <c r="L112" s="78"/>
      <c r="M112" s="78"/>
      <c r="N112" s="78"/>
      <c r="O112" s="78"/>
      <c r="P112" s="78"/>
      <c r="Q112" s="79"/>
    </row>
    <row r="113" spans="1:17" s="75" customFormat="1" ht="15" customHeight="1" x14ac:dyDescent="0.25">
      <c r="A113" s="1"/>
      <c r="B113" s="76" t="s">
        <v>105</v>
      </c>
      <c r="C113" s="76"/>
      <c r="D113" s="76"/>
      <c r="E113" s="76"/>
      <c r="F113" s="76"/>
      <c r="G113" s="76"/>
      <c r="H113" s="76"/>
      <c r="I113" s="76"/>
      <c r="J113" s="76"/>
      <c r="K113" s="76"/>
      <c r="L113" s="76"/>
      <c r="M113" s="76"/>
      <c r="N113" s="76"/>
      <c r="O113" s="76"/>
      <c r="P113" s="76"/>
      <c r="Q113" s="76"/>
    </row>
    <row r="114" spans="1:17" ht="15" customHeight="1" x14ac:dyDescent="0.25">
      <c r="B114" s="76" t="s">
        <v>106</v>
      </c>
      <c r="C114" s="76"/>
      <c r="D114" s="76"/>
      <c r="E114" s="76"/>
      <c r="F114" s="76"/>
      <c r="G114" s="76"/>
      <c r="H114" s="76"/>
      <c r="I114" s="76"/>
      <c r="J114" s="76"/>
      <c r="K114" s="76"/>
      <c r="L114" s="76"/>
      <c r="M114" s="76"/>
      <c r="N114" s="76"/>
      <c r="O114" s="76"/>
      <c r="P114" s="76"/>
      <c r="Q114" s="76"/>
    </row>
    <row r="115" spans="1:17" ht="15" customHeight="1" x14ac:dyDescent="0.25">
      <c r="B115" s="81" t="s">
        <v>107</v>
      </c>
      <c r="C115" s="81"/>
      <c r="D115" s="81"/>
      <c r="E115" s="81"/>
      <c r="F115" s="81"/>
      <c r="G115" s="81"/>
      <c r="H115" s="81"/>
      <c r="I115" s="81"/>
      <c r="J115" s="81"/>
      <c r="K115" s="81"/>
      <c r="L115" s="81"/>
      <c r="M115" s="81"/>
      <c r="N115" s="81"/>
      <c r="O115" s="81"/>
      <c r="P115" s="81"/>
      <c r="Q115" s="81"/>
    </row>
    <row r="116" spans="1:17" ht="30" customHeight="1" x14ac:dyDescent="0.25">
      <c r="B116" s="82" t="s">
        <v>108</v>
      </c>
    </row>
    <row r="117" spans="1:17" ht="30" customHeight="1" x14ac:dyDescent="0.25">
      <c r="B117" s="83" t="s">
        <v>109</v>
      </c>
      <c r="C117" s="83"/>
      <c r="D117" s="83"/>
      <c r="E117" s="83"/>
      <c r="F117" s="83"/>
      <c r="G117" s="83"/>
      <c r="H117" s="83"/>
      <c r="I117" s="83"/>
      <c r="J117" s="83"/>
      <c r="K117" s="83"/>
      <c r="L117" s="83"/>
      <c r="M117" s="83"/>
      <c r="N117" s="83"/>
      <c r="O117" s="83"/>
      <c r="P117" s="83"/>
      <c r="Q117" s="83"/>
    </row>
    <row r="118" spans="1:17" ht="15" customHeight="1" x14ac:dyDescent="0.25">
      <c r="B118" s="84" t="s">
        <v>110</v>
      </c>
      <c r="C118" s="84"/>
      <c r="D118" s="84"/>
      <c r="E118" s="84"/>
      <c r="F118" s="84"/>
      <c r="G118" s="84"/>
      <c r="H118" s="84"/>
      <c r="I118" s="84"/>
      <c r="J118" s="84"/>
      <c r="K118" s="84"/>
      <c r="L118" s="84"/>
      <c r="M118" s="84"/>
      <c r="N118" s="84"/>
      <c r="O118" s="84"/>
      <c r="P118" s="84"/>
      <c r="Q118" s="84"/>
    </row>
    <row r="119" spans="1:17" x14ac:dyDescent="0.25">
      <c r="B119" s="84" t="s">
        <v>111</v>
      </c>
      <c r="C119" s="84"/>
      <c r="D119" s="84"/>
      <c r="E119" s="84"/>
      <c r="F119" s="84"/>
      <c r="G119" s="84"/>
      <c r="H119" s="84"/>
      <c r="I119" s="84"/>
      <c r="J119" s="84"/>
      <c r="K119" s="84"/>
      <c r="L119" s="84"/>
      <c r="M119" s="84"/>
      <c r="N119" s="84"/>
      <c r="O119" s="84"/>
      <c r="P119" s="84"/>
      <c r="Q119" s="84"/>
    </row>
  </sheetData>
  <mergeCells count="29">
    <mergeCell ref="B114:Q114"/>
    <mergeCell ref="B115:Q115"/>
    <mergeCell ref="B117:Q117"/>
    <mergeCell ref="B118:Q118"/>
    <mergeCell ref="B119:Q119"/>
    <mergeCell ref="B105:Q105"/>
    <mergeCell ref="B106:Q106"/>
    <mergeCell ref="B107:Q108"/>
    <mergeCell ref="B109:Q109"/>
    <mergeCell ref="B110:Q110"/>
    <mergeCell ref="B113:Q113"/>
    <mergeCell ref="B99:Q99"/>
    <mergeCell ref="B100:Q100"/>
    <mergeCell ref="B101:Q101"/>
    <mergeCell ref="B102:Q102"/>
    <mergeCell ref="B103:Q103"/>
    <mergeCell ref="B104:Q104"/>
    <mergeCell ref="B72:Q72"/>
    <mergeCell ref="D73:Q73"/>
    <mergeCell ref="B83:Q83"/>
    <mergeCell ref="B94:F94"/>
    <mergeCell ref="B97:Q97"/>
    <mergeCell ref="B98:Q98"/>
    <mergeCell ref="B1:Q1"/>
    <mergeCell ref="D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zoomScale="75" zoomScaleNormal="120" workbookViewId="0">
      <selection activeCell="B125" sqref="B125"/>
    </sheetView>
  </sheetViews>
  <sheetFormatPr defaultRowHeight="15" x14ac:dyDescent="0.25"/>
  <cols>
    <col min="1" max="1" width="5.7109375" style="273" customWidth="1"/>
    <col min="2" max="2" width="37.7109375" style="273" customWidth="1"/>
    <col min="3" max="3" width="30.7109375" style="277" customWidth="1"/>
    <col min="4" max="17" width="11.85546875" style="273" customWidth="1"/>
    <col min="18" max="16384" width="9.140625" style="273"/>
  </cols>
  <sheetData>
    <row r="1" spans="1:17" ht="36.75" customHeight="1" x14ac:dyDescent="0.35">
      <c r="B1" s="274" t="s">
        <v>321</v>
      </c>
      <c r="C1" s="274"/>
      <c r="D1" s="274"/>
      <c r="E1" s="274"/>
      <c r="F1" s="274"/>
      <c r="G1" s="274"/>
      <c r="H1" s="274"/>
      <c r="I1" s="274"/>
      <c r="J1" s="274"/>
      <c r="K1" s="274"/>
      <c r="L1" s="274"/>
      <c r="M1" s="274"/>
      <c r="N1" s="274"/>
      <c r="O1" s="274"/>
      <c r="P1" s="274"/>
      <c r="Q1" s="274"/>
    </row>
    <row r="2" spans="1:17" x14ac:dyDescent="0.25">
      <c r="B2" s="275"/>
      <c r="C2" s="275"/>
      <c r="D2" s="275"/>
      <c r="E2" s="275"/>
      <c r="F2" s="275"/>
      <c r="G2" s="275"/>
      <c r="H2" s="275"/>
      <c r="I2" s="275"/>
      <c r="J2" s="275"/>
      <c r="K2" s="275"/>
      <c r="L2" s="275"/>
      <c r="M2" s="275"/>
      <c r="N2" s="275"/>
      <c r="O2" s="275"/>
      <c r="P2" s="275"/>
      <c r="Q2" s="275"/>
    </row>
    <row r="3" spans="1:17" ht="15.75" thickBot="1" x14ac:dyDescent="0.3">
      <c r="B3" s="276"/>
    </row>
    <row r="4" spans="1:17" s="281" customFormat="1" ht="16.5" thickBot="1" x14ac:dyDescent="0.3">
      <c r="A4" s="278"/>
      <c r="B4" s="279"/>
      <c r="C4" s="280" t="s">
        <v>120</v>
      </c>
      <c r="D4" s="280">
        <v>1990</v>
      </c>
      <c r="E4" s="280">
        <v>1995</v>
      </c>
      <c r="F4" s="280">
        <v>2000</v>
      </c>
      <c r="G4" s="280">
        <v>2001</v>
      </c>
      <c r="H4" s="280">
        <v>2002</v>
      </c>
      <c r="I4" s="280">
        <v>2003</v>
      </c>
      <c r="J4" s="280">
        <v>2004</v>
      </c>
      <c r="K4" s="280">
        <v>2005</v>
      </c>
      <c r="L4" s="280">
        <v>2006</v>
      </c>
      <c r="M4" s="280">
        <v>2007</v>
      </c>
      <c r="N4" s="280">
        <v>2008</v>
      </c>
      <c r="O4" s="280">
        <v>2009</v>
      </c>
      <c r="P4" s="280">
        <v>2010</v>
      </c>
      <c r="Q4" s="280">
        <v>2011</v>
      </c>
    </row>
    <row r="5" spans="1:17" s="281" customFormat="1" ht="28.5" customHeight="1" thickBot="1" x14ac:dyDescent="0.3">
      <c r="A5" s="282"/>
      <c r="B5" s="283" t="s">
        <v>121</v>
      </c>
      <c r="C5" s="284"/>
      <c r="D5" s="284"/>
      <c r="E5" s="284"/>
      <c r="F5" s="284"/>
      <c r="G5" s="284"/>
      <c r="H5" s="284"/>
      <c r="I5" s="284"/>
      <c r="J5" s="284"/>
      <c r="K5" s="284"/>
      <c r="L5" s="284"/>
      <c r="M5" s="284"/>
      <c r="N5" s="284"/>
      <c r="O5" s="284"/>
      <c r="P5" s="284"/>
      <c r="Q5" s="285"/>
    </row>
    <row r="6" spans="1:17" s="292" customFormat="1" ht="30" customHeight="1" thickBot="1" x14ac:dyDescent="0.3">
      <c r="A6" s="286">
        <v>1</v>
      </c>
      <c r="B6" s="287" t="s">
        <v>122</v>
      </c>
      <c r="C6" s="288" t="s">
        <v>123</v>
      </c>
      <c r="D6" s="289"/>
      <c r="E6" s="289"/>
      <c r="F6" s="290">
        <v>210.08500000000001</v>
      </c>
      <c r="G6" s="290">
        <v>216.6557</v>
      </c>
      <c r="H6" s="290">
        <v>215.5402</v>
      </c>
      <c r="I6" s="290">
        <v>236.49250000000001</v>
      </c>
      <c r="J6" s="290">
        <v>234.4571</v>
      </c>
      <c r="K6" s="290">
        <v>249.21780000000001</v>
      </c>
      <c r="L6" s="290">
        <v>269.71420000000001</v>
      </c>
      <c r="M6" s="290">
        <v>265.44749999999999</v>
      </c>
      <c r="N6" s="290">
        <v>267.39850000000001</v>
      </c>
      <c r="O6" s="290">
        <v>269.78449999999998</v>
      </c>
      <c r="P6" s="290">
        <v>276.66730000000001</v>
      </c>
      <c r="Q6" s="291"/>
    </row>
    <row r="7" spans="1:17" s="292" customFormat="1" ht="30" customHeight="1" thickBot="1" x14ac:dyDescent="0.3">
      <c r="A7" s="286">
        <v>2</v>
      </c>
      <c r="B7" s="293" t="s">
        <v>124</v>
      </c>
      <c r="C7" s="294" t="s">
        <v>123</v>
      </c>
      <c r="D7" s="291"/>
      <c r="E7" s="291"/>
      <c r="F7" s="295">
        <v>210.06030100000001</v>
      </c>
      <c r="G7" s="295">
        <v>216.62519</v>
      </c>
      <c r="H7" s="295">
        <v>215.50548000000001</v>
      </c>
      <c r="I7" s="295">
        <v>236.45408</v>
      </c>
      <c r="J7" s="295">
        <v>234.41412</v>
      </c>
      <c r="K7" s="295">
        <v>249.17299</v>
      </c>
      <c r="L7" s="295">
        <v>269.66477000000003</v>
      </c>
      <c r="M7" s="295">
        <v>265.39555000000001</v>
      </c>
      <c r="N7" s="295">
        <v>267.34529800000001</v>
      </c>
      <c r="O7" s="295">
        <v>269.73312999999996</v>
      </c>
      <c r="P7" s="295">
        <v>276.61243110999999</v>
      </c>
      <c r="Q7" s="291"/>
    </row>
    <row r="8" spans="1:17" s="292" customFormat="1" ht="30" customHeight="1" thickBot="1" x14ac:dyDescent="0.3">
      <c r="A8" s="286">
        <v>3</v>
      </c>
      <c r="B8" s="293" t="s">
        <v>125</v>
      </c>
      <c r="C8" s="294" t="s">
        <v>8</v>
      </c>
      <c r="D8" s="291"/>
      <c r="E8" s="291"/>
      <c r="F8" s="295">
        <f>+F7/F6*100</f>
        <v>99.988243330080678</v>
      </c>
      <c r="G8" s="295">
        <f t="shared" ref="G8:P8" si="0">+G7/G6*100</f>
        <v>99.985917748759903</v>
      </c>
      <c r="H8" s="295">
        <f t="shared" si="0"/>
        <v>99.98389163599181</v>
      </c>
      <c r="I8" s="295">
        <f t="shared" si="0"/>
        <v>99.983754241677858</v>
      </c>
      <c r="J8" s="295">
        <f t="shared" si="0"/>
        <v>99.981668288143126</v>
      </c>
      <c r="K8" s="295">
        <f t="shared" si="0"/>
        <v>99.982019743373058</v>
      </c>
      <c r="L8" s="295">
        <f t="shared" si="0"/>
        <v>99.981673193328362</v>
      </c>
      <c r="M8" s="295">
        <f t="shared" si="0"/>
        <v>99.980429275092078</v>
      </c>
      <c r="N8" s="295">
        <f t="shared" si="0"/>
        <v>99.980103852489819</v>
      </c>
      <c r="O8" s="295">
        <f t="shared" si="0"/>
        <v>99.98095887643656</v>
      </c>
      <c r="P8" s="295">
        <f t="shared" si="0"/>
        <v>99.980167916483083</v>
      </c>
      <c r="Q8" s="291"/>
    </row>
    <row r="9" spans="1:17" s="292" customFormat="1" ht="30" customHeight="1" thickBot="1" x14ac:dyDescent="0.3">
      <c r="A9" s="286">
        <v>4</v>
      </c>
      <c r="B9" s="293" t="s">
        <v>126</v>
      </c>
      <c r="C9" s="294" t="s">
        <v>123</v>
      </c>
      <c r="D9" s="291"/>
      <c r="E9" s="291"/>
      <c r="F9" s="295">
        <v>2.4698999999999999E-2</v>
      </c>
      <c r="G9" s="295">
        <v>3.0509999999999999E-2</v>
      </c>
      <c r="H9" s="295">
        <v>3.4720000000000001E-2</v>
      </c>
      <c r="I9" s="295">
        <v>3.8420000000000003E-2</v>
      </c>
      <c r="J9" s="295">
        <v>4.2979999999999997E-2</v>
      </c>
      <c r="K9" s="295">
        <v>4.4810000000000003E-2</v>
      </c>
      <c r="L9" s="295">
        <v>4.9430000000000002E-2</v>
      </c>
      <c r="M9" s="295">
        <v>5.1950000000000003E-2</v>
      </c>
      <c r="N9" s="295">
        <v>5.3201999999999999E-2</v>
      </c>
      <c r="O9" s="295">
        <v>5.1369999999999999E-2</v>
      </c>
      <c r="P9" s="295">
        <v>5.4868889999999997E-2</v>
      </c>
      <c r="Q9" s="291"/>
    </row>
    <row r="10" spans="1:17" s="292" customFormat="1" ht="30" customHeight="1" thickBot="1" x14ac:dyDescent="0.3">
      <c r="A10" s="286">
        <v>5</v>
      </c>
      <c r="B10" s="293" t="s">
        <v>127</v>
      </c>
      <c r="C10" s="294" t="s">
        <v>8</v>
      </c>
      <c r="D10" s="291"/>
      <c r="E10" s="291"/>
      <c r="F10" s="295">
        <f>+F9/F6*100</f>
        <v>1.1756669919318371E-2</v>
      </c>
      <c r="G10" s="295">
        <f t="shared" ref="G10:P10" si="1">+G9/G6*100</f>
        <v>1.4082251240101229E-2</v>
      </c>
      <c r="H10" s="295">
        <f t="shared" si="1"/>
        <v>1.6108364008198935E-2</v>
      </c>
      <c r="I10" s="295">
        <f t="shared" si="1"/>
        <v>1.6245758322145521E-2</v>
      </c>
      <c r="J10" s="295">
        <f t="shared" si="1"/>
        <v>1.8331711856881278E-2</v>
      </c>
      <c r="K10" s="295">
        <f t="shared" si="1"/>
        <v>1.7980256626934352E-2</v>
      </c>
      <c r="L10" s="295">
        <f t="shared" si="1"/>
        <v>1.832680667165466E-2</v>
      </c>
      <c r="M10" s="295">
        <f t="shared" si="1"/>
        <v>1.9570724907938482E-2</v>
      </c>
      <c r="N10" s="295">
        <f t="shared" si="1"/>
        <v>1.9896147510176758E-2</v>
      </c>
      <c r="O10" s="295">
        <f t="shared" si="1"/>
        <v>1.9041123563436745E-2</v>
      </c>
      <c r="P10" s="295">
        <f t="shared" si="1"/>
        <v>1.9832083516917249E-2</v>
      </c>
      <c r="Q10" s="291"/>
    </row>
    <row r="11" spans="1:17" s="292" customFormat="1" ht="30" customHeight="1" thickBot="1" x14ac:dyDescent="0.3">
      <c r="A11" s="286">
        <v>6</v>
      </c>
      <c r="B11" s="287" t="s">
        <v>128</v>
      </c>
      <c r="C11" s="288" t="s">
        <v>123</v>
      </c>
      <c r="D11" s="289"/>
      <c r="E11" s="289"/>
      <c r="F11" s="290">
        <v>148.99029999999999</v>
      </c>
      <c r="G11" s="290">
        <v>158.3169</v>
      </c>
      <c r="H11" s="290">
        <v>161.06819999999999</v>
      </c>
      <c r="I11" s="290">
        <v>170.11789999999999</v>
      </c>
      <c r="J11" s="290">
        <v>173.839</v>
      </c>
      <c r="K11" s="290">
        <v>181.20150000000001</v>
      </c>
      <c r="L11" s="290">
        <v>190.81039999999999</v>
      </c>
      <c r="M11" s="290">
        <v>193.9659</v>
      </c>
      <c r="N11" s="290">
        <v>198.60419999999999</v>
      </c>
      <c r="O11" s="290">
        <v>200.70679999999999</v>
      </c>
      <c r="P11" s="290">
        <v>199.6216</v>
      </c>
      <c r="Q11" s="291"/>
    </row>
    <row r="12" spans="1:17" s="292" customFormat="1" ht="30" customHeight="1" thickBot="1" x14ac:dyDescent="0.3">
      <c r="A12" s="286">
        <v>7</v>
      </c>
      <c r="B12" s="293" t="s">
        <v>124</v>
      </c>
      <c r="C12" s="294" t="s">
        <v>123</v>
      </c>
      <c r="D12" s="291"/>
      <c r="E12" s="291"/>
      <c r="F12" s="295">
        <v>99.669499999999999</v>
      </c>
      <c r="G12" s="295">
        <v>104.46430000000001</v>
      </c>
      <c r="H12" s="295">
        <v>106.15339999999999</v>
      </c>
      <c r="I12" s="295">
        <v>112.9332</v>
      </c>
      <c r="J12" s="295">
        <v>112.97110000000001</v>
      </c>
      <c r="K12" s="295">
        <v>118.3288</v>
      </c>
      <c r="L12" s="295">
        <v>128.05099999999999</v>
      </c>
      <c r="M12" s="295">
        <v>127.41240000000001</v>
      </c>
      <c r="N12" s="295">
        <v>128.60910000000001</v>
      </c>
      <c r="O12" s="295">
        <v>132.49099999999999</v>
      </c>
      <c r="P12" s="295">
        <v>128.8486</v>
      </c>
      <c r="Q12" s="291"/>
    </row>
    <row r="13" spans="1:17" s="292" customFormat="1" ht="30" customHeight="1" thickBot="1" x14ac:dyDescent="0.3">
      <c r="A13" s="286">
        <v>8</v>
      </c>
      <c r="B13" s="293" t="s">
        <v>129</v>
      </c>
      <c r="C13" s="294" t="s">
        <v>8</v>
      </c>
      <c r="D13" s="291"/>
      <c r="E13" s="291"/>
      <c r="F13" s="295">
        <f>+F12/F11*100</f>
        <v>66.896636895153577</v>
      </c>
      <c r="G13" s="295">
        <f t="shared" ref="G13:P13" si="2">+G12/G11*100</f>
        <v>65.984301107462315</v>
      </c>
      <c r="H13" s="295">
        <f t="shared" si="2"/>
        <v>65.905870929208859</v>
      </c>
      <c r="I13" s="295">
        <f t="shared" si="2"/>
        <v>66.385253991496484</v>
      </c>
      <c r="J13" s="295">
        <f t="shared" si="2"/>
        <v>64.986050310919879</v>
      </c>
      <c r="K13" s="295">
        <f t="shared" si="2"/>
        <v>65.302329174979235</v>
      </c>
      <c r="L13" s="295">
        <f t="shared" si="2"/>
        <v>67.109025503850944</v>
      </c>
      <c r="M13" s="295">
        <f t="shared" si="2"/>
        <v>65.688041042265681</v>
      </c>
      <c r="N13" s="295">
        <f t="shared" si="2"/>
        <v>64.756485512390981</v>
      </c>
      <c r="O13" s="295">
        <f t="shared" si="2"/>
        <v>66.012212839824059</v>
      </c>
      <c r="P13" s="295">
        <f t="shared" si="2"/>
        <v>64.546421830102545</v>
      </c>
      <c r="Q13" s="291"/>
    </row>
    <row r="14" spans="1:17" s="292" customFormat="1" ht="30" customHeight="1" thickBot="1" x14ac:dyDescent="0.3">
      <c r="A14" s="286">
        <v>9</v>
      </c>
      <c r="B14" s="293" t="s">
        <v>130</v>
      </c>
      <c r="C14" s="294" t="s">
        <v>123</v>
      </c>
      <c r="D14" s="291"/>
      <c r="E14" s="291"/>
      <c r="F14" s="295">
        <v>49.320799999999998</v>
      </c>
      <c r="G14" s="295">
        <v>53.852600000000002</v>
      </c>
      <c r="H14" s="295">
        <v>54.9148</v>
      </c>
      <c r="I14" s="295">
        <v>57.184699999999999</v>
      </c>
      <c r="J14" s="295">
        <v>60.867899999999999</v>
      </c>
      <c r="K14" s="295">
        <v>62.872700000000002</v>
      </c>
      <c r="L14" s="295">
        <v>62.759399999999999</v>
      </c>
      <c r="M14" s="295">
        <v>66.5535</v>
      </c>
      <c r="N14" s="295">
        <v>69.995099999999994</v>
      </c>
      <c r="O14" s="295">
        <v>68.215800000000002</v>
      </c>
      <c r="P14" s="295">
        <v>70.772999999999996</v>
      </c>
      <c r="Q14" s="291"/>
    </row>
    <row r="15" spans="1:17" s="292" customFormat="1" ht="30" customHeight="1" thickBot="1" x14ac:dyDescent="0.3">
      <c r="A15" s="286">
        <v>10</v>
      </c>
      <c r="B15" s="293" t="s">
        <v>131</v>
      </c>
      <c r="C15" s="294" t="s">
        <v>8</v>
      </c>
      <c r="D15" s="291"/>
      <c r="E15" s="291"/>
      <c r="F15" s="295">
        <f>+F14/F11*100</f>
        <v>33.103363104846423</v>
      </c>
      <c r="G15" s="295">
        <f t="shared" ref="G15:P15" si="3">+G14/G11*100</f>
        <v>34.015698892537685</v>
      </c>
      <c r="H15" s="295">
        <f t="shared" si="3"/>
        <v>34.094129070791134</v>
      </c>
      <c r="I15" s="295">
        <f t="shared" si="3"/>
        <v>33.614746008503516</v>
      </c>
      <c r="J15" s="295">
        <f t="shared" si="3"/>
        <v>35.013949689080128</v>
      </c>
      <c r="K15" s="295">
        <f t="shared" si="3"/>
        <v>34.697670825020765</v>
      </c>
      <c r="L15" s="295">
        <f t="shared" si="3"/>
        <v>32.890974496149063</v>
      </c>
      <c r="M15" s="295">
        <f t="shared" si="3"/>
        <v>34.311958957734326</v>
      </c>
      <c r="N15" s="295">
        <f t="shared" si="3"/>
        <v>35.243514487609026</v>
      </c>
      <c r="O15" s="295">
        <f t="shared" si="3"/>
        <v>33.987787160175941</v>
      </c>
      <c r="P15" s="295">
        <f t="shared" si="3"/>
        <v>35.45357816989744</v>
      </c>
      <c r="Q15" s="291"/>
    </row>
    <row r="16" spans="1:17" s="292" customFormat="1" ht="30" customHeight="1" thickBot="1" x14ac:dyDescent="0.3">
      <c r="A16" s="286">
        <v>11</v>
      </c>
      <c r="B16" s="287" t="s">
        <v>132</v>
      </c>
      <c r="C16" s="288" t="s">
        <v>123</v>
      </c>
      <c r="D16" s="289"/>
      <c r="E16" s="289"/>
      <c r="F16" s="290">
        <v>122.46</v>
      </c>
      <c r="G16" s="290">
        <v>121.4709</v>
      </c>
      <c r="H16" s="290">
        <v>127.1987</v>
      </c>
      <c r="I16" s="290">
        <v>129.66300000000001</v>
      </c>
      <c r="J16" s="290">
        <v>134.01830000000001</v>
      </c>
      <c r="K16" s="290">
        <v>134.61619999999999</v>
      </c>
      <c r="L16" s="290">
        <v>134.35990000000001</v>
      </c>
      <c r="M16" s="290">
        <v>132.78120000000001</v>
      </c>
      <c r="N16" s="290">
        <v>132.15950000000001</v>
      </c>
      <c r="O16" s="290">
        <v>126.88379999999999</v>
      </c>
      <c r="P16" s="290">
        <v>137.58760000000001</v>
      </c>
      <c r="Q16" s="291"/>
    </row>
    <row r="17" spans="1:17" s="292" customFormat="1" ht="30" customHeight="1" thickBot="1" x14ac:dyDescent="0.3">
      <c r="A17" s="286">
        <v>12</v>
      </c>
      <c r="B17" s="293" t="s">
        <v>124</v>
      </c>
      <c r="C17" s="294" t="s">
        <v>123</v>
      </c>
      <c r="D17" s="291"/>
      <c r="E17" s="291"/>
      <c r="F17" s="295">
        <v>82.534199999999998</v>
      </c>
      <c r="G17" s="295">
        <v>78.700099999999992</v>
      </c>
      <c r="H17" s="295">
        <v>85.211700000000008</v>
      </c>
      <c r="I17" s="295">
        <v>87.372600000000006</v>
      </c>
      <c r="J17" s="295">
        <f>+J16-J19</f>
        <v>91.236200000000011</v>
      </c>
      <c r="K17" s="295">
        <v>92.535199999999989</v>
      </c>
      <c r="L17" s="295">
        <v>94.749500000000012</v>
      </c>
      <c r="M17" s="295">
        <v>93.916200000000003</v>
      </c>
      <c r="N17" s="295">
        <v>93.898099999999999</v>
      </c>
      <c r="O17" s="295">
        <v>90.673299999999983</v>
      </c>
      <c r="P17" s="295">
        <v>100.56279700000002</v>
      </c>
      <c r="Q17" s="291"/>
    </row>
    <row r="18" spans="1:17" s="292" customFormat="1" ht="30" customHeight="1" thickBot="1" x14ac:dyDescent="0.3">
      <c r="A18" s="286">
        <v>13</v>
      </c>
      <c r="B18" s="293" t="s">
        <v>133</v>
      </c>
      <c r="C18" s="294" t="s">
        <v>8</v>
      </c>
      <c r="D18" s="291"/>
      <c r="E18" s="291"/>
      <c r="F18" s="295">
        <f>+F17/F16*100</f>
        <v>67.396864282214608</v>
      </c>
      <c r="G18" s="295">
        <f t="shared" ref="G18:P18" si="4">+G17/G16*100</f>
        <v>64.78926228421787</v>
      </c>
      <c r="H18" s="295">
        <f t="shared" si="4"/>
        <v>66.991014845277505</v>
      </c>
      <c r="I18" s="295">
        <f t="shared" si="4"/>
        <v>67.384373337035242</v>
      </c>
      <c r="J18" s="295">
        <f t="shared" si="4"/>
        <v>68.077419277815039</v>
      </c>
      <c r="K18" s="295">
        <f t="shared" si="4"/>
        <v>68.740017917605755</v>
      </c>
      <c r="L18" s="295">
        <f t="shared" si="4"/>
        <v>70.519180201831063</v>
      </c>
      <c r="M18" s="295">
        <f t="shared" si="4"/>
        <v>70.730043108512348</v>
      </c>
      <c r="N18" s="295">
        <f t="shared" si="4"/>
        <v>71.049073278878922</v>
      </c>
      <c r="O18" s="295">
        <f t="shared" si="4"/>
        <v>71.461683839859774</v>
      </c>
      <c r="P18" s="295">
        <f t="shared" si="4"/>
        <v>73.090014652483219</v>
      </c>
      <c r="Q18" s="291"/>
    </row>
    <row r="19" spans="1:17" s="292" customFormat="1" ht="30" customHeight="1" thickBot="1" x14ac:dyDescent="0.3">
      <c r="A19" s="286">
        <v>14</v>
      </c>
      <c r="B19" s="293" t="s">
        <v>126</v>
      </c>
      <c r="C19" s="294" t="s">
        <v>123</v>
      </c>
      <c r="D19" s="291"/>
      <c r="E19" s="291"/>
      <c r="F19" s="295">
        <v>39.925800000000002</v>
      </c>
      <c r="G19" s="295">
        <v>42.770800000000001</v>
      </c>
      <c r="H19" s="295">
        <v>41.987000000000002</v>
      </c>
      <c r="I19" s="295">
        <v>42.290399999999998</v>
      </c>
      <c r="J19" s="295">
        <v>42.7821</v>
      </c>
      <c r="K19" s="295">
        <v>42.081000000000003</v>
      </c>
      <c r="L19" s="295">
        <v>39.610399999999998</v>
      </c>
      <c r="M19" s="295">
        <v>38.865000000000002</v>
      </c>
      <c r="N19" s="295">
        <v>38.261400000000002</v>
      </c>
      <c r="O19" s="295">
        <v>36.210500000000003</v>
      </c>
      <c r="P19" s="295">
        <v>37.024802999999999</v>
      </c>
      <c r="Q19" s="291"/>
    </row>
    <row r="20" spans="1:17" s="292" customFormat="1" ht="30" customHeight="1" thickBot="1" x14ac:dyDescent="0.3">
      <c r="A20" s="286">
        <v>15</v>
      </c>
      <c r="B20" s="293" t="s">
        <v>134</v>
      </c>
      <c r="C20" s="294" t="s">
        <v>8</v>
      </c>
      <c r="D20" s="291"/>
      <c r="E20" s="291"/>
      <c r="F20" s="295">
        <f>+F19/F16*100</f>
        <v>32.603135717785406</v>
      </c>
      <c r="G20" s="295">
        <f t="shared" ref="G20:P20" si="5">+G19/G16*100</f>
        <v>35.210737715782138</v>
      </c>
      <c r="H20" s="295">
        <f t="shared" si="5"/>
        <v>33.008985154722495</v>
      </c>
      <c r="I20" s="295">
        <f t="shared" si="5"/>
        <v>32.615626662964758</v>
      </c>
      <c r="J20" s="295">
        <f t="shared" si="5"/>
        <v>31.92258072218495</v>
      </c>
      <c r="K20" s="295">
        <f t="shared" si="5"/>
        <v>31.259982082394249</v>
      </c>
      <c r="L20" s="295">
        <f t="shared" si="5"/>
        <v>29.480819798168945</v>
      </c>
      <c r="M20" s="295">
        <f t="shared" si="5"/>
        <v>29.269956891487649</v>
      </c>
      <c r="N20" s="295">
        <f t="shared" si="5"/>
        <v>28.950926721121068</v>
      </c>
      <c r="O20" s="295">
        <f t="shared" si="5"/>
        <v>28.538316160140226</v>
      </c>
      <c r="P20" s="295">
        <f t="shared" si="5"/>
        <v>26.909985347516781</v>
      </c>
      <c r="Q20" s="291"/>
    </row>
    <row r="21" spans="1:17" s="292" customFormat="1" ht="30" customHeight="1" thickBot="1" x14ac:dyDescent="0.3">
      <c r="A21" s="286">
        <v>16</v>
      </c>
      <c r="B21" s="287" t="s">
        <v>135</v>
      </c>
      <c r="C21" s="288" t="s">
        <v>123</v>
      </c>
      <c r="D21" s="289"/>
      <c r="E21" s="289"/>
      <c r="F21" s="290">
        <v>82.217100000000002</v>
      </c>
      <c r="G21" s="290">
        <v>77.173100000000005</v>
      </c>
      <c r="H21" s="290">
        <v>80.056399999999996</v>
      </c>
      <c r="I21" s="290">
        <v>78.332499999999996</v>
      </c>
      <c r="J21" s="290">
        <v>78.203800000000001</v>
      </c>
      <c r="K21" s="290">
        <v>76.817899999999995</v>
      </c>
      <c r="L21" s="290">
        <v>75.365099999999998</v>
      </c>
      <c r="M21" s="290">
        <v>89.378500000000003</v>
      </c>
      <c r="N21" s="290">
        <v>81.085700000000003</v>
      </c>
      <c r="O21" s="290">
        <v>84.216399999999993</v>
      </c>
      <c r="P21" s="290">
        <v>81.928799999999995</v>
      </c>
      <c r="Q21" s="291"/>
    </row>
    <row r="22" spans="1:17" s="292" customFormat="1" ht="30" customHeight="1" thickBot="1" x14ac:dyDescent="0.3">
      <c r="A22" s="286">
        <v>17</v>
      </c>
      <c r="B22" s="293" t="s">
        <v>124</v>
      </c>
      <c r="C22" s="294" t="s">
        <v>123</v>
      </c>
      <c r="D22" s="291"/>
      <c r="E22" s="291"/>
      <c r="F22" s="295">
        <v>82.015892300000004</v>
      </c>
      <c r="G22" s="295">
        <v>76.940851600000002</v>
      </c>
      <c r="H22" s="295">
        <v>79.793559000000002</v>
      </c>
      <c r="I22" s="295">
        <v>78.018208999999999</v>
      </c>
      <c r="J22" s="295">
        <v>77.829090199999996</v>
      </c>
      <c r="K22" s="295">
        <v>76.417968999999999</v>
      </c>
      <c r="L22" s="295">
        <v>74.938688999999997</v>
      </c>
      <c r="M22" s="295">
        <v>88.918461600000001</v>
      </c>
      <c r="N22" s="295">
        <v>80.613532300000003</v>
      </c>
      <c r="O22" s="295">
        <v>83.685342999999989</v>
      </c>
      <c r="P22" s="295">
        <v>81.393113209999996</v>
      </c>
      <c r="Q22" s="291"/>
    </row>
    <row r="23" spans="1:17" s="292" customFormat="1" ht="30" customHeight="1" thickBot="1" x14ac:dyDescent="0.3">
      <c r="A23" s="286">
        <v>18</v>
      </c>
      <c r="B23" s="293" t="s">
        <v>136</v>
      </c>
      <c r="C23" s="294" t="s">
        <v>8</v>
      </c>
      <c r="D23" s="291"/>
      <c r="E23" s="291"/>
      <c r="F23" s="295">
        <f>+F22/F21*100</f>
        <v>99.755272686582231</v>
      </c>
      <c r="G23" s="295">
        <f t="shared" ref="G23:P23" si="6">+G22/G21*100</f>
        <v>99.69905524075098</v>
      </c>
      <c r="H23" s="295">
        <f t="shared" si="6"/>
        <v>99.671680215448106</v>
      </c>
      <c r="I23" s="295">
        <f t="shared" si="6"/>
        <v>99.598773178438066</v>
      </c>
      <c r="J23" s="295">
        <f t="shared" si="6"/>
        <v>99.520854741073961</v>
      </c>
      <c r="K23" s="295">
        <f t="shared" si="6"/>
        <v>99.479377853338875</v>
      </c>
      <c r="L23" s="295">
        <f t="shared" si="6"/>
        <v>99.434206283810411</v>
      </c>
      <c r="M23" s="295">
        <f t="shared" si="6"/>
        <v>99.485291876681742</v>
      </c>
      <c r="N23" s="295">
        <f t="shared" si="6"/>
        <v>99.417693008754938</v>
      </c>
      <c r="O23" s="295">
        <f t="shared" si="6"/>
        <v>99.369413795887723</v>
      </c>
      <c r="P23" s="295">
        <f t="shared" si="6"/>
        <v>99.346155698606594</v>
      </c>
      <c r="Q23" s="291"/>
    </row>
    <row r="24" spans="1:17" s="292" customFormat="1" ht="30" customHeight="1" thickBot="1" x14ac:dyDescent="0.3">
      <c r="A24" s="286">
        <v>19</v>
      </c>
      <c r="B24" s="293" t="s">
        <v>126</v>
      </c>
      <c r="C24" s="294" t="s">
        <v>137</v>
      </c>
      <c r="D24" s="291"/>
      <c r="E24" s="291"/>
      <c r="F24" s="295">
        <v>0.20120769999999999</v>
      </c>
      <c r="G24" s="295">
        <v>0.23224839999999999</v>
      </c>
      <c r="H24" s="295">
        <v>0.26284099999999999</v>
      </c>
      <c r="I24" s="295">
        <v>0.31429099999999999</v>
      </c>
      <c r="J24" s="295">
        <v>0.37470979999999998</v>
      </c>
      <c r="K24" s="295">
        <v>0.39993099999999998</v>
      </c>
      <c r="L24" s="295">
        <v>0.42641099999999998</v>
      </c>
      <c r="M24" s="295">
        <v>0.46003840000000001</v>
      </c>
      <c r="N24" s="295">
        <v>0.47216770000000002</v>
      </c>
      <c r="O24" s="295">
        <v>0.531057</v>
      </c>
      <c r="P24" s="295">
        <v>0.53568678999999997</v>
      </c>
      <c r="Q24" s="291"/>
    </row>
    <row r="25" spans="1:17" s="292" customFormat="1" ht="30" customHeight="1" thickBot="1" x14ac:dyDescent="0.3">
      <c r="A25" s="286">
        <v>20</v>
      </c>
      <c r="B25" s="293" t="s">
        <v>138</v>
      </c>
      <c r="C25" s="294" t="s">
        <v>8</v>
      </c>
      <c r="D25" s="291"/>
      <c r="E25" s="291"/>
      <c r="F25" s="295">
        <f>+F24/F21*100</f>
        <v>0.24472731341776832</v>
      </c>
      <c r="G25" s="295">
        <f t="shared" ref="G25:P25" si="7">+G24/G21*100</f>
        <v>0.30094475924901293</v>
      </c>
      <c r="H25" s="295">
        <f t="shared" si="7"/>
        <v>0.32831978455189093</v>
      </c>
      <c r="I25" s="295">
        <f t="shared" si="7"/>
        <v>0.40122682156193151</v>
      </c>
      <c r="J25" s="295">
        <f t="shared" si="7"/>
        <v>0.47914525892603677</v>
      </c>
      <c r="K25" s="295">
        <f t="shared" si="7"/>
        <v>0.52062214666112983</v>
      </c>
      <c r="L25" s="295">
        <f t="shared" si="7"/>
        <v>0.56579371618958907</v>
      </c>
      <c r="M25" s="295">
        <f t="shared" si="7"/>
        <v>0.51470812331824767</v>
      </c>
      <c r="N25" s="295">
        <f t="shared" si="7"/>
        <v>0.58230699124506546</v>
      </c>
      <c r="O25" s="295">
        <f t="shared" si="7"/>
        <v>0.63058620411226318</v>
      </c>
      <c r="P25" s="295">
        <f t="shared" si="7"/>
        <v>0.65384430139340499</v>
      </c>
      <c r="Q25" s="291"/>
    </row>
    <row r="26" spans="1:17" s="292" customFormat="1" ht="30" customHeight="1" thickBot="1" x14ac:dyDescent="0.3">
      <c r="A26" s="286">
        <v>21</v>
      </c>
      <c r="B26" s="287" t="s">
        <v>139</v>
      </c>
      <c r="C26" s="288" t="s">
        <v>123</v>
      </c>
      <c r="D26" s="289"/>
      <c r="E26" s="289"/>
      <c r="F26" s="290">
        <v>360.94529999999997</v>
      </c>
      <c r="G26" s="290">
        <v>346.0958</v>
      </c>
      <c r="H26" s="290">
        <v>374.94009999999997</v>
      </c>
      <c r="I26" s="290">
        <v>396.80309999999997</v>
      </c>
      <c r="J26" s="290">
        <v>436.93189999999998</v>
      </c>
      <c r="K26" s="290">
        <v>448.86959999999999</v>
      </c>
      <c r="L26" s="290">
        <v>459.47460000000001</v>
      </c>
      <c r="M26" s="290">
        <v>444.54989999999998</v>
      </c>
      <c r="N26" s="290">
        <v>419.2561</v>
      </c>
      <c r="O26" s="290">
        <v>390.18419999999998</v>
      </c>
      <c r="P26" s="290">
        <v>487.91640000000001</v>
      </c>
      <c r="Q26" s="291"/>
    </row>
    <row r="27" spans="1:17" s="292" customFormat="1" ht="30" customHeight="1" thickBot="1" x14ac:dyDescent="0.3">
      <c r="A27" s="286">
        <v>22</v>
      </c>
      <c r="B27" s="293" t="s">
        <v>124</v>
      </c>
      <c r="C27" s="294" t="s">
        <v>123</v>
      </c>
      <c r="D27" s="291"/>
      <c r="E27" s="291"/>
      <c r="F27" s="295">
        <v>172.69829999999996</v>
      </c>
      <c r="G27" s="295">
        <v>145.68019999999999</v>
      </c>
      <c r="H27" s="295">
        <v>178.94349999999997</v>
      </c>
      <c r="I27" s="295">
        <v>198.58189999999996</v>
      </c>
      <c r="J27" s="295">
        <v>236.17409999999998</v>
      </c>
      <c r="K27" s="295">
        <v>255.98339999999999</v>
      </c>
      <c r="L27" s="295">
        <v>277.3134</v>
      </c>
      <c r="M27" s="295">
        <v>265.34769999999997</v>
      </c>
      <c r="N27" s="295">
        <v>254.52779000000001</v>
      </c>
      <c r="O27" s="295">
        <v>223.10099999999997</v>
      </c>
      <c r="P27" s="295">
        <v>318.51189899999997</v>
      </c>
      <c r="Q27" s="291"/>
    </row>
    <row r="28" spans="1:17" s="292" customFormat="1" ht="30" customHeight="1" thickBot="1" x14ac:dyDescent="0.3">
      <c r="A28" s="286">
        <v>23</v>
      </c>
      <c r="B28" s="293" t="s">
        <v>140</v>
      </c>
      <c r="C28" s="294" t="s">
        <v>8</v>
      </c>
      <c r="D28" s="291"/>
      <c r="E28" s="291"/>
      <c r="F28" s="295">
        <f>+F27/F26*100</f>
        <v>47.846114078781461</v>
      </c>
      <c r="G28" s="295">
        <f t="shared" ref="G28:P28" si="8">+G27/G26*100</f>
        <v>42.092449547206293</v>
      </c>
      <c r="H28" s="295">
        <f t="shared" si="8"/>
        <v>47.725890082175788</v>
      </c>
      <c r="I28" s="295">
        <f t="shared" si="8"/>
        <v>50.045450753786945</v>
      </c>
      <c r="J28" s="295">
        <f t="shared" si="8"/>
        <v>54.052839813252362</v>
      </c>
      <c r="K28" s="295">
        <f t="shared" si="8"/>
        <v>57.028455480166173</v>
      </c>
      <c r="L28" s="295">
        <f t="shared" si="8"/>
        <v>60.354457025480848</v>
      </c>
      <c r="M28" s="295">
        <f t="shared" si="8"/>
        <v>59.689069775968903</v>
      </c>
      <c r="N28" s="295">
        <f t="shared" si="8"/>
        <v>60.709382642256124</v>
      </c>
      <c r="O28" s="295">
        <f t="shared" si="8"/>
        <v>57.178378827230823</v>
      </c>
      <c r="P28" s="295">
        <f t="shared" si="8"/>
        <v>65.280014977975725</v>
      </c>
      <c r="Q28" s="291"/>
    </row>
    <row r="29" spans="1:17" s="292" customFormat="1" ht="30" customHeight="1" thickBot="1" x14ac:dyDescent="0.3">
      <c r="A29" s="286">
        <v>24</v>
      </c>
      <c r="B29" s="293" t="s">
        <v>126</v>
      </c>
      <c r="C29" s="294" t="s">
        <v>123</v>
      </c>
      <c r="D29" s="291"/>
      <c r="E29" s="291"/>
      <c r="F29" s="295">
        <v>188.24700000000001</v>
      </c>
      <c r="G29" s="295">
        <v>200.41560000000001</v>
      </c>
      <c r="H29" s="295">
        <v>195.9966</v>
      </c>
      <c r="I29" s="295">
        <v>198.22120000000001</v>
      </c>
      <c r="J29" s="295">
        <v>200.7578</v>
      </c>
      <c r="K29" s="295">
        <v>192.8862</v>
      </c>
      <c r="L29" s="295">
        <v>182.16120000000001</v>
      </c>
      <c r="M29" s="295">
        <v>179.2022</v>
      </c>
      <c r="N29" s="295">
        <v>164.72830999999999</v>
      </c>
      <c r="O29" s="295">
        <v>167.08320000000001</v>
      </c>
      <c r="P29" s="295">
        <v>169.40450100000001</v>
      </c>
      <c r="Q29" s="291"/>
    </row>
    <row r="30" spans="1:17" s="292" customFormat="1" ht="30" customHeight="1" thickBot="1" x14ac:dyDescent="0.3">
      <c r="A30" s="286">
        <v>25</v>
      </c>
      <c r="B30" s="293" t="s">
        <v>141</v>
      </c>
      <c r="C30" s="294" t="s">
        <v>8</v>
      </c>
      <c r="D30" s="291"/>
      <c r="E30" s="291"/>
      <c r="F30" s="295">
        <f>+F29/F26*100</f>
        <v>52.153885921218546</v>
      </c>
      <c r="G30" s="295">
        <f t="shared" ref="G30:P30" si="9">+G29/G26*100</f>
        <v>57.907550452793707</v>
      </c>
      <c r="H30" s="295">
        <f t="shared" si="9"/>
        <v>52.274109917824205</v>
      </c>
      <c r="I30" s="295">
        <f t="shared" si="9"/>
        <v>49.954549246213055</v>
      </c>
      <c r="J30" s="295">
        <f t="shared" si="9"/>
        <v>45.947160186747638</v>
      </c>
      <c r="K30" s="295">
        <f t="shared" si="9"/>
        <v>42.971544519833827</v>
      </c>
      <c r="L30" s="295">
        <f t="shared" si="9"/>
        <v>39.645542974519159</v>
      </c>
      <c r="M30" s="295">
        <f t="shared" si="9"/>
        <v>40.310930224031097</v>
      </c>
      <c r="N30" s="295">
        <f t="shared" si="9"/>
        <v>39.290617357743869</v>
      </c>
      <c r="O30" s="295">
        <f t="shared" si="9"/>
        <v>42.821621172769177</v>
      </c>
      <c r="P30" s="295">
        <f t="shared" si="9"/>
        <v>34.719985022024268</v>
      </c>
      <c r="Q30" s="291"/>
    </row>
    <row r="31" spans="1:17" s="292" customFormat="1" ht="30" customHeight="1" thickBot="1" x14ac:dyDescent="0.3">
      <c r="A31" s="286">
        <v>26</v>
      </c>
      <c r="B31" s="287" t="s">
        <v>142</v>
      </c>
      <c r="C31" s="288" t="s">
        <v>123</v>
      </c>
      <c r="D31" s="289"/>
      <c r="E31" s="289"/>
      <c r="F31" s="290"/>
      <c r="G31" s="290"/>
      <c r="H31" s="290"/>
      <c r="I31" s="290"/>
      <c r="J31" s="290"/>
      <c r="K31" s="290"/>
      <c r="L31" s="290"/>
      <c r="M31" s="290"/>
      <c r="N31" s="290"/>
      <c r="O31" s="290"/>
      <c r="P31" s="290"/>
      <c r="Q31" s="289"/>
    </row>
    <row r="32" spans="1:17" s="292" customFormat="1" ht="30" customHeight="1" thickBot="1" x14ac:dyDescent="0.3">
      <c r="A32" s="286">
        <v>27</v>
      </c>
      <c r="B32" s="293" t="s">
        <v>124</v>
      </c>
      <c r="C32" s="294" t="s">
        <v>123</v>
      </c>
      <c r="D32" s="291"/>
      <c r="E32" s="291"/>
      <c r="F32" s="295"/>
      <c r="G32" s="295"/>
      <c r="H32" s="295"/>
      <c r="I32" s="295"/>
      <c r="J32" s="295"/>
      <c r="K32" s="295"/>
      <c r="L32" s="295"/>
      <c r="M32" s="295"/>
      <c r="N32" s="295"/>
      <c r="O32" s="295"/>
      <c r="P32" s="295"/>
      <c r="Q32" s="291"/>
    </row>
    <row r="33" spans="1:17" s="292" customFormat="1" ht="30" customHeight="1" thickBot="1" x14ac:dyDescent="0.3">
      <c r="A33" s="286">
        <v>28</v>
      </c>
      <c r="B33" s="293" t="s">
        <v>143</v>
      </c>
      <c r="C33" s="294" t="s">
        <v>8</v>
      </c>
      <c r="D33" s="291"/>
      <c r="E33" s="291"/>
      <c r="F33" s="295"/>
      <c r="G33" s="295"/>
      <c r="H33" s="295"/>
      <c r="I33" s="295"/>
      <c r="J33" s="295"/>
      <c r="K33" s="295"/>
      <c r="L33" s="295"/>
      <c r="M33" s="295"/>
      <c r="N33" s="295"/>
      <c r="O33" s="295"/>
      <c r="P33" s="295"/>
      <c r="Q33" s="291"/>
    </row>
    <row r="34" spans="1:17" s="292" customFormat="1" ht="30" customHeight="1" thickBot="1" x14ac:dyDescent="0.3">
      <c r="A34" s="286">
        <v>29</v>
      </c>
      <c r="B34" s="293" t="s">
        <v>126</v>
      </c>
      <c r="C34" s="294" t="s">
        <v>123</v>
      </c>
      <c r="D34" s="291"/>
      <c r="E34" s="291"/>
      <c r="F34" s="295"/>
      <c r="G34" s="295"/>
      <c r="H34" s="295"/>
      <c r="I34" s="295"/>
      <c r="J34" s="295"/>
      <c r="K34" s="295"/>
      <c r="L34" s="295"/>
      <c r="M34" s="295"/>
      <c r="N34" s="295"/>
      <c r="O34" s="295"/>
      <c r="P34" s="295"/>
      <c r="Q34" s="291"/>
    </row>
    <row r="35" spans="1:17" s="292" customFormat="1" ht="30" customHeight="1" thickBot="1" x14ac:dyDescent="0.3">
      <c r="A35" s="286">
        <v>30</v>
      </c>
      <c r="B35" s="293" t="s">
        <v>144</v>
      </c>
      <c r="C35" s="294" t="s">
        <v>8</v>
      </c>
      <c r="D35" s="291"/>
      <c r="E35" s="291"/>
      <c r="F35" s="295"/>
      <c r="G35" s="295"/>
      <c r="H35" s="295"/>
      <c r="I35" s="295"/>
      <c r="J35" s="295"/>
      <c r="K35" s="295"/>
      <c r="L35" s="295"/>
      <c r="M35" s="295"/>
      <c r="N35" s="295"/>
      <c r="O35" s="295"/>
      <c r="P35" s="295"/>
      <c r="Q35" s="291"/>
    </row>
    <row r="36" spans="1:17" s="292" customFormat="1" ht="30" customHeight="1" thickBot="1" x14ac:dyDescent="0.3">
      <c r="A36" s="286">
        <v>31</v>
      </c>
      <c r="B36" s="287" t="s">
        <v>145</v>
      </c>
      <c r="C36" s="288" t="s">
        <v>123</v>
      </c>
      <c r="D36" s="289"/>
      <c r="E36" s="291"/>
      <c r="F36" s="290">
        <v>46.198799999999999</v>
      </c>
      <c r="G36" s="290">
        <v>44.305300000000003</v>
      </c>
      <c r="H36" s="290">
        <v>60.152500000000003</v>
      </c>
      <c r="I36" s="290">
        <v>56.552799999999998</v>
      </c>
      <c r="J36" s="290">
        <v>75.609300000000005</v>
      </c>
      <c r="K36" s="290">
        <v>86.501599999999996</v>
      </c>
      <c r="L36" s="290">
        <v>63.491900000000001</v>
      </c>
      <c r="M36" s="290">
        <v>77.370699999999999</v>
      </c>
      <c r="N36" s="290">
        <v>55.309100000000001</v>
      </c>
      <c r="O36" s="290">
        <v>50.429400000000001</v>
      </c>
      <c r="P36" s="290">
        <v>72.905299999999997</v>
      </c>
      <c r="Q36" s="291"/>
    </row>
    <row r="37" spans="1:17" s="292" customFormat="1" ht="30" customHeight="1" thickBot="1" x14ac:dyDescent="0.3">
      <c r="A37" s="286">
        <v>32</v>
      </c>
      <c r="B37" s="293" t="s">
        <v>124</v>
      </c>
      <c r="C37" s="294" t="s">
        <v>123</v>
      </c>
      <c r="D37" s="291"/>
      <c r="E37" s="291"/>
      <c r="F37" s="295">
        <v>44.905099999999997</v>
      </c>
      <c r="G37" s="295">
        <v>42.854800000000004</v>
      </c>
      <c r="H37" s="295">
        <v>58.667400000000001</v>
      </c>
      <c r="I37" s="295">
        <v>54.999399999999994</v>
      </c>
      <c r="J37" s="295">
        <v>73.953100000000006</v>
      </c>
      <c r="K37" s="295">
        <v>84.7102</v>
      </c>
      <c r="L37" s="295">
        <v>61.581499999999998</v>
      </c>
      <c r="M37" s="295">
        <v>75.269899999999993</v>
      </c>
      <c r="N37" s="295">
        <v>53.0608</v>
      </c>
      <c r="O37" s="295">
        <v>48.172600000000003</v>
      </c>
      <c r="P37" s="295">
        <v>70.567700000000002</v>
      </c>
      <c r="Q37" s="291"/>
    </row>
    <row r="38" spans="1:17" s="292" customFormat="1" ht="30" customHeight="1" thickBot="1" x14ac:dyDescent="0.3">
      <c r="A38" s="286">
        <v>33</v>
      </c>
      <c r="B38" s="293" t="s">
        <v>146</v>
      </c>
      <c r="C38" s="294" t="s">
        <v>8</v>
      </c>
      <c r="D38" s="291"/>
      <c r="E38" s="291"/>
      <c r="F38" s="295">
        <f>+F37/F36*100</f>
        <v>97.19971081499952</v>
      </c>
      <c r="G38" s="295">
        <f t="shared" ref="G38:P38" si="10">+G37/G36*100</f>
        <v>96.726125316835692</v>
      </c>
      <c r="H38" s="295">
        <f t="shared" si="10"/>
        <v>97.531108432733461</v>
      </c>
      <c r="I38" s="295">
        <f t="shared" si="10"/>
        <v>97.253186402795251</v>
      </c>
      <c r="J38" s="295">
        <f t="shared" si="10"/>
        <v>97.809528721995846</v>
      </c>
      <c r="K38" s="295">
        <f t="shared" si="10"/>
        <v>97.929055647525601</v>
      </c>
      <c r="L38" s="295">
        <f t="shared" si="10"/>
        <v>96.991112252114036</v>
      </c>
      <c r="M38" s="295">
        <f t="shared" si="10"/>
        <v>97.284760251619801</v>
      </c>
      <c r="N38" s="295">
        <f t="shared" si="10"/>
        <v>95.935026966629351</v>
      </c>
      <c r="O38" s="295">
        <f t="shared" si="10"/>
        <v>95.524832736459288</v>
      </c>
      <c r="P38" s="295">
        <f t="shared" si="10"/>
        <v>96.793648747073263</v>
      </c>
      <c r="Q38" s="291"/>
    </row>
    <row r="39" spans="1:17" s="292" customFormat="1" ht="30" customHeight="1" thickBot="1" x14ac:dyDescent="0.3">
      <c r="A39" s="286">
        <v>34</v>
      </c>
      <c r="B39" s="293" t="s">
        <v>126</v>
      </c>
      <c r="C39" s="294" t="s">
        <v>123</v>
      </c>
      <c r="D39" s="291"/>
      <c r="E39" s="291"/>
      <c r="F39" s="295">
        <v>1.2937000000000001</v>
      </c>
      <c r="G39" s="295">
        <v>1.4504999999999999</v>
      </c>
      <c r="H39" s="295">
        <v>1.4851000000000001</v>
      </c>
      <c r="I39" s="295">
        <v>1.5533999999999999</v>
      </c>
      <c r="J39" s="295">
        <v>1.6561999999999999</v>
      </c>
      <c r="K39" s="295">
        <v>1.7914000000000001</v>
      </c>
      <c r="L39" s="295">
        <v>1.9104000000000001</v>
      </c>
      <c r="M39" s="295">
        <v>2.1008</v>
      </c>
      <c r="N39" s="295">
        <v>2.2483</v>
      </c>
      <c r="O39" s="295">
        <v>2.2568000000000001</v>
      </c>
      <c r="P39" s="295">
        <v>2.3376000000000001</v>
      </c>
      <c r="Q39" s="291"/>
    </row>
    <row r="40" spans="1:17" s="292" customFormat="1" ht="30" customHeight="1" thickBot="1" x14ac:dyDescent="0.3">
      <c r="A40" s="286">
        <v>35</v>
      </c>
      <c r="B40" s="293" t="s">
        <v>147</v>
      </c>
      <c r="C40" s="294" t="s">
        <v>8</v>
      </c>
      <c r="D40" s="291"/>
      <c r="E40" s="291"/>
      <c r="F40" s="295">
        <f>+F39/F36*100</f>
        <v>2.8002891850004765</v>
      </c>
      <c r="G40" s="295">
        <f t="shared" ref="G40:P40" si="11">+G39/G36*100</f>
        <v>3.2738746831643164</v>
      </c>
      <c r="H40" s="295">
        <f t="shared" si="11"/>
        <v>2.4688915672665308</v>
      </c>
      <c r="I40" s="295">
        <f t="shared" si="11"/>
        <v>2.7468135972047358</v>
      </c>
      <c r="J40" s="295">
        <f t="shared" si="11"/>
        <v>2.1904712780041606</v>
      </c>
      <c r="K40" s="295">
        <f t="shared" si="11"/>
        <v>2.0709443524744056</v>
      </c>
      <c r="L40" s="295">
        <f t="shared" si="11"/>
        <v>3.0088877478859506</v>
      </c>
      <c r="M40" s="295">
        <f t="shared" si="11"/>
        <v>2.7152397483802009</v>
      </c>
      <c r="N40" s="295">
        <f t="shared" si="11"/>
        <v>4.064973033370638</v>
      </c>
      <c r="O40" s="295">
        <f t="shared" si="11"/>
        <v>4.4751672635407118</v>
      </c>
      <c r="P40" s="295">
        <f t="shared" si="11"/>
        <v>3.2063512529267424</v>
      </c>
      <c r="Q40" s="291"/>
    </row>
    <row r="41" spans="1:17" s="292" customFormat="1" ht="30" customHeight="1" thickBot="1" x14ac:dyDescent="0.3">
      <c r="A41" s="286">
        <v>36</v>
      </c>
      <c r="B41" s="287" t="s">
        <v>148</v>
      </c>
      <c r="C41" s="288" t="s">
        <v>123</v>
      </c>
      <c r="D41" s="289"/>
      <c r="E41" s="291"/>
      <c r="F41" s="290">
        <v>35.709299999999999</v>
      </c>
      <c r="G41" s="290">
        <v>31.940200000000001</v>
      </c>
      <c r="H41" s="290">
        <v>35.666899999999998</v>
      </c>
      <c r="I41" s="290">
        <v>37.222900000000003</v>
      </c>
      <c r="J41" s="290">
        <v>37.834200000000003</v>
      </c>
      <c r="K41" s="290">
        <v>39.5443</v>
      </c>
      <c r="L41" s="290">
        <v>40.427500000000002</v>
      </c>
      <c r="M41" s="290">
        <v>40.309100000000001</v>
      </c>
      <c r="N41" s="290">
        <v>39.473300000000002</v>
      </c>
      <c r="O41" s="290">
        <v>38.414200000000001</v>
      </c>
      <c r="P41" s="290">
        <v>46.4253</v>
      </c>
      <c r="Q41" s="291"/>
    </row>
    <row r="42" spans="1:17" s="292" customFormat="1" ht="30" customHeight="1" thickBot="1" x14ac:dyDescent="0.3">
      <c r="A42" s="286">
        <v>37</v>
      </c>
      <c r="B42" s="293" t="s">
        <v>124</v>
      </c>
      <c r="C42" s="294" t="s">
        <v>123</v>
      </c>
      <c r="D42" s="291"/>
      <c r="E42" s="291"/>
      <c r="F42" s="295">
        <v>32.570599999999999</v>
      </c>
      <c r="G42" s="295">
        <v>28.516000000000002</v>
      </c>
      <c r="H42" s="295">
        <v>32.194400000000002</v>
      </c>
      <c r="I42" s="295">
        <v>33.5989</v>
      </c>
      <c r="J42" s="295">
        <v>34.023000000000003</v>
      </c>
      <c r="K42" s="295">
        <v>35.560899999999997</v>
      </c>
      <c r="L42" s="295">
        <v>36.310600000000001</v>
      </c>
      <c r="M42" s="295">
        <v>35.896900000000002</v>
      </c>
      <c r="N42" s="295">
        <v>34.766600000000004</v>
      </c>
      <c r="O42" s="295">
        <v>33.666499999999999</v>
      </c>
      <c r="P42" s="295">
        <v>41.514699999999998</v>
      </c>
      <c r="Q42" s="291"/>
    </row>
    <row r="43" spans="1:17" s="292" customFormat="1" ht="30" customHeight="1" thickBot="1" x14ac:dyDescent="0.3">
      <c r="A43" s="286">
        <v>38</v>
      </c>
      <c r="B43" s="293" t="s">
        <v>149</v>
      </c>
      <c r="C43" s="294" t="s">
        <v>8</v>
      </c>
      <c r="D43" s="291"/>
      <c r="E43" s="291"/>
      <c r="F43" s="295">
        <f>+F42/F41*100</f>
        <v>91.210412973651117</v>
      </c>
      <c r="G43" s="295">
        <f t="shared" ref="G43:P43" si="12">+G42/G41*100</f>
        <v>89.279340768060308</v>
      </c>
      <c r="H43" s="295">
        <f t="shared" si="12"/>
        <v>90.264082384507773</v>
      </c>
      <c r="I43" s="295">
        <f t="shared" si="12"/>
        <v>90.264057878349078</v>
      </c>
      <c r="J43" s="295">
        <f t="shared" si="12"/>
        <v>89.926574369221498</v>
      </c>
      <c r="K43" s="295">
        <f t="shared" si="12"/>
        <v>89.926740389891833</v>
      </c>
      <c r="L43" s="295">
        <f t="shared" si="12"/>
        <v>89.816585245192002</v>
      </c>
      <c r="M43" s="295">
        <f t="shared" si="12"/>
        <v>89.05408456155061</v>
      </c>
      <c r="N43" s="295">
        <f t="shared" si="12"/>
        <v>88.076243942107709</v>
      </c>
      <c r="O43" s="295">
        <f t="shared" si="12"/>
        <v>87.640768257571409</v>
      </c>
      <c r="P43" s="295">
        <f t="shared" si="12"/>
        <v>89.422577775480178</v>
      </c>
      <c r="Q43" s="291"/>
    </row>
    <row r="44" spans="1:17" s="292" customFormat="1" ht="30" customHeight="1" thickBot="1" x14ac:dyDescent="0.3">
      <c r="A44" s="286">
        <v>39</v>
      </c>
      <c r="B44" s="293" t="s">
        <v>126</v>
      </c>
      <c r="C44" s="294" t="s">
        <v>123</v>
      </c>
      <c r="D44" s="291"/>
      <c r="E44" s="291"/>
      <c r="F44" s="295">
        <v>3.1387</v>
      </c>
      <c r="G44" s="295">
        <v>3.4241999999999999</v>
      </c>
      <c r="H44" s="295">
        <v>3.4725000000000001</v>
      </c>
      <c r="I44" s="295">
        <v>3.6240000000000001</v>
      </c>
      <c r="J44" s="295">
        <v>3.8111999999999999</v>
      </c>
      <c r="K44" s="295">
        <v>3.9834000000000001</v>
      </c>
      <c r="L44" s="295">
        <v>4.1169000000000002</v>
      </c>
      <c r="M44" s="295">
        <v>4.4122000000000003</v>
      </c>
      <c r="N44" s="295">
        <v>4.7066999999999997</v>
      </c>
      <c r="O44" s="295">
        <v>4.7477</v>
      </c>
      <c r="P44" s="295">
        <v>4.9105999999999996</v>
      </c>
      <c r="Q44" s="291"/>
    </row>
    <row r="45" spans="1:17" s="292" customFormat="1" ht="30" customHeight="1" thickBot="1" x14ac:dyDescent="0.3">
      <c r="A45" s="286">
        <v>40</v>
      </c>
      <c r="B45" s="293" t="s">
        <v>150</v>
      </c>
      <c r="C45" s="294" t="s">
        <v>8</v>
      </c>
      <c r="D45" s="291"/>
      <c r="E45" s="291"/>
      <c r="F45" s="295">
        <f>+F44/F41*100</f>
        <v>8.7895870263488796</v>
      </c>
      <c r="G45" s="295">
        <f t="shared" ref="G45:P45" si="13">+G44/G41*100</f>
        <v>10.720659231939687</v>
      </c>
      <c r="H45" s="295">
        <f t="shared" si="13"/>
        <v>9.7359176154922356</v>
      </c>
      <c r="I45" s="295">
        <f t="shared" si="13"/>
        <v>9.7359421216509183</v>
      </c>
      <c r="J45" s="295">
        <f t="shared" si="13"/>
        <v>10.073425630778502</v>
      </c>
      <c r="K45" s="295">
        <f t="shared" si="13"/>
        <v>10.073259610108156</v>
      </c>
      <c r="L45" s="295">
        <f t="shared" si="13"/>
        <v>10.183414754807989</v>
      </c>
      <c r="M45" s="295">
        <f t="shared" si="13"/>
        <v>10.945915438449383</v>
      </c>
      <c r="N45" s="295">
        <f t="shared" si="13"/>
        <v>11.923756057892296</v>
      </c>
      <c r="O45" s="295">
        <f t="shared" si="13"/>
        <v>12.35923174242858</v>
      </c>
      <c r="P45" s="295">
        <f t="shared" si="13"/>
        <v>10.57742222451982</v>
      </c>
      <c r="Q45" s="291"/>
    </row>
    <row r="46" spans="1:17" s="292" customFormat="1" ht="30" customHeight="1" thickBot="1" x14ac:dyDescent="0.3">
      <c r="A46" s="286">
        <v>41</v>
      </c>
      <c r="B46" s="287" t="s">
        <v>151</v>
      </c>
      <c r="C46" s="288" t="s">
        <v>123</v>
      </c>
      <c r="D46" s="289"/>
      <c r="E46" s="291"/>
      <c r="F46" s="290">
        <v>21.813400000000001</v>
      </c>
      <c r="G46" s="290">
        <v>17.875</v>
      </c>
      <c r="H46" s="290">
        <v>21.538900000000002</v>
      </c>
      <c r="I46" s="290">
        <v>22.677800000000001</v>
      </c>
      <c r="J46" s="290">
        <v>23.0185</v>
      </c>
      <c r="K46" s="290">
        <v>24.459700000000002</v>
      </c>
      <c r="L46" s="290">
        <v>24.783100000000001</v>
      </c>
      <c r="M46" s="290">
        <v>24.5245</v>
      </c>
      <c r="N46" s="290">
        <v>23.6434</v>
      </c>
      <c r="O46" s="290">
        <v>22.6569</v>
      </c>
      <c r="P46" s="290">
        <v>30.8064</v>
      </c>
      <c r="Q46" s="291"/>
    </row>
    <row r="47" spans="1:17" s="292" customFormat="1" ht="30" customHeight="1" thickBot="1" x14ac:dyDescent="0.3">
      <c r="A47" s="286">
        <v>42</v>
      </c>
      <c r="B47" s="293" t="s">
        <v>124</v>
      </c>
      <c r="C47" s="294" t="s">
        <v>123</v>
      </c>
      <c r="D47" s="291"/>
      <c r="E47" s="291"/>
      <c r="F47" s="295">
        <v>19.17897</v>
      </c>
      <c r="G47" s="295">
        <v>15.030200000000001</v>
      </c>
      <c r="H47" s="295">
        <v>18.66553</v>
      </c>
      <c r="I47" s="295">
        <v>19.710790000000003</v>
      </c>
      <c r="J47" s="295">
        <v>19.91011</v>
      </c>
      <c r="K47" s="295">
        <f>+K46-K49</f>
        <v>21.224810000000002</v>
      </c>
      <c r="L47" s="295">
        <v>21.465610000000002</v>
      </c>
      <c r="M47" s="295">
        <v>20.99971</v>
      </c>
      <c r="N47" s="295">
        <v>19.781109999999998</v>
      </c>
      <c r="O47" s="295">
        <v>18.87576</v>
      </c>
      <c r="P47" s="295">
        <v>26.90351604</v>
      </c>
      <c r="Q47" s="291"/>
    </row>
    <row r="48" spans="1:17" s="292" customFormat="1" ht="30" customHeight="1" thickBot="1" x14ac:dyDescent="0.3">
      <c r="A48" s="286">
        <v>43</v>
      </c>
      <c r="B48" s="293" t="s">
        <v>152</v>
      </c>
      <c r="C48" s="294" t="s">
        <v>8</v>
      </c>
      <c r="D48" s="291"/>
      <c r="E48" s="291"/>
      <c r="F48" s="295">
        <f>+F47/F46*100</f>
        <v>87.922882265029742</v>
      </c>
      <c r="G48" s="295">
        <f t="shared" ref="G48:P48" si="14">+G47/G46*100</f>
        <v>84.085034965034964</v>
      </c>
      <c r="H48" s="295">
        <f t="shared" si="14"/>
        <v>86.659625143345281</v>
      </c>
      <c r="I48" s="295">
        <f t="shared" si="14"/>
        <v>86.916676220797441</v>
      </c>
      <c r="J48" s="295">
        <f t="shared" si="14"/>
        <v>86.496122683928149</v>
      </c>
      <c r="K48" s="295">
        <f t="shared" si="14"/>
        <v>86.774612934745718</v>
      </c>
      <c r="L48" s="295">
        <f t="shared" si="14"/>
        <v>86.613902215622744</v>
      </c>
      <c r="M48" s="295">
        <f t="shared" si="14"/>
        <v>85.627474566250086</v>
      </c>
      <c r="N48" s="295">
        <f t="shared" si="14"/>
        <v>83.664405288579474</v>
      </c>
      <c r="O48" s="295">
        <f t="shared" si="14"/>
        <v>83.311309137613705</v>
      </c>
      <c r="P48" s="295">
        <f t="shared" si="14"/>
        <v>87.330931364911194</v>
      </c>
      <c r="Q48" s="291"/>
    </row>
    <row r="49" spans="1:17" s="292" customFormat="1" ht="30" customHeight="1" thickBot="1" x14ac:dyDescent="0.3">
      <c r="A49" s="286">
        <v>44</v>
      </c>
      <c r="B49" s="293" t="s">
        <v>126</v>
      </c>
      <c r="C49" s="294" t="s">
        <v>123</v>
      </c>
      <c r="D49" s="291"/>
      <c r="E49" s="291"/>
      <c r="F49" s="295">
        <v>2.63443</v>
      </c>
      <c r="G49" s="295">
        <v>2.8448000000000002</v>
      </c>
      <c r="H49" s="295">
        <v>2.87337</v>
      </c>
      <c r="I49" s="295">
        <v>2.9670100000000001</v>
      </c>
      <c r="J49" s="295">
        <v>3.10839</v>
      </c>
      <c r="K49" s="295">
        <v>3.23489</v>
      </c>
      <c r="L49" s="295">
        <v>3.3174899999999998</v>
      </c>
      <c r="M49" s="295">
        <v>3.5247899999999999</v>
      </c>
      <c r="N49" s="295">
        <v>3.8622899999999998</v>
      </c>
      <c r="O49" s="295">
        <v>3.7811400000000002</v>
      </c>
      <c r="P49" s="295">
        <v>3.90288396</v>
      </c>
      <c r="Q49" s="291"/>
    </row>
    <row r="50" spans="1:17" s="292" customFormat="1" ht="30" customHeight="1" thickBot="1" x14ac:dyDescent="0.3">
      <c r="A50" s="286">
        <v>45</v>
      </c>
      <c r="B50" s="293" t="s">
        <v>153</v>
      </c>
      <c r="C50" s="294" t="s">
        <v>8</v>
      </c>
      <c r="D50" s="291"/>
      <c r="E50" s="291"/>
      <c r="F50" s="295">
        <f>+F49/F46*100</f>
        <v>12.077117734970248</v>
      </c>
      <c r="G50" s="295">
        <f t="shared" ref="G50:P50" si="15">+G49/G46*100</f>
        <v>15.914965034965038</v>
      </c>
      <c r="H50" s="295">
        <f t="shared" si="15"/>
        <v>13.340374856654702</v>
      </c>
      <c r="I50" s="295">
        <f t="shared" si="15"/>
        <v>13.083323779202569</v>
      </c>
      <c r="J50" s="295">
        <f t="shared" si="15"/>
        <v>13.503877316071854</v>
      </c>
      <c r="K50" s="295">
        <f t="shared" si="15"/>
        <v>13.225387065254274</v>
      </c>
      <c r="L50" s="295">
        <f t="shared" si="15"/>
        <v>13.386097784377258</v>
      </c>
      <c r="M50" s="295">
        <f t="shared" si="15"/>
        <v>14.372525433749923</v>
      </c>
      <c r="N50" s="295">
        <f t="shared" si="15"/>
        <v>16.335594711420523</v>
      </c>
      <c r="O50" s="295">
        <f t="shared" si="15"/>
        <v>16.688690862386295</v>
      </c>
      <c r="P50" s="295">
        <f t="shared" si="15"/>
        <v>12.669068635088813</v>
      </c>
      <c r="Q50" s="291"/>
    </row>
    <row r="51" spans="1:17" s="281" customFormat="1" ht="16.5" thickBot="1" x14ac:dyDescent="0.3">
      <c r="A51" s="282">
        <v>46</v>
      </c>
      <c r="B51" s="296"/>
      <c r="C51" s="297"/>
      <c r="D51" s="297"/>
      <c r="E51" s="297"/>
      <c r="F51" s="297"/>
      <c r="G51" s="297"/>
      <c r="H51" s="297"/>
      <c r="I51" s="297"/>
      <c r="J51" s="297"/>
      <c r="K51" s="297"/>
      <c r="L51" s="297"/>
      <c r="M51" s="297"/>
      <c r="N51" s="297"/>
      <c r="O51" s="297"/>
      <c r="P51" s="297"/>
      <c r="Q51" s="298"/>
    </row>
    <row r="52" spans="1:17" s="281" customFormat="1" ht="16.5" thickBot="1" x14ac:dyDescent="0.3">
      <c r="A52" s="282">
        <v>47</v>
      </c>
      <c r="B52" s="283" t="s">
        <v>154</v>
      </c>
      <c r="C52" s="284"/>
      <c r="D52" s="284"/>
      <c r="E52" s="284"/>
      <c r="F52" s="284"/>
      <c r="G52" s="284"/>
      <c r="H52" s="284"/>
      <c r="I52" s="284"/>
      <c r="J52" s="284"/>
      <c r="K52" s="284"/>
      <c r="L52" s="284"/>
      <c r="M52" s="284"/>
      <c r="N52" s="284"/>
      <c r="O52" s="284"/>
      <c r="P52" s="284"/>
      <c r="Q52" s="285"/>
    </row>
    <row r="53" spans="1:17" s="281" customFormat="1" ht="16.5" thickBot="1" x14ac:dyDescent="0.3">
      <c r="A53" s="282">
        <v>48</v>
      </c>
      <c r="B53" s="299" t="s">
        <v>155</v>
      </c>
      <c r="C53" s="300" t="s">
        <v>156</v>
      </c>
      <c r="D53" s="301"/>
      <c r="E53" s="301"/>
      <c r="F53" s="302">
        <v>315.10809999999998</v>
      </c>
      <c r="G53" s="302">
        <v>361.82240000000002</v>
      </c>
      <c r="H53" s="302">
        <v>519.84320000000002</v>
      </c>
      <c r="I53" s="302">
        <v>392.4</v>
      </c>
      <c r="J53" s="302">
        <v>956.34730000000002</v>
      </c>
      <c r="K53" s="302">
        <v>1263.2357</v>
      </c>
      <c r="L53" s="302">
        <v>1410.7170000000001</v>
      </c>
      <c r="M53" s="302" t="e">
        <v>#REF!</v>
      </c>
      <c r="N53" s="302">
        <v>1192.6481000000001</v>
      </c>
      <c r="O53" s="302">
        <v>841.17769999999996</v>
      </c>
      <c r="P53" s="302">
        <v>827.8356</v>
      </c>
      <c r="Q53" s="301"/>
    </row>
    <row r="54" spans="1:17" s="281" customFormat="1" ht="16.5" thickBot="1" x14ac:dyDescent="0.3">
      <c r="A54" s="282">
        <v>49</v>
      </c>
      <c r="B54" s="299" t="s">
        <v>157</v>
      </c>
      <c r="C54" s="300" t="s">
        <v>158</v>
      </c>
      <c r="D54" s="301"/>
      <c r="E54" s="301"/>
      <c r="F54" s="302">
        <v>2.5634000000000001</v>
      </c>
      <c r="G54" s="302">
        <v>2.7040000000000002</v>
      </c>
      <c r="H54" s="302">
        <v>2.5259</v>
      </c>
      <c r="I54" s="302">
        <v>3.1145</v>
      </c>
      <c r="J54" s="302">
        <v>2.7212999999999998</v>
      </c>
      <c r="K54" s="302">
        <v>1.5055000000000001</v>
      </c>
      <c r="L54" s="302">
        <v>16.656099999999999</v>
      </c>
      <c r="M54" s="302">
        <v>51.661299999999997</v>
      </c>
      <c r="N54" s="302">
        <v>53.180900000000001</v>
      </c>
      <c r="O54" s="302">
        <v>45.211599999999997</v>
      </c>
      <c r="P54" s="302">
        <v>69.504800000000003</v>
      </c>
      <c r="Q54" s="301"/>
    </row>
    <row r="55" spans="1:17" s="281" customFormat="1" ht="16.5" thickBot="1" x14ac:dyDescent="0.3">
      <c r="A55" s="282">
        <v>50</v>
      </c>
      <c r="B55" s="299" t="s">
        <v>159</v>
      </c>
      <c r="C55" s="300" t="s">
        <v>160</v>
      </c>
      <c r="D55" s="301"/>
      <c r="E55" s="301"/>
      <c r="F55" s="302">
        <v>23.517199999999999</v>
      </c>
      <c r="G55" s="302">
        <v>16.8324</v>
      </c>
      <c r="H55" s="302">
        <v>22.5932</v>
      </c>
      <c r="I55" s="302">
        <v>23.404199999999999</v>
      </c>
      <c r="J55" s="302">
        <v>25.1584</v>
      </c>
      <c r="K55" s="302">
        <v>28.7073</v>
      </c>
      <c r="L55" s="302">
        <v>29.198599999999999</v>
      </c>
      <c r="M55" s="302">
        <v>28.948399999999999</v>
      </c>
      <c r="N55" s="302">
        <v>26.1799</v>
      </c>
      <c r="O55" s="302">
        <v>23.304300000000001</v>
      </c>
      <c r="P55" s="302">
        <v>39.991900000000001</v>
      </c>
      <c r="Q55" s="301"/>
    </row>
    <row r="56" spans="1:17" s="281" customFormat="1" ht="16.5" thickBot="1" x14ac:dyDescent="0.3">
      <c r="A56" s="282">
        <v>51</v>
      </c>
      <c r="B56" s="299" t="s">
        <v>161</v>
      </c>
      <c r="C56" s="300" t="s">
        <v>156</v>
      </c>
      <c r="D56" s="301"/>
      <c r="E56" s="301"/>
      <c r="F56" s="302">
        <v>44.279800000000002</v>
      </c>
      <c r="G56" s="302">
        <v>41.210599999999999</v>
      </c>
      <c r="H56" s="302">
        <v>43.068899999999999</v>
      </c>
      <c r="I56" s="302">
        <v>38.376399999999997</v>
      </c>
      <c r="J56" s="302">
        <v>45.660600000000002</v>
      </c>
      <c r="K56" s="302">
        <v>46.8429</v>
      </c>
      <c r="L56" s="302">
        <v>60.969900000000003</v>
      </c>
      <c r="M56" s="302">
        <v>66.764899999999997</v>
      </c>
      <c r="N56" s="302">
        <v>87.980800000000002</v>
      </c>
      <c r="O56" s="302">
        <v>93.085499999999996</v>
      </c>
      <c r="P56" s="302">
        <v>147.7116</v>
      </c>
      <c r="Q56" s="301"/>
    </row>
    <row r="57" spans="1:17" s="281" customFormat="1" ht="16.5" thickBot="1" x14ac:dyDescent="0.3">
      <c r="A57" s="282">
        <v>52</v>
      </c>
      <c r="B57" s="299" t="s">
        <v>162</v>
      </c>
      <c r="C57" s="300" t="s">
        <v>156</v>
      </c>
      <c r="D57" s="301"/>
      <c r="E57" s="301"/>
      <c r="F57" s="302">
        <v>1.9782</v>
      </c>
      <c r="G57" s="302">
        <v>1.7985</v>
      </c>
      <c r="H57" s="302">
        <v>1.8360000000000001</v>
      </c>
      <c r="I57" s="302">
        <v>1.5569999999999999</v>
      </c>
      <c r="J57" s="302">
        <v>1.4831000000000001</v>
      </c>
      <c r="K57" s="302">
        <v>1.8526</v>
      </c>
      <c r="L57" s="302">
        <v>2.1145999999999998</v>
      </c>
      <c r="M57" s="302">
        <v>1.9765999999999999</v>
      </c>
      <c r="N57" s="302">
        <v>2.0733999999999999</v>
      </c>
      <c r="O57" s="302">
        <v>1.9903</v>
      </c>
      <c r="P57" s="302">
        <v>1.9392</v>
      </c>
      <c r="Q57" s="301"/>
    </row>
    <row r="58" spans="1:17" s="281" customFormat="1" ht="16.5" thickBot="1" x14ac:dyDescent="0.3">
      <c r="A58" s="282">
        <v>53</v>
      </c>
      <c r="B58" s="299" t="s">
        <v>163</v>
      </c>
      <c r="C58" s="300" t="s">
        <v>156</v>
      </c>
      <c r="D58" s="301"/>
      <c r="E58" s="301"/>
      <c r="F58" s="302">
        <v>1.3732</v>
      </c>
      <c r="G58" s="302">
        <v>1.3837999999999999</v>
      </c>
      <c r="H58" s="302">
        <v>1.3797999999999999</v>
      </c>
      <c r="I58" s="302">
        <v>1.4613</v>
      </c>
      <c r="J58" s="302">
        <v>1.4896</v>
      </c>
      <c r="K58" s="302">
        <v>1.5691999999999999</v>
      </c>
      <c r="L58" s="302">
        <v>1.6785000000000001</v>
      </c>
      <c r="M58" s="302">
        <v>1.6389</v>
      </c>
      <c r="N58" s="302">
        <v>1.6563000000000001</v>
      </c>
      <c r="O58" s="302">
        <v>1.6355</v>
      </c>
      <c r="P58" s="302">
        <v>1.6153</v>
      </c>
      <c r="Q58" s="301"/>
    </row>
    <row r="59" spans="1:17" s="281" customFormat="1" ht="16.5" thickBot="1" x14ac:dyDescent="0.3">
      <c r="A59" s="282">
        <v>54</v>
      </c>
      <c r="B59" s="299" t="s">
        <v>164</v>
      </c>
      <c r="C59" s="300" t="s">
        <v>156</v>
      </c>
      <c r="D59" s="301"/>
      <c r="E59" s="301"/>
      <c r="F59" s="301"/>
      <c r="G59" s="301"/>
      <c r="H59" s="301"/>
      <c r="I59" s="301"/>
      <c r="J59" s="301"/>
      <c r="K59" s="301"/>
      <c r="L59" s="301"/>
      <c r="M59" s="301"/>
      <c r="N59" s="301"/>
      <c r="O59" s="301"/>
      <c r="P59" s="301"/>
      <c r="Q59" s="301"/>
    </row>
    <row r="60" spans="1:17" s="281" customFormat="1" ht="16.5" thickBot="1" x14ac:dyDescent="0.3">
      <c r="A60" s="282">
        <v>55</v>
      </c>
      <c r="B60" s="296"/>
      <c r="C60" s="297"/>
      <c r="D60" s="297"/>
      <c r="E60" s="297"/>
      <c r="F60" s="297"/>
      <c r="G60" s="297"/>
      <c r="H60" s="297"/>
      <c r="I60" s="297"/>
      <c r="J60" s="297"/>
      <c r="K60" s="297"/>
      <c r="L60" s="297"/>
      <c r="M60" s="297"/>
      <c r="N60" s="297"/>
      <c r="O60" s="297"/>
      <c r="P60" s="297"/>
      <c r="Q60" s="298"/>
    </row>
    <row r="61" spans="1:17" s="292" customFormat="1" ht="34.5" customHeight="1" thickBot="1" x14ac:dyDescent="0.3">
      <c r="A61" s="282">
        <v>56</v>
      </c>
      <c r="B61" s="283" t="s">
        <v>165</v>
      </c>
      <c r="C61" s="303"/>
      <c r="D61" s="303"/>
      <c r="E61" s="303"/>
      <c r="F61" s="303"/>
      <c r="G61" s="303"/>
      <c r="H61" s="303"/>
      <c r="I61" s="303"/>
      <c r="J61" s="303"/>
      <c r="K61" s="303"/>
      <c r="L61" s="303"/>
      <c r="M61" s="303"/>
      <c r="N61" s="303"/>
      <c r="O61" s="303"/>
      <c r="P61" s="303"/>
      <c r="Q61" s="304"/>
    </row>
    <row r="62" spans="1:17" s="292" customFormat="1" ht="16.5" thickBot="1" x14ac:dyDescent="0.3">
      <c r="A62" s="282">
        <v>57</v>
      </c>
      <c r="B62" s="305" t="s">
        <v>166</v>
      </c>
      <c r="C62" s="294" t="s">
        <v>167</v>
      </c>
      <c r="D62" s="306"/>
      <c r="E62" s="306"/>
      <c r="F62" s="306">
        <v>7.516</v>
      </c>
      <c r="G62" s="306">
        <v>7.5030000000000001</v>
      </c>
      <c r="H62" s="306" t="s">
        <v>322</v>
      </c>
      <c r="I62" s="306">
        <v>7.4809999999999999</v>
      </c>
      <c r="J62" s="306">
        <v>7.4630000000000001</v>
      </c>
      <c r="K62" s="306">
        <v>7.4409999999999998</v>
      </c>
      <c r="L62" s="306">
        <v>7.4119999999999999</v>
      </c>
      <c r="M62" s="306">
        <v>7.3819999999999997</v>
      </c>
      <c r="N62" s="306" t="s">
        <v>323</v>
      </c>
      <c r="O62" s="306">
        <v>7.3209999999999997</v>
      </c>
      <c r="P62" s="306">
        <v>7.2910000000000004</v>
      </c>
      <c r="Q62" s="306"/>
    </row>
    <row r="63" spans="1:17" s="292" customFormat="1" ht="32.25" thickBot="1" x14ac:dyDescent="0.3">
      <c r="A63" s="282">
        <v>58</v>
      </c>
      <c r="B63" s="307" t="s">
        <v>168</v>
      </c>
      <c r="C63" s="294" t="s">
        <v>169</v>
      </c>
      <c r="D63" s="306"/>
      <c r="E63" s="306"/>
      <c r="F63" s="308">
        <f>+F6/F62</f>
        <v>27.951703033528474</v>
      </c>
      <c r="G63" s="308">
        <f t="shared" ref="G63:P63" si="16">+G6/G62</f>
        <v>28.875876316140211</v>
      </c>
      <c r="H63" s="308">
        <f t="shared" si="16"/>
        <v>28.738693333333334</v>
      </c>
      <c r="I63" s="308">
        <f t="shared" si="16"/>
        <v>31.612418125918996</v>
      </c>
      <c r="J63" s="308">
        <f t="shared" si="16"/>
        <v>31.415931930858903</v>
      </c>
      <c r="K63" s="308">
        <f t="shared" si="16"/>
        <v>33.492514446982938</v>
      </c>
      <c r="L63" s="308">
        <f t="shared" si="16"/>
        <v>36.388855909336215</v>
      </c>
      <c r="M63" s="308">
        <f t="shared" si="16"/>
        <v>35.958751015984831</v>
      </c>
      <c r="N63" s="308">
        <f t="shared" si="16"/>
        <v>36.380748299319734</v>
      </c>
      <c r="O63" s="308">
        <f t="shared" si="16"/>
        <v>36.850771752492825</v>
      </c>
      <c r="P63" s="308">
        <f t="shared" si="16"/>
        <v>37.94641338636675</v>
      </c>
      <c r="Q63" s="306"/>
    </row>
    <row r="64" spans="1:17" s="292" customFormat="1" ht="32.25" thickBot="1" x14ac:dyDescent="0.3">
      <c r="A64" s="282">
        <v>59</v>
      </c>
      <c r="B64" s="307" t="s">
        <v>170</v>
      </c>
      <c r="C64" s="294" t="s">
        <v>169</v>
      </c>
      <c r="D64" s="306"/>
      <c r="E64" s="306"/>
      <c r="F64" s="308">
        <f>+F11/F62</f>
        <v>19.823084087280467</v>
      </c>
      <c r="G64" s="308">
        <f t="shared" ref="G64:P64" si="17">+G11/G62</f>
        <v>21.10047980807677</v>
      </c>
      <c r="H64" s="308">
        <f t="shared" si="17"/>
        <v>21.475759999999998</v>
      </c>
      <c r="I64" s="308">
        <f t="shared" si="17"/>
        <v>22.73999465312124</v>
      </c>
      <c r="J64" s="308">
        <f t="shared" si="17"/>
        <v>23.29344767519764</v>
      </c>
      <c r="K64" s="308">
        <f t="shared" si="17"/>
        <v>24.351767235586617</v>
      </c>
      <c r="L64" s="308">
        <f t="shared" si="17"/>
        <v>25.743443065299513</v>
      </c>
      <c r="M64" s="308">
        <f t="shared" si="17"/>
        <v>26.275521538878355</v>
      </c>
      <c r="N64" s="308">
        <f t="shared" si="17"/>
        <v>27.020979591836735</v>
      </c>
      <c r="O64" s="308">
        <f t="shared" si="17"/>
        <v>27.415216500478078</v>
      </c>
      <c r="P64" s="308">
        <f t="shared" si="17"/>
        <v>27.37917981072555</v>
      </c>
      <c r="Q64" s="306"/>
    </row>
    <row r="65" spans="1:17" s="292" customFormat="1" ht="32.25" thickBot="1" x14ac:dyDescent="0.3">
      <c r="A65" s="282">
        <v>60</v>
      </c>
      <c r="B65" s="307" t="s">
        <v>171</v>
      </c>
      <c r="C65" s="294" t="s">
        <v>169</v>
      </c>
      <c r="D65" s="306"/>
      <c r="E65" s="306"/>
      <c r="F65" s="308">
        <f>+F16/F62</f>
        <v>16.293241085683874</v>
      </c>
      <c r="G65" s="308">
        <f t="shared" ref="G65:P65" si="18">+G16/G62</f>
        <v>16.189644142343063</v>
      </c>
      <c r="H65" s="308">
        <f t="shared" si="18"/>
        <v>16.959826666666668</v>
      </c>
      <c r="I65" s="308">
        <f t="shared" si="18"/>
        <v>17.332308514904426</v>
      </c>
      <c r="J65" s="308">
        <f t="shared" si="18"/>
        <v>17.95769797668498</v>
      </c>
      <c r="K65" s="308">
        <f t="shared" si="18"/>
        <v>18.09114366348609</v>
      </c>
      <c r="L65" s="308">
        <f t="shared" si="18"/>
        <v>18.127347544522397</v>
      </c>
      <c r="M65" s="308">
        <f t="shared" si="18"/>
        <v>17.987157951774588</v>
      </c>
      <c r="N65" s="308">
        <f t="shared" si="18"/>
        <v>17.980884353741498</v>
      </c>
      <c r="O65" s="308">
        <f t="shared" si="18"/>
        <v>17.331484769840184</v>
      </c>
      <c r="P65" s="308">
        <f t="shared" si="18"/>
        <v>18.870881909203128</v>
      </c>
      <c r="Q65" s="306"/>
    </row>
    <row r="66" spans="1:17" s="292" customFormat="1" ht="32.25" thickBot="1" x14ac:dyDescent="0.3">
      <c r="A66" s="282">
        <v>61</v>
      </c>
      <c r="B66" s="307" t="s">
        <v>172</v>
      </c>
      <c r="C66" s="294" t="s">
        <v>169</v>
      </c>
      <c r="D66" s="306"/>
      <c r="E66" s="306"/>
      <c r="F66" s="308">
        <f>+F21/F62</f>
        <v>10.93894358701437</v>
      </c>
      <c r="G66" s="308">
        <f t="shared" ref="G66:P66" si="19">+G21/G62</f>
        <v>10.285632413701187</v>
      </c>
      <c r="H66" s="308">
        <f t="shared" si="19"/>
        <v>10.674186666666666</v>
      </c>
      <c r="I66" s="308">
        <f t="shared" si="19"/>
        <v>10.470859510760594</v>
      </c>
      <c r="J66" s="308">
        <f t="shared" si="19"/>
        <v>10.478869087498325</v>
      </c>
      <c r="K66" s="308">
        <f t="shared" si="19"/>
        <v>10.323598978631903</v>
      </c>
      <c r="L66" s="308">
        <f t="shared" si="19"/>
        <v>10.167984349703184</v>
      </c>
      <c r="M66" s="308">
        <f t="shared" si="19"/>
        <v>12.107626659441886</v>
      </c>
      <c r="N66" s="308">
        <f t="shared" si="19"/>
        <v>11.032068027210885</v>
      </c>
      <c r="O66" s="308">
        <f t="shared" si="19"/>
        <v>11.503401174702908</v>
      </c>
      <c r="P66" s="308">
        <f t="shared" si="19"/>
        <v>11.236977095048688</v>
      </c>
      <c r="Q66" s="306"/>
    </row>
    <row r="67" spans="1:17" s="292" customFormat="1" ht="32.25" thickBot="1" x14ac:dyDescent="0.3">
      <c r="A67" s="282">
        <v>62</v>
      </c>
      <c r="B67" s="307" t="s">
        <v>173</v>
      </c>
      <c r="C67" s="294" t="s">
        <v>169</v>
      </c>
      <c r="D67" s="306"/>
      <c r="E67" s="306"/>
      <c r="F67" s="308">
        <f>+F26/F62</f>
        <v>48.023589675359233</v>
      </c>
      <c r="G67" s="308">
        <f t="shared" ref="G67:P67" si="20">+G26/G62</f>
        <v>46.127655604424895</v>
      </c>
      <c r="H67" s="308">
        <f t="shared" si="20"/>
        <v>49.992013333333333</v>
      </c>
      <c r="I67" s="308">
        <f t="shared" si="20"/>
        <v>53.041451677583211</v>
      </c>
      <c r="J67" s="308">
        <f t="shared" si="20"/>
        <v>58.546415650542677</v>
      </c>
      <c r="K67" s="308">
        <f t="shared" si="20"/>
        <v>60.323827442548044</v>
      </c>
      <c r="L67" s="308">
        <f t="shared" si="20"/>
        <v>61.990636805180792</v>
      </c>
      <c r="M67" s="308">
        <f t="shared" si="20"/>
        <v>60.220793822812247</v>
      </c>
      <c r="N67" s="308">
        <f t="shared" si="20"/>
        <v>57.041646258503405</v>
      </c>
      <c r="O67" s="308">
        <f t="shared" si="20"/>
        <v>53.29657150662478</v>
      </c>
      <c r="P67" s="308">
        <f t="shared" si="20"/>
        <v>66.92036757646413</v>
      </c>
      <c r="Q67" s="306"/>
    </row>
    <row r="68" spans="1:17" s="292" customFormat="1" ht="32.25" thickBot="1" x14ac:dyDescent="0.3">
      <c r="A68" s="282">
        <v>63</v>
      </c>
      <c r="B68" s="307" t="s">
        <v>174</v>
      </c>
      <c r="C68" s="294" t="s">
        <v>169</v>
      </c>
      <c r="D68" s="306"/>
      <c r="E68" s="306"/>
      <c r="F68" s="308"/>
      <c r="G68" s="308"/>
      <c r="H68" s="308"/>
      <c r="I68" s="308"/>
      <c r="J68" s="308"/>
      <c r="K68" s="308"/>
      <c r="L68" s="308"/>
      <c r="M68" s="308"/>
      <c r="N68" s="308"/>
      <c r="O68" s="308"/>
      <c r="P68" s="308"/>
      <c r="Q68" s="306"/>
    </row>
    <row r="69" spans="1:17" s="292" customFormat="1" ht="32.25" thickBot="1" x14ac:dyDescent="0.3">
      <c r="A69" s="282">
        <v>64</v>
      </c>
      <c r="B69" s="307" t="s">
        <v>175</v>
      </c>
      <c r="C69" s="294" t="s">
        <v>169</v>
      </c>
      <c r="D69" s="306"/>
      <c r="E69" s="306"/>
      <c r="F69" s="308">
        <f>+F36/F62</f>
        <v>6.1467269824374666</v>
      </c>
      <c r="G69" s="308">
        <f t="shared" ref="G69:P69" si="21">+G36/G62</f>
        <v>5.9050113288018125</v>
      </c>
      <c r="H69" s="308">
        <f t="shared" si="21"/>
        <v>8.0203333333333333</v>
      </c>
      <c r="I69" s="308">
        <f t="shared" si="21"/>
        <v>7.5595241277904019</v>
      </c>
      <c r="J69" s="308">
        <f t="shared" si="21"/>
        <v>10.131220688731073</v>
      </c>
      <c r="K69" s="308">
        <f t="shared" si="21"/>
        <v>11.624996640236526</v>
      </c>
      <c r="L69" s="308">
        <f t="shared" si="21"/>
        <v>8.5660955207771181</v>
      </c>
      <c r="M69" s="308">
        <f t="shared" si="21"/>
        <v>10.480994310484963</v>
      </c>
      <c r="N69" s="308">
        <f t="shared" si="21"/>
        <v>7.5250476190476192</v>
      </c>
      <c r="O69" s="308">
        <f t="shared" si="21"/>
        <v>6.8883212675863961</v>
      </c>
      <c r="P69" s="308">
        <f t="shared" si="21"/>
        <v>9.9993553696337933</v>
      </c>
      <c r="Q69" s="306"/>
    </row>
    <row r="70" spans="1:17" s="292" customFormat="1" ht="32.25" thickBot="1" x14ac:dyDescent="0.3">
      <c r="A70" s="282">
        <v>65</v>
      </c>
      <c r="B70" s="307" t="s">
        <v>176</v>
      </c>
      <c r="C70" s="294" t="s">
        <v>169</v>
      </c>
      <c r="D70" s="306"/>
      <c r="E70" s="306"/>
      <c r="F70" s="308">
        <f>+F41/F62</f>
        <v>4.7511043108036191</v>
      </c>
      <c r="G70" s="308">
        <f t="shared" ref="G70:P70" si="22">+G41/G62</f>
        <v>4.2569905371184857</v>
      </c>
      <c r="H70" s="308">
        <f t="shared" si="22"/>
        <v>4.7555866666666669</v>
      </c>
      <c r="I70" s="308">
        <f t="shared" si="22"/>
        <v>4.9756583344472665</v>
      </c>
      <c r="J70" s="308">
        <f t="shared" si="22"/>
        <v>5.0695698780651215</v>
      </c>
      <c r="K70" s="308">
        <f t="shared" si="22"/>
        <v>5.3143797876629488</v>
      </c>
      <c r="L70" s="308">
        <f t="shared" si="22"/>
        <v>5.4543308148947656</v>
      </c>
      <c r="M70" s="308">
        <f t="shared" si="22"/>
        <v>5.4604578704958007</v>
      </c>
      <c r="N70" s="308">
        <f t="shared" si="22"/>
        <v>5.3705170068027215</v>
      </c>
      <c r="O70" s="308">
        <f t="shared" si="22"/>
        <v>5.2471247097391069</v>
      </c>
      <c r="P70" s="308">
        <f t="shared" si="22"/>
        <v>6.3674804553559179</v>
      </c>
      <c r="Q70" s="306"/>
    </row>
    <row r="71" spans="1:17" s="292" customFormat="1" ht="32.25" thickBot="1" x14ac:dyDescent="0.3">
      <c r="A71" s="282">
        <v>66</v>
      </c>
      <c r="B71" s="307" t="s">
        <v>177</v>
      </c>
      <c r="C71" s="294" t="s">
        <v>169</v>
      </c>
      <c r="D71" s="306"/>
      <c r="E71" s="306"/>
      <c r="F71" s="308">
        <f>+F46/F62</f>
        <v>2.9022618414050028</v>
      </c>
      <c r="G71" s="308">
        <f t="shared" ref="G71:P71" si="23">+G46/G62</f>
        <v>2.382380381180861</v>
      </c>
      <c r="H71" s="308">
        <f t="shared" si="23"/>
        <v>2.8718533333333336</v>
      </c>
      <c r="I71" s="308">
        <f t="shared" si="23"/>
        <v>3.0313861783184071</v>
      </c>
      <c r="J71" s="308">
        <f t="shared" si="23"/>
        <v>3.0843494573227925</v>
      </c>
      <c r="K71" s="308">
        <f t="shared" si="23"/>
        <v>3.2871522644805808</v>
      </c>
      <c r="L71" s="308">
        <f t="shared" si="23"/>
        <v>3.3436454398273074</v>
      </c>
      <c r="M71" s="308">
        <f t="shared" si="23"/>
        <v>3.3222026551070174</v>
      </c>
      <c r="N71" s="308">
        <f t="shared" si="23"/>
        <v>3.2167891156462587</v>
      </c>
      <c r="O71" s="308">
        <f t="shared" si="23"/>
        <v>3.0947821335883079</v>
      </c>
      <c r="P71" s="308">
        <f t="shared" si="23"/>
        <v>4.2252640241393493</v>
      </c>
      <c r="Q71" s="306"/>
    </row>
    <row r="72" spans="1:17" s="292" customFormat="1" ht="32.25" customHeight="1" thickBot="1" x14ac:dyDescent="0.3">
      <c r="A72" s="282">
        <v>67</v>
      </c>
      <c r="B72" s="283" t="s">
        <v>178</v>
      </c>
      <c r="C72" s="303"/>
      <c r="D72" s="303"/>
      <c r="E72" s="303"/>
      <c r="F72" s="303"/>
      <c r="G72" s="303"/>
      <c r="H72" s="303"/>
      <c r="I72" s="303"/>
      <c r="J72" s="303"/>
      <c r="K72" s="303"/>
      <c r="L72" s="303"/>
      <c r="M72" s="303"/>
      <c r="N72" s="303"/>
      <c r="O72" s="303"/>
      <c r="P72" s="303"/>
      <c r="Q72" s="304"/>
    </row>
    <row r="73" spans="1:17" s="292" customFormat="1" ht="18.75" thickBot="1" x14ac:dyDescent="0.3">
      <c r="A73" s="282">
        <v>68</v>
      </c>
      <c r="B73" s="299" t="s">
        <v>179</v>
      </c>
      <c r="C73" s="294" t="s">
        <v>180</v>
      </c>
      <c r="D73" s="309">
        <v>88.361000000000004</v>
      </c>
      <c r="E73" s="310"/>
      <c r="F73" s="310"/>
      <c r="G73" s="310"/>
      <c r="H73" s="310"/>
      <c r="I73" s="310"/>
      <c r="J73" s="310"/>
      <c r="K73" s="310"/>
      <c r="L73" s="310"/>
      <c r="M73" s="310"/>
      <c r="N73" s="310"/>
      <c r="O73" s="310"/>
      <c r="P73" s="310"/>
      <c r="Q73" s="311"/>
    </row>
    <row r="74" spans="1:17" s="292" customFormat="1" ht="32.25" thickBot="1" x14ac:dyDescent="0.3">
      <c r="A74" s="282">
        <v>69</v>
      </c>
      <c r="B74" s="307" t="s">
        <v>181</v>
      </c>
      <c r="C74" s="294" t="s">
        <v>182</v>
      </c>
      <c r="D74" s="306"/>
      <c r="E74" s="306"/>
      <c r="F74" s="308">
        <f>+F6/$D$73</f>
        <v>2.377576079944772</v>
      </c>
      <c r="G74" s="308">
        <f t="shared" ref="G74:P74" si="24">+G6/$D$73</f>
        <v>2.4519380722264348</v>
      </c>
      <c r="H74" s="308">
        <f t="shared" si="24"/>
        <v>2.4393137243806655</v>
      </c>
      <c r="I74" s="308">
        <f t="shared" si="24"/>
        <v>2.6764353051685696</v>
      </c>
      <c r="J74" s="308">
        <f t="shared" si="24"/>
        <v>2.6534002557689478</v>
      </c>
      <c r="K74" s="308">
        <f t="shared" si="24"/>
        <v>2.8204501986170367</v>
      </c>
      <c r="L74" s="308">
        <f t="shared" si="24"/>
        <v>3.052412263328844</v>
      </c>
      <c r="M74" s="308">
        <f t="shared" si="24"/>
        <v>3.0041251230746595</v>
      </c>
      <c r="N74" s="308">
        <f t="shared" si="24"/>
        <v>3.0262049999434137</v>
      </c>
      <c r="O74" s="308">
        <f t="shared" si="24"/>
        <v>3.0532078631975641</v>
      </c>
      <c r="P74" s="308">
        <f t="shared" si="24"/>
        <v>3.1311019567456229</v>
      </c>
      <c r="Q74" s="306"/>
    </row>
    <row r="75" spans="1:17" s="292" customFormat="1" ht="32.25" thickBot="1" x14ac:dyDescent="0.3">
      <c r="A75" s="282">
        <v>70</v>
      </c>
      <c r="B75" s="307" t="s">
        <v>183</v>
      </c>
      <c r="C75" s="294" t="s">
        <v>184</v>
      </c>
      <c r="D75" s="306"/>
      <c r="E75" s="306"/>
      <c r="F75" s="308">
        <f>+F11/$D$73</f>
        <v>1.6861545251864509</v>
      </c>
      <c r="G75" s="308">
        <f t="shared" ref="G75:P75" si="25">+G11/$D$73</f>
        <v>1.7917056167313634</v>
      </c>
      <c r="H75" s="308">
        <f t="shared" si="25"/>
        <v>1.8228426568282385</v>
      </c>
      <c r="I75" s="308">
        <f t="shared" si="25"/>
        <v>1.9252600129016193</v>
      </c>
      <c r="J75" s="308">
        <f t="shared" si="25"/>
        <v>1.967372483335408</v>
      </c>
      <c r="K75" s="308">
        <f t="shared" si="25"/>
        <v>2.0506954425595003</v>
      </c>
      <c r="L75" s="308">
        <f t="shared" si="25"/>
        <v>2.1594413825103831</v>
      </c>
      <c r="M75" s="308">
        <f t="shared" si="25"/>
        <v>2.1951528389221489</v>
      </c>
      <c r="N75" s="308">
        <f t="shared" si="25"/>
        <v>2.2476454544425706</v>
      </c>
      <c r="O75" s="308">
        <f t="shared" si="25"/>
        <v>2.2714410203596609</v>
      </c>
      <c r="P75" s="308">
        <f t="shared" si="25"/>
        <v>2.2591595839793572</v>
      </c>
      <c r="Q75" s="306"/>
    </row>
    <row r="76" spans="1:17" s="292" customFormat="1" ht="32.25" thickBot="1" x14ac:dyDescent="0.3">
      <c r="A76" s="282">
        <v>71</v>
      </c>
      <c r="B76" s="307" t="s">
        <v>185</v>
      </c>
      <c r="C76" s="294" t="s">
        <v>184</v>
      </c>
      <c r="D76" s="306"/>
      <c r="E76" s="306"/>
      <c r="F76" s="308">
        <f>+F16/$D$73</f>
        <v>1.3859055465646608</v>
      </c>
      <c r="G76" s="308">
        <f t="shared" ref="G76:P76" si="26">+G16/$D$73</f>
        <v>1.3747116940731769</v>
      </c>
      <c r="H76" s="308">
        <f t="shared" si="26"/>
        <v>1.4395344099772525</v>
      </c>
      <c r="I76" s="308">
        <f t="shared" si="26"/>
        <v>1.4674234107807744</v>
      </c>
      <c r="J76" s="308">
        <f t="shared" si="26"/>
        <v>1.5167132558481684</v>
      </c>
      <c r="K76" s="308">
        <f t="shared" si="26"/>
        <v>1.5234798157558198</v>
      </c>
      <c r="L76" s="308">
        <f t="shared" si="26"/>
        <v>1.5205792148119646</v>
      </c>
      <c r="M76" s="308">
        <f t="shared" si="26"/>
        <v>1.5027127352565046</v>
      </c>
      <c r="N76" s="308">
        <f t="shared" si="26"/>
        <v>1.4956768257489164</v>
      </c>
      <c r="O76" s="308">
        <f t="shared" si="26"/>
        <v>1.4359706205226286</v>
      </c>
      <c r="P76" s="308">
        <f t="shared" si="26"/>
        <v>1.557107773791605</v>
      </c>
      <c r="Q76" s="306"/>
    </row>
    <row r="77" spans="1:17" s="292" customFormat="1" ht="32.25" thickBot="1" x14ac:dyDescent="0.3">
      <c r="A77" s="282">
        <v>72</v>
      </c>
      <c r="B77" s="307" t="s">
        <v>186</v>
      </c>
      <c r="C77" s="294" t="s">
        <v>184</v>
      </c>
      <c r="D77" s="306"/>
      <c r="E77" s="306"/>
      <c r="F77" s="308">
        <f>+F21/$D$73</f>
        <v>0.93046819298106631</v>
      </c>
      <c r="G77" s="308">
        <f t="shared" ref="G77:P77" si="27">+G21/$D$73</f>
        <v>0.87338418533063233</v>
      </c>
      <c r="H77" s="308">
        <f t="shared" si="27"/>
        <v>0.90601509715824846</v>
      </c>
      <c r="I77" s="308">
        <f t="shared" si="27"/>
        <v>0.8865053586989734</v>
      </c>
      <c r="J77" s="308">
        <f t="shared" si="27"/>
        <v>0.88504883376150112</v>
      </c>
      <c r="K77" s="308">
        <f t="shared" si="27"/>
        <v>0.86936431230972933</v>
      </c>
      <c r="L77" s="308">
        <f t="shared" si="27"/>
        <v>0.85292266950351392</v>
      </c>
      <c r="M77" s="308">
        <f t="shared" si="27"/>
        <v>1.0115152612577947</v>
      </c>
      <c r="N77" s="308">
        <f t="shared" si="27"/>
        <v>0.91766390149500343</v>
      </c>
      <c r="O77" s="308">
        <f t="shared" si="27"/>
        <v>0.95309469109675071</v>
      </c>
      <c r="P77" s="308">
        <f t="shared" si="27"/>
        <v>0.92720544131460703</v>
      </c>
      <c r="Q77" s="306"/>
    </row>
    <row r="78" spans="1:17" s="292" customFormat="1" ht="32.25" thickBot="1" x14ac:dyDescent="0.3">
      <c r="A78" s="282">
        <v>73</v>
      </c>
      <c r="B78" s="307" t="s">
        <v>187</v>
      </c>
      <c r="C78" s="294" t="s">
        <v>184</v>
      </c>
      <c r="D78" s="306"/>
      <c r="E78" s="306"/>
      <c r="F78" s="308">
        <f>+F26/$D$73</f>
        <v>4.0848937879833862</v>
      </c>
      <c r="G78" s="308">
        <f t="shared" ref="G78:P78" si="28">+G26/$D$73</f>
        <v>3.9168388768800715</v>
      </c>
      <c r="H78" s="308">
        <f t="shared" si="28"/>
        <v>4.2432758796301533</v>
      </c>
      <c r="I78" s="308">
        <f t="shared" si="28"/>
        <v>4.4907040436391616</v>
      </c>
      <c r="J78" s="308">
        <f t="shared" si="28"/>
        <v>4.9448501035524721</v>
      </c>
      <c r="K78" s="308">
        <f t="shared" si="28"/>
        <v>5.0799515623408515</v>
      </c>
      <c r="L78" s="308">
        <f t="shared" si="28"/>
        <v>5.1999705752537881</v>
      </c>
      <c r="M78" s="308">
        <f t="shared" si="28"/>
        <v>5.0310646099523542</v>
      </c>
      <c r="N78" s="308">
        <f t="shared" si="28"/>
        <v>4.7448093615961788</v>
      </c>
      <c r="O78" s="308">
        <f t="shared" si="28"/>
        <v>4.4157965618315771</v>
      </c>
      <c r="P78" s="308">
        <f t="shared" si="28"/>
        <v>5.521852400946119</v>
      </c>
      <c r="Q78" s="306"/>
    </row>
    <row r="79" spans="1:17" s="292" customFormat="1" ht="32.25" thickBot="1" x14ac:dyDescent="0.3">
      <c r="A79" s="282">
        <v>74</v>
      </c>
      <c r="B79" s="307" t="s">
        <v>188</v>
      </c>
      <c r="C79" s="294" t="s">
        <v>184</v>
      </c>
      <c r="D79" s="306"/>
      <c r="E79" s="306"/>
      <c r="F79" s="308"/>
      <c r="G79" s="308"/>
      <c r="H79" s="308"/>
      <c r="I79" s="308"/>
      <c r="J79" s="308"/>
      <c r="K79" s="308"/>
      <c r="L79" s="308"/>
      <c r="M79" s="308"/>
      <c r="N79" s="308"/>
      <c r="O79" s="308"/>
      <c r="P79" s="308"/>
      <c r="Q79" s="306"/>
    </row>
    <row r="80" spans="1:17" s="292" customFormat="1" ht="32.25" thickBot="1" x14ac:dyDescent="0.3">
      <c r="A80" s="282">
        <v>75</v>
      </c>
      <c r="B80" s="307" t="s">
        <v>189</v>
      </c>
      <c r="C80" s="294" t="s">
        <v>184</v>
      </c>
      <c r="D80" s="306"/>
      <c r="E80" s="306"/>
      <c r="F80" s="308">
        <f>+F36/$D$73</f>
        <v>0.52284152510723048</v>
      </c>
      <c r="G80" s="308">
        <f t="shared" ref="G80:P80" si="29">+G36/$D$73</f>
        <v>0.50141238781815511</v>
      </c>
      <c r="H80" s="308">
        <f t="shared" si="29"/>
        <v>0.68075847941965351</v>
      </c>
      <c r="I80" s="308">
        <f t="shared" si="29"/>
        <v>0.64001991828974314</v>
      </c>
      <c r="J80" s="308">
        <f t="shared" si="29"/>
        <v>0.8556863322053847</v>
      </c>
      <c r="K80" s="308">
        <f t="shared" si="29"/>
        <v>0.97895677957469918</v>
      </c>
      <c r="L80" s="308">
        <f t="shared" si="29"/>
        <v>0.71855117076538289</v>
      </c>
      <c r="M80" s="308">
        <f t="shared" si="29"/>
        <v>0.87562046604271115</v>
      </c>
      <c r="N80" s="308">
        <f t="shared" si="29"/>
        <v>0.62594470411154235</v>
      </c>
      <c r="O80" s="308">
        <f t="shared" si="29"/>
        <v>0.57072011407747758</v>
      </c>
      <c r="P80" s="308">
        <f t="shared" si="29"/>
        <v>0.82508459614535812</v>
      </c>
      <c r="Q80" s="306"/>
    </row>
    <row r="81" spans="1:17" s="292" customFormat="1" ht="32.25" thickBot="1" x14ac:dyDescent="0.3">
      <c r="A81" s="282">
        <v>76</v>
      </c>
      <c r="B81" s="307" t="s">
        <v>190</v>
      </c>
      <c r="C81" s="294" t="s">
        <v>184</v>
      </c>
      <c r="D81" s="306"/>
      <c r="E81" s="306"/>
      <c r="F81" s="308">
        <f>+F41/$D$73</f>
        <v>0.40412964995869216</v>
      </c>
      <c r="G81" s="308">
        <f t="shared" ref="G81:P81" si="30">+G41/$D$73</f>
        <v>0.3614739534409977</v>
      </c>
      <c r="H81" s="308">
        <f t="shared" si="30"/>
        <v>0.40364980025124203</v>
      </c>
      <c r="I81" s="308">
        <f t="shared" si="30"/>
        <v>0.42125937913785494</v>
      </c>
      <c r="J81" s="308">
        <f t="shared" si="30"/>
        <v>0.42817758966059688</v>
      </c>
      <c r="K81" s="308">
        <f t="shared" si="30"/>
        <v>0.44753115062074894</v>
      </c>
      <c r="L81" s="308">
        <f t="shared" si="30"/>
        <v>0.45752651056461563</v>
      </c>
      <c r="M81" s="308">
        <f t="shared" si="30"/>
        <v>0.45618655289098131</v>
      </c>
      <c r="N81" s="308">
        <f t="shared" si="30"/>
        <v>0.44672762870497162</v>
      </c>
      <c r="O81" s="308">
        <f t="shared" si="30"/>
        <v>0.43474157150779191</v>
      </c>
      <c r="P81" s="308">
        <f t="shared" si="30"/>
        <v>0.52540487319066098</v>
      </c>
      <c r="Q81" s="306"/>
    </row>
    <row r="82" spans="1:17" s="292" customFormat="1" ht="32.25" thickBot="1" x14ac:dyDescent="0.3">
      <c r="A82" s="282">
        <v>77</v>
      </c>
      <c r="B82" s="307" t="s">
        <v>191</v>
      </c>
      <c r="C82" s="294" t="s">
        <v>182</v>
      </c>
      <c r="D82" s="306"/>
      <c r="E82" s="306"/>
      <c r="F82" s="308">
        <f>+F46/$D$73</f>
        <v>0.2468668303889725</v>
      </c>
      <c r="G82" s="308">
        <f t="shared" ref="G82:P82" si="31">+G46/$D$73</f>
        <v>0.20229513020450199</v>
      </c>
      <c r="H82" s="308">
        <f t="shared" si="31"/>
        <v>0.24376025622163625</v>
      </c>
      <c r="I82" s="308">
        <f t="shared" si="31"/>
        <v>0.25664942678330938</v>
      </c>
      <c r="J82" s="308">
        <f t="shared" si="31"/>
        <v>0.26050520025803237</v>
      </c>
      <c r="K82" s="308">
        <f t="shared" si="31"/>
        <v>0.2768155634273039</v>
      </c>
      <c r="L82" s="308">
        <f t="shared" si="31"/>
        <v>0.28047554916761919</v>
      </c>
      <c r="M82" s="308">
        <f t="shared" si="31"/>
        <v>0.27754891864057674</v>
      </c>
      <c r="N82" s="308">
        <f t="shared" si="31"/>
        <v>0.26757732483788094</v>
      </c>
      <c r="O82" s="308">
        <f t="shared" si="31"/>
        <v>0.25641289709260873</v>
      </c>
      <c r="P82" s="308">
        <f t="shared" si="31"/>
        <v>0.34864250065073954</v>
      </c>
      <c r="Q82" s="306"/>
    </row>
    <row r="83" spans="1:17" s="292" customFormat="1" ht="32.25" customHeight="1" thickBot="1" x14ac:dyDescent="0.3">
      <c r="A83" s="282">
        <v>78</v>
      </c>
      <c r="B83" s="283" t="s">
        <v>192</v>
      </c>
      <c r="C83" s="303"/>
      <c r="D83" s="303"/>
      <c r="E83" s="303"/>
      <c r="F83" s="303"/>
      <c r="G83" s="303"/>
      <c r="H83" s="303"/>
      <c r="I83" s="303"/>
      <c r="J83" s="303"/>
      <c r="K83" s="303"/>
      <c r="L83" s="303"/>
      <c r="M83" s="303"/>
      <c r="N83" s="303"/>
      <c r="O83" s="303"/>
      <c r="P83" s="303"/>
      <c r="Q83" s="304"/>
    </row>
    <row r="84" spans="1:17" s="292" customFormat="1" ht="15" customHeight="1" thickBot="1" x14ac:dyDescent="0.3">
      <c r="A84" s="282">
        <v>79</v>
      </c>
      <c r="B84" s="299" t="s">
        <v>193</v>
      </c>
      <c r="C84" s="294" t="s">
        <v>194</v>
      </c>
      <c r="D84" s="306"/>
      <c r="E84" s="306"/>
      <c r="F84" s="306">
        <v>79.06</v>
      </c>
      <c r="G84" s="306">
        <v>20.58</v>
      </c>
      <c r="H84" s="306">
        <v>22.13</v>
      </c>
      <c r="I84" s="306">
        <v>25.37</v>
      </c>
      <c r="J84" s="306">
        <v>27.36</v>
      </c>
      <c r="K84" s="306">
        <v>25.23</v>
      </c>
      <c r="L84" s="306">
        <v>25.96</v>
      </c>
      <c r="M84" s="306">
        <v>31.43</v>
      </c>
      <c r="N84" s="306">
        <v>34.229999999999997</v>
      </c>
      <c r="O84" s="306">
        <v>27.24</v>
      </c>
      <c r="P84" s="306">
        <v>23.9</v>
      </c>
      <c r="Q84" s="306"/>
    </row>
    <row r="85" spans="1:17" s="316" customFormat="1" ht="32.25" thickBot="1" x14ac:dyDescent="0.3">
      <c r="A85" s="312">
        <v>80</v>
      </c>
      <c r="B85" s="305" t="s">
        <v>195</v>
      </c>
      <c r="C85" s="313" t="s">
        <v>196</v>
      </c>
      <c r="D85" s="314"/>
      <c r="E85" s="314"/>
      <c r="F85" s="315">
        <f>+F6/F84</f>
        <v>2.6572856058689602</v>
      </c>
      <c r="G85" s="315">
        <f t="shared" ref="G85:P85" si="32">+G6/G84</f>
        <v>10.527487852283771</v>
      </c>
      <c r="H85" s="315">
        <f t="shared" si="32"/>
        <v>9.7397288748305471</v>
      </c>
      <c r="I85" s="315">
        <f t="shared" si="32"/>
        <v>9.3217382735514391</v>
      </c>
      <c r="J85" s="315">
        <f t="shared" si="32"/>
        <v>8.5693384502923973</v>
      </c>
      <c r="K85" s="315">
        <f t="shared" si="32"/>
        <v>9.8778359096313917</v>
      </c>
      <c r="L85" s="315">
        <f t="shared" si="32"/>
        <v>10.389607087827427</v>
      </c>
      <c r="M85" s="315">
        <f t="shared" si="32"/>
        <v>8.4456729239580017</v>
      </c>
      <c r="N85" s="315">
        <f t="shared" si="32"/>
        <v>7.8118171194858324</v>
      </c>
      <c r="O85" s="315">
        <f t="shared" si="32"/>
        <v>9.9039831130690157</v>
      </c>
      <c r="P85" s="315">
        <f t="shared" si="32"/>
        <v>11.576037656903766</v>
      </c>
      <c r="Q85" s="314"/>
    </row>
    <row r="86" spans="1:17" s="316" customFormat="1" ht="32.25" thickBot="1" x14ac:dyDescent="0.3">
      <c r="A86" s="312">
        <v>81</v>
      </c>
      <c r="B86" s="305" t="s">
        <v>197</v>
      </c>
      <c r="C86" s="313" t="s">
        <v>196</v>
      </c>
      <c r="D86" s="314"/>
      <c r="E86" s="314"/>
      <c r="F86" s="317">
        <f>+F11/F84</f>
        <v>1.8845218821148493</v>
      </c>
      <c r="G86" s="317">
        <f t="shared" ref="G86:P86" si="33">+G11/G84</f>
        <v>7.6927551020408176</v>
      </c>
      <c r="H86" s="317">
        <f t="shared" si="33"/>
        <v>7.2782738364211479</v>
      </c>
      <c r="I86" s="317">
        <f t="shared" si="33"/>
        <v>6.7054749704375238</v>
      </c>
      <c r="J86" s="317">
        <f t="shared" si="33"/>
        <v>6.3537646198830409</v>
      </c>
      <c r="K86" s="317">
        <f t="shared" si="33"/>
        <v>7.1819857312722952</v>
      </c>
      <c r="L86" s="317">
        <f t="shared" si="33"/>
        <v>7.3501694915254232</v>
      </c>
      <c r="M86" s="317">
        <f t="shared" si="33"/>
        <v>6.1713617562838055</v>
      </c>
      <c r="N86" s="317">
        <f t="shared" si="33"/>
        <v>5.8020508326029798</v>
      </c>
      <c r="O86" s="317">
        <f t="shared" si="33"/>
        <v>7.3680910425844344</v>
      </c>
      <c r="P86" s="317">
        <f t="shared" si="33"/>
        <v>8.3523682008368212</v>
      </c>
      <c r="Q86" s="314"/>
    </row>
    <row r="87" spans="1:17" s="316" customFormat="1" ht="32.25" thickBot="1" x14ac:dyDescent="0.3">
      <c r="A87" s="312">
        <v>82</v>
      </c>
      <c r="B87" s="305" t="s">
        <v>198</v>
      </c>
      <c r="C87" s="313" t="s">
        <v>196</v>
      </c>
      <c r="D87" s="314"/>
      <c r="E87" s="314"/>
      <c r="F87" s="317">
        <f>+F16/F84</f>
        <v>1.5489501644320767</v>
      </c>
      <c r="G87" s="317">
        <f t="shared" ref="G87:P87" si="34">+G16/G84</f>
        <v>5.9023760932944613</v>
      </c>
      <c r="H87" s="317">
        <f t="shared" si="34"/>
        <v>5.7477948486217807</v>
      </c>
      <c r="I87" s="317">
        <f t="shared" si="34"/>
        <v>5.1108789909341743</v>
      </c>
      <c r="J87" s="317">
        <f t="shared" si="34"/>
        <v>4.8983296783625736</v>
      </c>
      <c r="K87" s="317">
        <f t="shared" si="34"/>
        <v>5.3355608402695198</v>
      </c>
      <c r="L87" s="317">
        <f t="shared" si="34"/>
        <v>5.1756510015408326</v>
      </c>
      <c r="M87" s="317">
        <f t="shared" si="34"/>
        <v>4.2246643334393896</v>
      </c>
      <c r="N87" s="317">
        <f t="shared" si="34"/>
        <v>3.8609260882267025</v>
      </c>
      <c r="O87" s="317">
        <f t="shared" si="34"/>
        <v>4.6579955947136567</v>
      </c>
      <c r="P87" s="317">
        <f t="shared" si="34"/>
        <v>5.7568033472803357</v>
      </c>
      <c r="Q87" s="314"/>
    </row>
    <row r="88" spans="1:17" s="316" customFormat="1" ht="32.25" thickBot="1" x14ac:dyDescent="0.3">
      <c r="A88" s="312">
        <v>83</v>
      </c>
      <c r="B88" s="305" t="s">
        <v>199</v>
      </c>
      <c r="C88" s="313" t="s">
        <v>196</v>
      </c>
      <c r="D88" s="314"/>
      <c r="E88" s="314"/>
      <c r="F88" s="317">
        <f>+F21/F84</f>
        <v>1.0399329623071085</v>
      </c>
      <c r="G88" s="317">
        <f t="shared" ref="G88:P88" si="35">+G21/G84</f>
        <v>3.7499076773566573</v>
      </c>
      <c r="H88" s="317">
        <f t="shared" si="35"/>
        <v>3.6175508359692725</v>
      </c>
      <c r="I88" s="317">
        <f t="shared" si="35"/>
        <v>3.0876034686637759</v>
      </c>
      <c r="J88" s="317">
        <f t="shared" si="35"/>
        <v>2.8583260233918129</v>
      </c>
      <c r="K88" s="317">
        <f t="shared" si="35"/>
        <v>3.0447047166072134</v>
      </c>
      <c r="L88" s="317">
        <f t="shared" si="35"/>
        <v>2.9031240369799689</v>
      </c>
      <c r="M88" s="317">
        <f t="shared" si="35"/>
        <v>2.8437321030862233</v>
      </c>
      <c r="N88" s="317">
        <f t="shared" si="35"/>
        <v>2.3688489628980429</v>
      </c>
      <c r="O88" s="317">
        <f t="shared" si="35"/>
        <v>3.0916446402349487</v>
      </c>
      <c r="P88" s="317">
        <f t="shared" si="35"/>
        <v>3.4279832635983265</v>
      </c>
      <c r="Q88" s="314"/>
    </row>
    <row r="89" spans="1:17" s="316" customFormat="1" ht="32.25" thickBot="1" x14ac:dyDescent="0.3">
      <c r="A89" s="312">
        <v>84</v>
      </c>
      <c r="B89" s="305" t="s">
        <v>200</v>
      </c>
      <c r="C89" s="313" t="s">
        <v>196</v>
      </c>
      <c r="D89" s="314"/>
      <c r="E89" s="314"/>
      <c r="F89" s="317">
        <f>+F26/F84</f>
        <v>4.56546040981533</v>
      </c>
      <c r="G89" s="317">
        <f t="shared" ref="G89:P89" si="36">+G26/G84</f>
        <v>16.817094266277941</v>
      </c>
      <c r="H89" s="317">
        <f t="shared" si="36"/>
        <v>16.942616357885225</v>
      </c>
      <c r="I89" s="317">
        <f t="shared" si="36"/>
        <v>15.640642491131256</v>
      </c>
      <c r="J89" s="317">
        <f t="shared" si="36"/>
        <v>15.969733187134503</v>
      </c>
      <c r="K89" s="317">
        <f t="shared" si="36"/>
        <v>17.791105826397146</v>
      </c>
      <c r="L89" s="317">
        <f t="shared" si="36"/>
        <v>17.699329738058552</v>
      </c>
      <c r="M89" s="317">
        <f t="shared" si="36"/>
        <v>14.144126630607699</v>
      </c>
      <c r="N89" s="317">
        <f t="shared" si="36"/>
        <v>12.248206251825884</v>
      </c>
      <c r="O89" s="317">
        <f t="shared" si="36"/>
        <v>14.323942731277533</v>
      </c>
      <c r="P89" s="317">
        <f t="shared" si="36"/>
        <v>20.414912133891214</v>
      </c>
      <c r="Q89" s="314"/>
    </row>
    <row r="90" spans="1:17" s="316" customFormat="1" ht="32.25" thickBot="1" x14ac:dyDescent="0.3">
      <c r="A90" s="312">
        <v>85</v>
      </c>
      <c r="B90" s="305" t="s">
        <v>201</v>
      </c>
      <c r="C90" s="313" t="s">
        <v>196</v>
      </c>
      <c r="D90" s="314"/>
      <c r="E90" s="314"/>
      <c r="F90" s="317"/>
      <c r="G90" s="317"/>
      <c r="H90" s="317"/>
      <c r="I90" s="317"/>
      <c r="J90" s="317"/>
      <c r="K90" s="317"/>
      <c r="L90" s="317"/>
      <c r="M90" s="317"/>
      <c r="N90" s="317"/>
      <c r="O90" s="317"/>
      <c r="P90" s="317"/>
      <c r="Q90" s="314"/>
    </row>
    <row r="91" spans="1:17" s="316" customFormat="1" ht="32.25" thickBot="1" x14ac:dyDescent="0.3">
      <c r="A91" s="312">
        <v>86</v>
      </c>
      <c r="B91" s="305" t="s">
        <v>202</v>
      </c>
      <c r="C91" s="313" t="s">
        <v>196</v>
      </c>
      <c r="D91" s="314"/>
      <c r="E91" s="314"/>
      <c r="F91" s="317">
        <f>+F36/F84</f>
        <v>0.58435112572729564</v>
      </c>
      <c r="G91" s="317">
        <f t="shared" ref="G91:P91" si="37">+G36/G84</f>
        <v>2.1528328474246843</v>
      </c>
      <c r="H91" s="317">
        <f t="shared" si="37"/>
        <v>2.7181427925892456</v>
      </c>
      <c r="I91" s="317">
        <f t="shared" si="37"/>
        <v>2.2291210090658256</v>
      </c>
      <c r="J91" s="317">
        <f t="shared" si="37"/>
        <v>2.763497807017544</v>
      </c>
      <c r="K91" s="317">
        <f t="shared" si="37"/>
        <v>3.4285216012683311</v>
      </c>
      <c r="L91" s="317">
        <f t="shared" si="37"/>
        <v>2.4457588597842834</v>
      </c>
      <c r="M91" s="317">
        <f t="shared" si="37"/>
        <v>2.4616831053133947</v>
      </c>
      <c r="N91" s="317">
        <f t="shared" si="37"/>
        <v>1.6158077709611454</v>
      </c>
      <c r="O91" s="317">
        <f t="shared" si="37"/>
        <v>1.8512995594713657</v>
      </c>
      <c r="P91" s="317">
        <f t="shared" si="37"/>
        <v>3.0504309623430963</v>
      </c>
      <c r="Q91" s="314"/>
    </row>
    <row r="92" spans="1:17" s="316" customFormat="1" ht="32.25" thickBot="1" x14ac:dyDescent="0.3">
      <c r="A92" s="312">
        <v>87</v>
      </c>
      <c r="B92" s="305" t="s">
        <v>203</v>
      </c>
      <c r="C92" s="313" t="s">
        <v>196</v>
      </c>
      <c r="D92" s="314"/>
      <c r="E92" s="314"/>
      <c r="F92" s="317">
        <f>+F41/F84</f>
        <v>0.45167341259802679</v>
      </c>
      <c r="G92" s="317">
        <f t="shared" ref="G92:P92" si="38">+G41/G84</f>
        <v>1.5520019436345969</v>
      </c>
      <c r="H92" s="317">
        <f t="shared" si="38"/>
        <v>1.6116990510619069</v>
      </c>
      <c r="I92" s="317">
        <f t="shared" si="38"/>
        <v>1.4672014189988176</v>
      </c>
      <c r="J92" s="317">
        <f t="shared" si="38"/>
        <v>1.3828289473684212</v>
      </c>
      <c r="K92" s="317">
        <f t="shared" si="38"/>
        <v>1.5673523583036069</v>
      </c>
      <c r="L92" s="317">
        <f t="shared" si="38"/>
        <v>1.5572996918335902</v>
      </c>
      <c r="M92" s="317">
        <f t="shared" si="38"/>
        <v>1.2825039770919504</v>
      </c>
      <c r="N92" s="317">
        <f t="shared" si="38"/>
        <v>1.1531784983932225</v>
      </c>
      <c r="O92" s="317">
        <f t="shared" si="38"/>
        <v>1.4102129221732747</v>
      </c>
      <c r="P92" s="317">
        <f t="shared" si="38"/>
        <v>1.9424811715481172</v>
      </c>
      <c r="Q92" s="314"/>
    </row>
    <row r="93" spans="1:17" s="316" customFormat="1" ht="32.25" thickBot="1" x14ac:dyDescent="0.3">
      <c r="A93" s="312">
        <v>88</v>
      </c>
      <c r="B93" s="318" t="s">
        <v>204</v>
      </c>
      <c r="C93" s="313" t="s">
        <v>196</v>
      </c>
      <c r="D93" s="314"/>
      <c r="E93" s="314"/>
      <c r="F93" s="317">
        <f>+F46/F84</f>
        <v>0.27590943587149003</v>
      </c>
      <c r="G93" s="317">
        <f t="shared" ref="G93:P93" si="39">+G46/G84</f>
        <v>0.86856171039844521</v>
      </c>
      <c r="H93" s="317">
        <f t="shared" si="39"/>
        <v>0.97328965205603268</v>
      </c>
      <c r="I93" s="317">
        <f t="shared" si="39"/>
        <v>0.89388253843121801</v>
      </c>
      <c r="J93" s="317">
        <f t="shared" si="39"/>
        <v>0.8413194444444444</v>
      </c>
      <c r="K93" s="317">
        <f t="shared" si="39"/>
        <v>0.96946888624653194</v>
      </c>
      <c r="L93" s="317">
        <f t="shared" si="39"/>
        <v>0.95466486902927583</v>
      </c>
      <c r="M93" s="317">
        <f t="shared" si="39"/>
        <v>0.78028953229398668</v>
      </c>
      <c r="N93" s="317">
        <f t="shared" si="39"/>
        <v>0.69072158924919669</v>
      </c>
      <c r="O93" s="317">
        <f t="shared" si="39"/>
        <v>0.83175110132158592</v>
      </c>
      <c r="P93" s="317">
        <f t="shared" si="39"/>
        <v>1.2889707112970712</v>
      </c>
      <c r="Q93" s="314"/>
    </row>
    <row r="94" spans="1:17" s="281" customFormat="1" ht="15.75" x14ac:dyDescent="0.25">
      <c r="A94" s="319"/>
      <c r="B94" s="320" t="s">
        <v>205</v>
      </c>
      <c r="C94" s="321"/>
      <c r="D94" s="322"/>
      <c r="E94" s="322"/>
      <c r="F94" s="322"/>
      <c r="G94" s="322"/>
      <c r="H94" s="322"/>
      <c r="I94" s="322"/>
      <c r="J94" s="322"/>
      <c r="K94" s="322"/>
      <c r="L94" s="322"/>
      <c r="M94" s="322"/>
      <c r="N94" s="322"/>
      <c r="O94" s="322"/>
      <c r="P94" s="322"/>
      <c r="Q94" s="322"/>
    </row>
    <row r="95" spans="1:17" s="281" customFormat="1" ht="15.75" x14ac:dyDescent="0.25">
      <c r="A95" s="319"/>
      <c r="B95" s="323" t="s">
        <v>206</v>
      </c>
      <c r="C95" s="323"/>
      <c r="D95" s="323"/>
      <c r="E95" s="323"/>
      <c r="F95" s="323"/>
      <c r="G95" s="323"/>
      <c r="H95" s="323"/>
      <c r="I95" s="323"/>
      <c r="J95" s="323"/>
      <c r="K95" s="323"/>
      <c r="L95" s="323"/>
      <c r="M95" s="323"/>
      <c r="N95" s="323"/>
      <c r="O95" s="323"/>
      <c r="P95" s="323"/>
      <c r="Q95" s="323"/>
    </row>
    <row r="96" spans="1:17" s="281" customFormat="1" ht="15.75" x14ac:dyDescent="0.25">
      <c r="A96" s="319"/>
      <c r="B96" s="323" t="s">
        <v>207</v>
      </c>
      <c r="C96" s="323"/>
      <c r="D96" s="323"/>
      <c r="E96" s="323"/>
      <c r="F96" s="323"/>
      <c r="G96" s="323"/>
      <c r="H96" s="323"/>
      <c r="I96" s="323"/>
      <c r="J96" s="323"/>
      <c r="K96" s="323"/>
      <c r="L96" s="323"/>
      <c r="M96" s="323"/>
      <c r="N96" s="323"/>
      <c r="O96" s="323"/>
      <c r="P96" s="323"/>
      <c r="Q96" s="323"/>
    </row>
    <row r="97" spans="1:17" s="281" customFormat="1" ht="15.75" x14ac:dyDescent="0.25">
      <c r="A97" s="324"/>
      <c r="B97" s="325" t="s">
        <v>208</v>
      </c>
      <c r="C97" s="325"/>
      <c r="D97" s="325"/>
      <c r="E97" s="325"/>
      <c r="F97" s="325"/>
      <c r="G97" s="325"/>
      <c r="H97" s="325"/>
      <c r="I97" s="325"/>
      <c r="J97" s="325"/>
      <c r="K97" s="325"/>
      <c r="L97" s="325"/>
      <c r="M97" s="325"/>
      <c r="N97" s="325"/>
      <c r="O97" s="325"/>
      <c r="P97" s="325"/>
      <c r="Q97" s="325"/>
    </row>
    <row r="98" spans="1:17" s="281" customFormat="1" ht="15.75" x14ac:dyDescent="0.25">
      <c r="A98" s="324"/>
      <c r="B98" s="325" t="s">
        <v>209</v>
      </c>
      <c r="C98" s="325"/>
      <c r="D98" s="325"/>
      <c r="E98" s="325"/>
      <c r="F98" s="325"/>
      <c r="G98" s="325"/>
      <c r="H98" s="325"/>
      <c r="I98" s="325"/>
      <c r="J98" s="325"/>
      <c r="K98" s="325"/>
      <c r="L98" s="325"/>
      <c r="M98" s="325"/>
      <c r="N98" s="325"/>
      <c r="O98" s="325"/>
      <c r="P98" s="325"/>
      <c r="Q98" s="325"/>
    </row>
    <row r="99" spans="1:17" s="281" customFormat="1" ht="15.95" customHeight="1" x14ac:dyDescent="0.25">
      <c r="A99" s="326"/>
      <c r="B99" s="323" t="s">
        <v>210</v>
      </c>
      <c r="C99" s="323"/>
      <c r="D99" s="323"/>
      <c r="E99" s="323"/>
      <c r="F99" s="323"/>
      <c r="G99" s="323"/>
      <c r="H99" s="323"/>
      <c r="I99" s="323"/>
      <c r="J99" s="323"/>
      <c r="K99" s="323"/>
      <c r="L99" s="323"/>
      <c r="M99" s="323"/>
      <c r="N99" s="323"/>
      <c r="O99" s="323"/>
      <c r="P99" s="323"/>
      <c r="Q99" s="323"/>
    </row>
    <row r="100" spans="1:17" s="281" customFormat="1" ht="15.95" customHeight="1" x14ac:dyDescent="0.25">
      <c r="A100" s="326" t="s">
        <v>211</v>
      </c>
      <c r="B100" s="323" t="s">
        <v>212</v>
      </c>
      <c r="C100" s="323"/>
      <c r="D100" s="323"/>
      <c r="E100" s="323"/>
      <c r="F100" s="323"/>
      <c r="G100" s="323"/>
      <c r="H100" s="323"/>
      <c r="I100" s="323"/>
      <c r="J100" s="323"/>
      <c r="K100" s="323"/>
      <c r="L100" s="323"/>
      <c r="M100" s="323"/>
      <c r="N100" s="323"/>
      <c r="O100" s="323"/>
      <c r="P100" s="323"/>
      <c r="Q100" s="323"/>
    </row>
    <row r="101" spans="1:17" s="281" customFormat="1" ht="15.95" customHeight="1" x14ac:dyDescent="0.25">
      <c r="A101" s="326"/>
      <c r="B101" s="323" t="s">
        <v>213</v>
      </c>
      <c r="C101" s="323"/>
      <c r="D101" s="323"/>
      <c r="E101" s="323"/>
      <c r="F101" s="323"/>
      <c r="G101" s="323"/>
      <c r="H101" s="323"/>
      <c r="I101" s="323"/>
      <c r="J101" s="323"/>
      <c r="K101" s="323"/>
      <c r="L101" s="323"/>
      <c r="M101" s="323"/>
      <c r="N101" s="323"/>
      <c r="O101" s="323"/>
      <c r="P101" s="323"/>
      <c r="Q101" s="323"/>
    </row>
    <row r="102" spans="1:17" s="281" customFormat="1" ht="15.75" x14ac:dyDescent="0.25">
      <c r="A102" s="324"/>
      <c r="B102" s="323" t="s">
        <v>214</v>
      </c>
      <c r="C102" s="323"/>
      <c r="D102" s="323"/>
      <c r="E102" s="323"/>
      <c r="F102" s="323"/>
      <c r="G102" s="323"/>
      <c r="H102" s="323"/>
      <c r="I102" s="323"/>
      <c r="J102" s="323"/>
      <c r="K102" s="323"/>
      <c r="L102" s="323"/>
      <c r="M102" s="323"/>
      <c r="N102" s="323"/>
      <c r="O102" s="323"/>
      <c r="P102" s="323"/>
      <c r="Q102" s="323"/>
    </row>
    <row r="103" spans="1:17" s="281" customFormat="1" ht="15.75" x14ac:dyDescent="0.25">
      <c r="A103" s="324"/>
      <c r="B103" s="323" t="s">
        <v>215</v>
      </c>
      <c r="C103" s="323"/>
      <c r="D103" s="323"/>
      <c r="E103" s="323"/>
      <c r="F103" s="323"/>
      <c r="G103" s="323"/>
      <c r="H103" s="323"/>
      <c r="I103" s="323"/>
      <c r="J103" s="323"/>
      <c r="K103" s="323"/>
      <c r="L103" s="323"/>
      <c r="M103" s="323"/>
      <c r="N103" s="323"/>
      <c r="O103" s="323"/>
      <c r="P103" s="323"/>
      <c r="Q103" s="323"/>
    </row>
    <row r="104" spans="1:17" s="281" customFormat="1" ht="15.75" x14ac:dyDescent="0.25">
      <c r="A104" s="324"/>
      <c r="B104" s="323" t="s">
        <v>216</v>
      </c>
      <c r="C104" s="323"/>
      <c r="D104" s="323"/>
      <c r="E104" s="323"/>
      <c r="F104" s="323"/>
      <c r="G104" s="323"/>
      <c r="H104" s="323"/>
      <c r="I104" s="323"/>
      <c r="J104" s="323"/>
      <c r="K104" s="323"/>
      <c r="L104" s="323"/>
      <c r="M104" s="323"/>
      <c r="N104" s="323"/>
      <c r="O104" s="323"/>
      <c r="P104" s="323"/>
      <c r="Q104" s="323"/>
    </row>
    <row r="105" spans="1:17" s="281" customFormat="1" ht="15.75" x14ac:dyDescent="0.25">
      <c r="A105" s="326"/>
      <c r="B105" s="323" t="s">
        <v>217</v>
      </c>
      <c r="C105" s="323"/>
      <c r="D105" s="323"/>
      <c r="E105" s="323"/>
      <c r="F105" s="323"/>
      <c r="G105" s="323"/>
      <c r="H105" s="323"/>
      <c r="I105" s="323"/>
      <c r="J105" s="323"/>
      <c r="K105" s="323"/>
      <c r="L105" s="323"/>
      <c r="M105" s="323"/>
      <c r="N105" s="323"/>
      <c r="O105" s="323"/>
      <c r="P105" s="323"/>
      <c r="Q105" s="323"/>
    </row>
    <row r="106" spans="1:17" s="281" customFormat="1" ht="15" customHeight="1" x14ac:dyDescent="0.25">
      <c r="A106" s="327"/>
      <c r="B106" s="328" t="s">
        <v>218</v>
      </c>
      <c r="C106" s="329"/>
      <c r="D106" s="330"/>
      <c r="E106" s="330"/>
      <c r="F106" s="330"/>
      <c r="G106" s="330"/>
      <c r="H106" s="330"/>
      <c r="I106" s="330"/>
      <c r="J106" s="330"/>
      <c r="K106" s="330"/>
      <c r="L106" s="330"/>
      <c r="M106" s="330"/>
      <c r="N106" s="330"/>
      <c r="O106" s="330"/>
      <c r="P106" s="330"/>
      <c r="Q106" s="330"/>
    </row>
    <row r="107" spans="1:17" s="332" customFormat="1" ht="15.75" x14ac:dyDescent="0.25">
      <c r="A107" s="327"/>
      <c r="B107" s="331" t="s">
        <v>219</v>
      </c>
      <c r="C107" s="331"/>
      <c r="D107" s="331"/>
      <c r="E107" s="331"/>
      <c r="F107" s="331"/>
      <c r="G107" s="331"/>
      <c r="H107" s="331"/>
      <c r="I107" s="331"/>
      <c r="J107" s="331"/>
      <c r="K107" s="331"/>
      <c r="L107" s="331"/>
      <c r="M107" s="331"/>
      <c r="N107" s="331"/>
      <c r="O107" s="331"/>
      <c r="P107" s="331"/>
      <c r="Q107" s="331"/>
    </row>
    <row r="108" spans="1:17" s="332" customFormat="1" ht="15.75" x14ac:dyDescent="0.25">
      <c r="A108" s="327"/>
      <c r="B108" s="331" t="s">
        <v>220</v>
      </c>
      <c r="C108" s="331"/>
      <c r="D108" s="331"/>
      <c r="E108" s="331"/>
      <c r="F108" s="331"/>
      <c r="G108" s="331"/>
      <c r="H108" s="331"/>
      <c r="I108" s="331"/>
      <c r="J108" s="331"/>
      <c r="K108" s="331"/>
      <c r="L108" s="331"/>
      <c r="M108" s="331"/>
      <c r="N108" s="331"/>
      <c r="O108" s="331"/>
      <c r="P108" s="331"/>
      <c r="Q108" s="331"/>
    </row>
    <row r="109" spans="1:17" s="332" customFormat="1" ht="33" customHeight="1" x14ac:dyDescent="0.25">
      <c r="A109" s="327"/>
      <c r="B109" s="333" t="s">
        <v>221</v>
      </c>
      <c r="C109" s="333"/>
      <c r="D109" s="333"/>
      <c r="E109" s="333"/>
      <c r="F109" s="333"/>
      <c r="G109" s="333"/>
      <c r="H109" s="333"/>
      <c r="I109" s="333"/>
      <c r="J109" s="333"/>
      <c r="K109" s="333"/>
      <c r="L109" s="334"/>
      <c r="M109" s="334"/>
      <c r="N109" s="334"/>
      <c r="O109" s="334"/>
      <c r="P109" s="334"/>
      <c r="Q109" s="334"/>
    </row>
    <row r="110" spans="1:17" ht="18" x14ac:dyDescent="0.25">
      <c r="A110" s="327"/>
      <c r="B110" s="335" t="s">
        <v>222</v>
      </c>
      <c r="C110" s="336"/>
      <c r="D110" s="336"/>
      <c r="E110" s="336"/>
      <c r="F110" s="336"/>
      <c r="G110" s="336"/>
      <c r="H110" s="336"/>
      <c r="I110" s="336"/>
      <c r="J110" s="336"/>
      <c r="K110" s="336"/>
      <c r="L110" s="336"/>
      <c r="M110" s="336"/>
      <c r="N110" s="336"/>
      <c r="O110" s="336"/>
      <c r="P110" s="336"/>
      <c r="Q110" s="336"/>
    </row>
    <row r="111" spans="1:17" ht="15.75" x14ac:dyDescent="0.25">
      <c r="A111" s="327"/>
      <c r="B111" s="335" t="s">
        <v>223</v>
      </c>
      <c r="C111" s="335"/>
      <c r="D111" s="335"/>
      <c r="E111" s="335"/>
      <c r="F111" s="335"/>
      <c r="G111" s="335"/>
      <c r="H111" s="335"/>
      <c r="I111" s="335"/>
      <c r="J111" s="335"/>
      <c r="K111" s="335"/>
      <c r="L111" s="335"/>
      <c r="M111" s="335"/>
      <c r="N111" s="335"/>
      <c r="O111" s="335"/>
      <c r="P111" s="335"/>
      <c r="Q111" s="335"/>
    </row>
    <row r="112" spans="1:17" ht="15.75" x14ac:dyDescent="0.25">
      <c r="B112" s="337" t="s">
        <v>224</v>
      </c>
      <c r="C112" s="338"/>
      <c r="D112" s="281"/>
      <c r="E112" s="281"/>
      <c r="F112" s="281"/>
      <c r="G112" s="281"/>
      <c r="H112" s="281"/>
      <c r="I112" s="281"/>
      <c r="J112" s="281"/>
      <c r="K112" s="281"/>
      <c r="L112" s="281"/>
      <c r="M112" s="281"/>
      <c r="N112" s="281"/>
      <c r="O112" s="281"/>
      <c r="P112" s="281"/>
      <c r="Q112" s="281"/>
    </row>
    <row r="113" spans="2:17" ht="33" customHeight="1" x14ac:dyDescent="0.25">
      <c r="B113" s="339" t="s">
        <v>225</v>
      </c>
      <c r="C113" s="339"/>
      <c r="D113" s="339"/>
      <c r="E113" s="339"/>
      <c r="F113" s="339"/>
      <c r="G113" s="339"/>
      <c r="H113" s="339"/>
      <c r="I113" s="339"/>
      <c r="J113" s="339"/>
      <c r="K113" s="339"/>
      <c r="L113" s="339"/>
      <c r="M113" s="339"/>
      <c r="N113" s="339"/>
      <c r="O113" s="339"/>
      <c r="P113" s="339"/>
      <c r="Q113" s="339"/>
    </row>
    <row r="114" spans="2:17" ht="35.1" customHeight="1" x14ac:dyDescent="0.25">
      <c r="B114" s="333" t="s">
        <v>226</v>
      </c>
      <c r="C114" s="333"/>
      <c r="D114" s="333"/>
      <c r="E114" s="333"/>
      <c r="F114" s="333"/>
      <c r="G114" s="333"/>
      <c r="H114" s="333"/>
      <c r="I114" s="333"/>
      <c r="J114" s="333"/>
      <c r="K114" s="333"/>
      <c r="L114" s="333"/>
      <c r="M114" s="333"/>
      <c r="N114" s="333"/>
      <c r="O114" s="333"/>
      <c r="P114" s="333"/>
      <c r="Q114" s="333"/>
    </row>
    <row r="115" spans="2:17" ht="15.75" x14ac:dyDescent="0.25">
      <c r="B115" s="333" t="s">
        <v>227</v>
      </c>
      <c r="C115" s="333"/>
      <c r="D115" s="333"/>
      <c r="E115" s="333"/>
      <c r="F115" s="333"/>
      <c r="G115" s="333"/>
      <c r="H115" s="333"/>
      <c r="I115" s="333"/>
      <c r="J115" s="333"/>
      <c r="K115" s="333"/>
      <c r="L115" s="333"/>
      <c r="M115" s="333"/>
      <c r="N115" s="333"/>
      <c r="O115" s="333"/>
      <c r="P115" s="333"/>
      <c r="Q115" s="333"/>
    </row>
    <row r="117" spans="2:17" ht="18.75" x14ac:dyDescent="0.3">
      <c r="B117" s="340" t="s">
        <v>324</v>
      </c>
    </row>
    <row r="118" spans="2:17" ht="18.75" x14ac:dyDescent="0.3">
      <c r="B118" s="341" t="s">
        <v>325</v>
      </c>
    </row>
    <row r="119" spans="2:17" ht="18.75" x14ac:dyDescent="0.3">
      <c r="B119" s="341" t="s">
        <v>326</v>
      </c>
    </row>
  </sheetData>
  <mergeCells count="28">
    <mergeCell ref="B111:Q111"/>
    <mergeCell ref="B113:Q113"/>
    <mergeCell ref="B114:Q114"/>
    <mergeCell ref="B115:Q115"/>
    <mergeCell ref="B104:Q104"/>
    <mergeCell ref="B105:Q105"/>
    <mergeCell ref="B107:Q107"/>
    <mergeCell ref="B108:Q108"/>
    <mergeCell ref="B109:K109"/>
    <mergeCell ref="B110:Q110"/>
    <mergeCell ref="B98:Q98"/>
    <mergeCell ref="B99:Q99"/>
    <mergeCell ref="B100:Q100"/>
    <mergeCell ref="B101:Q101"/>
    <mergeCell ref="B102:Q102"/>
    <mergeCell ref="B103:Q103"/>
    <mergeCell ref="B72:Q72"/>
    <mergeCell ref="D73:Q73"/>
    <mergeCell ref="B83:Q83"/>
    <mergeCell ref="B95:Q95"/>
    <mergeCell ref="B96:Q96"/>
    <mergeCell ref="B97:Q97"/>
    <mergeCell ref="B1:Q1"/>
    <mergeCell ref="B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opLeftCell="D1" workbookViewId="0">
      <selection activeCell="D74" sqref="D74:Q74"/>
    </sheetView>
  </sheetViews>
  <sheetFormatPr defaultRowHeight="15" x14ac:dyDescent="0.25"/>
  <cols>
    <col min="1" max="1" width="5.7109375" style="1" customWidth="1"/>
    <col min="2" max="2" width="35.7109375" style="343" customWidth="1"/>
    <col min="3" max="3" width="16.140625" style="343" customWidth="1"/>
    <col min="4" max="4" width="9.42578125" style="343" customWidth="1"/>
    <col min="5" max="5" width="10.140625" style="343" customWidth="1"/>
    <col min="6" max="6" width="10" style="343" customWidth="1"/>
    <col min="7" max="7" width="11" style="343" customWidth="1"/>
    <col min="8" max="9" width="9.140625" style="343"/>
    <col min="10" max="10" width="11.28515625" style="343" customWidth="1"/>
    <col min="11" max="12" width="9.140625" style="343"/>
    <col min="13" max="13" width="10.5703125" style="343" customWidth="1"/>
    <col min="14" max="14" width="11.42578125" style="343" customWidth="1"/>
    <col min="15" max="15" width="10.42578125" style="343" customWidth="1"/>
    <col min="16" max="16" width="9.85546875" style="343" customWidth="1"/>
    <col min="17" max="17" width="11.28515625" style="343" customWidth="1"/>
    <col min="18" max="20" width="9.140625" style="343"/>
    <col min="21" max="16384" width="9.140625" style="1"/>
  </cols>
  <sheetData>
    <row r="1" spans="1:20" ht="36.75" customHeight="1" x14ac:dyDescent="0.3">
      <c r="B1" s="342" t="s">
        <v>327</v>
      </c>
      <c r="C1" s="342"/>
      <c r="D1" s="342"/>
      <c r="E1" s="342"/>
      <c r="F1" s="342"/>
      <c r="G1" s="342"/>
      <c r="H1" s="342"/>
      <c r="I1" s="342"/>
      <c r="J1" s="342"/>
      <c r="K1" s="342"/>
      <c r="L1" s="342"/>
      <c r="M1" s="342"/>
      <c r="N1" s="342"/>
      <c r="O1" s="342"/>
      <c r="P1" s="342"/>
      <c r="Q1" s="342"/>
    </row>
    <row r="2" spans="1:20" x14ac:dyDescent="0.25">
      <c r="B2" s="344"/>
      <c r="C2" s="344"/>
      <c r="D2" s="344"/>
      <c r="E2" s="344"/>
      <c r="F2" s="344"/>
      <c r="G2" s="344"/>
      <c r="H2" s="344"/>
      <c r="I2" s="344"/>
      <c r="J2" s="344"/>
      <c r="K2" s="344"/>
      <c r="L2" s="344"/>
      <c r="M2" s="344"/>
      <c r="N2" s="344"/>
      <c r="O2" s="344"/>
      <c r="P2" s="344"/>
      <c r="Q2" s="344"/>
    </row>
    <row r="3" spans="1:20" ht="15.75" thickBot="1" x14ac:dyDescent="0.3">
      <c r="B3" s="345"/>
    </row>
    <row r="4" spans="1:20" s="12" customFormat="1" ht="16.5" thickBot="1" x14ac:dyDescent="0.3">
      <c r="A4" s="7"/>
      <c r="B4" s="346"/>
      <c r="C4" s="347" t="s">
        <v>1</v>
      </c>
      <c r="D4" s="348">
        <v>1990</v>
      </c>
      <c r="E4" s="348">
        <v>1995</v>
      </c>
      <c r="F4" s="348">
        <v>2000</v>
      </c>
      <c r="G4" s="348">
        <v>2001</v>
      </c>
      <c r="H4" s="348">
        <v>2002</v>
      </c>
      <c r="I4" s="348">
        <v>2003</v>
      </c>
      <c r="J4" s="348">
        <v>2004</v>
      </c>
      <c r="K4" s="348">
        <v>2005</v>
      </c>
      <c r="L4" s="348">
        <v>2006</v>
      </c>
      <c r="M4" s="348">
        <v>2007</v>
      </c>
      <c r="N4" s="348">
        <v>2008</v>
      </c>
      <c r="O4" s="348">
        <v>2009</v>
      </c>
      <c r="P4" s="348">
        <v>2010</v>
      </c>
      <c r="Q4" s="348">
        <v>2011</v>
      </c>
      <c r="R4" s="349"/>
      <c r="S4" s="349"/>
      <c r="T4" s="349"/>
    </row>
    <row r="5" spans="1:20" s="12" customFormat="1" ht="16.5" thickBot="1" x14ac:dyDescent="0.3">
      <c r="A5" s="13"/>
      <c r="B5" s="41"/>
      <c r="C5" s="28"/>
      <c r="D5" s="350" t="s">
        <v>2</v>
      </c>
      <c r="E5" s="351"/>
      <c r="F5" s="351"/>
      <c r="G5" s="351"/>
      <c r="H5" s="351"/>
      <c r="I5" s="351"/>
      <c r="J5" s="351"/>
      <c r="K5" s="351"/>
      <c r="L5" s="351"/>
      <c r="M5" s="351"/>
      <c r="N5" s="351"/>
      <c r="O5" s="351"/>
      <c r="P5" s="351"/>
      <c r="Q5" s="352"/>
      <c r="R5" s="349"/>
      <c r="S5" s="349"/>
      <c r="T5" s="349"/>
    </row>
    <row r="6" spans="1:20" s="12" customFormat="1" ht="16.5" thickBot="1" x14ac:dyDescent="0.3">
      <c r="A6" s="19">
        <v>1</v>
      </c>
      <c r="B6" s="353" t="s">
        <v>3</v>
      </c>
      <c r="C6" s="31" t="s">
        <v>4</v>
      </c>
      <c r="D6" s="31"/>
      <c r="E6" s="31"/>
      <c r="F6" s="31">
        <v>984.8</v>
      </c>
      <c r="G6" s="31">
        <v>992.1</v>
      </c>
      <c r="H6" s="31">
        <v>1032.5999999999999</v>
      </c>
      <c r="I6" s="31">
        <v>1046.3</v>
      </c>
      <c r="J6" s="31">
        <v>988.5</v>
      </c>
      <c r="K6" s="31">
        <v>1132.8</v>
      </c>
      <c r="L6" s="31">
        <v>1347.2</v>
      </c>
      <c r="M6" s="31">
        <v>1342.6</v>
      </c>
      <c r="N6" s="31">
        <v>1320.6</v>
      </c>
      <c r="O6" s="31">
        <v>1262.7</v>
      </c>
      <c r="P6" s="354">
        <v>1235.2</v>
      </c>
      <c r="Q6" s="31">
        <v>1363.4</v>
      </c>
      <c r="R6" s="349"/>
      <c r="S6" s="349"/>
      <c r="T6" s="349"/>
    </row>
    <row r="7" spans="1:20" s="12" customFormat="1" ht="16.5" thickBot="1" x14ac:dyDescent="0.3">
      <c r="A7" s="19">
        <v>2</v>
      </c>
      <c r="B7" s="41" t="s">
        <v>6</v>
      </c>
      <c r="C7" s="28" t="s">
        <v>4</v>
      </c>
      <c r="D7" s="28">
        <v>2782.3</v>
      </c>
      <c r="E7" s="28">
        <v>1639.1</v>
      </c>
      <c r="F7" s="28">
        <v>976.6</v>
      </c>
      <c r="G7" s="28">
        <v>983.6</v>
      </c>
      <c r="H7" s="28">
        <v>1023.9</v>
      </c>
      <c r="I7" s="28">
        <v>1034.2</v>
      </c>
      <c r="J7" s="28">
        <v>975.4</v>
      </c>
      <c r="K7" s="28">
        <v>1119.5</v>
      </c>
      <c r="L7" s="355" t="s">
        <v>328</v>
      </c>
      <c r="M7" s="28">
        <v>1313.1</v>
      </c>
      <c r="N7" s="28">
        <v>1290.5999999999999</v>
      </c>
      <c r="O7" s="28">
        <v>1235.2</v>
      </c>
      <c r="P7" s="356">
        <v>1206.3</v>
      </c>
      <c r="Q7" s="28">
        <v>1333.1</v>
      </c>
      <c r="R7" s="349"/>
      <c r="S7" s="349"/>
      <c r="T7" s="349"/>
    </row>
    <row r="8" spans="1:20" s="12" customFormat="1" ht="32.25" thickBot="1" x14ac:dyDescent="0.3">
      <c r="A8" s="19">
        <v>3</v>
      </c>
      <c r="B8" s="41" t="s">
        <v>7</v>
      </c>
      <c r="C8" s="28" t="s">
        <v>8</v>
      </c>
      <c r="D8" s="28" t="s">
        <v>5</v>
      </c>
      <c r="E8" s="28" t="s">
        <v>5</v>
      </c>
      <c r="F8" s="357">
        <v>99.2</v>
      </c>
      <c r="G8" s="357">
        <v>99.1</v>
      </c>
      <c r="H8" s="357">
        <v>99.2</v>
      </c>
      <c r="I8" s="357">
        <v>98.8</v>
      </c>
      <c r="J8" s="357">
        <v>98.7</v>
      </c>
      <c r="K8" s="357">
        <v>98.8</v>
      </c>
      <c r="L8" s="357">
        <v>98.9</v>
      </c>
      <c r="M8" s="357">
        <v>97.8</v>
      </c>
      <c r="N8" s="357">
        <v>97.7</v>
      </c>
      <c r="O8" s="358">
        <v>97.8</v>
      </c>
      <c r="P8" s="359">
        <v>97.7</v>
      </c>
      <c r="Q8" s="357">
        <v>97.8</v>
      </c>
      <c r="R8" s="349"/>
      <c r="S8" s="349"/>
      <c r="T8" s="349"/>
    </row>
    <row r="9" spans="1:20" s="12" customFormat="1" ht="16.5" thickBot="1" x14ac:dyDescent="0.3">
      <c r="A9" s="19">
        <v>4</v>
      </c>
      <c r="B9" s="41" t="s">
        <v>9</v>
      </c>
      <c r="C9" s="28" t="s">
        <v>4</v>
      </c>
      <c r="D9" s="28" t="s">
        <v>5</v>
      </c>
      <c r="E9" s="28" t="s">
        <v>5</v>
      </c>
      <c r="F9" s="28">
        <v>8.1999999999999993</v>
      </c>
      <c r="G9" s="28">
        <v>8.5</v>
      </c>
      <c r="H9" s="28">
        <v>8.6999999999999993</v>
      </c>
      <c r="I9" s="28">
        <v>12.1</v>
      </c>
      <c r="J9" s="28">
        <v>13.1</v>
      </c>
      <c r="K9" s="28">
        <v>13.3</v>
      </c>
      <c r="L9" s="28">
        <v>14.2</v>
      </c>
      <c r="M9" s="28">
        <v>29.5</v>
      </c>
      <c r="N9" s="355" t="s">
        <v>329</v>
      </c>
      <c r="O9" s="28">
        <v>27.5</v>
      </c>
      <c r="P9" s="360">
        <v>28.9</v>
      </c>
      <c r="Q9" s="28">
        <v>30.3</v>
      </c>
      <c r="R9" s="349"/>
      <c r="S9" s="349"/>
      <c r="T9" s="349"/>
    </row>
    <row r="10" spans="1:20" s="12" customFormat="1" ht="32.25" thickBot="1" x14ac:dyDescent="0.3">
      <c r="A10" s="19">
        <v>5</v>
      </c>
      <c r="B10" s="41" t="s">
        <v>10</v>
      </c>
      <c r="C10" s="28" t="s">
        <v>8</v>
      </c>
      <c r="D10" s="28" t="s">
        <v>5</v>
      </c>
      <c r="E10" s="28" t="s">
        <v>5</v>
      </c>
      <c r="F10" s="357">
        <v>0.8</v>
      </c>
      <c r="G10" s="357">
        <v>0.9</v>
      </c>
      <c r="H10" s="357">
        <v>0.8</v>
      </c>
      <c r="I10" s="357">
        <v>1.2</v>
      </c>
      <c r="J10" s="357">
        <v>1.3</v>
      </c>
      <c r="K10" s="357">
        <v>1.2</v>
      </c>
      <c r="L10" s="357">
        <v>1.1000000000000001</v>
      </c>
      <c r="M10" s="357">
        <v>2.2000000000000002</v>
      </c>
      <c r="N10" s="357">
        <v>2.2999999999999998</v>
      </c>
      <c r="O10" s="357">
        <v>2.2000000000000002</v>
      </c>
      <c r="P10" s="357">
        <v>2.2999999999999998</v>
      </c>
      <c r="Q10" s="357">
        <v>2.2000000000000002</v>
      </c>
      <c r="R10" s="349"/>
      <c r="S10" s="349"/>
      <c r="T10" s="349"/>
    </row>
    <row r="11" spans="1:20" s="12" customFormat="1" ht="16.5" thickBot="1" x14ac:dyDescent="0.3">
      <c r="A11" s="19">
        <v>6</v>
      </c>
      <c r="B11" s="353" t="s">
        <v>11</v>
      </c>
      <c r="C11" s="31" t="s">
        <v>4</v>
      </c>
      <c r="D11" s="31"/>
      <c r="E11" s="31">
        <v>530.29999999999995</v>
      </c>
      <c r="F11" s="31">
        <v>440.6</v>
      </c>
      <c r="G11" s="361" t="s">
        <v>330</v>
      </c>
      <c r="H11" s="31">
        <v>432.3</v>
      </c>
      <c r="I11" s="31">
        <v>477.9</v>
      </c>
      <c r="J11" s="31">
        <v>471.9</v>
      </c>
      <c r="K11" s="31">
        <v>523.9</v>
      </c>
      <c r="L11" s="31">
        <v>515.1</v>
      </c>
      <c r="M11" s="31">
        <v>641.9</v>
      </c>
      <c r="N11" s="361" t="s">
        <v>331</v>
      </c>
      <c r="O11" s="31">
        <v>562.1</v>
      </c>
      <c r="P11" s="354">
        <v>603.70000000000005</v>
      </c>
      <c r="Q11" s="361" t="s">
        <v>332</v>
      </c>
      <c r="R11" s="349"/>
      <c r="S11" s="349"/>
      <c r="T11" s="349"/>
    </row>
    <row r="12" spans="1:20" s="12" customFormat="1" ht="16.5" thickBot="1" x14ac:dyDescent="0.3">
      <c r="A12" s="19">
        <v>7</v>
      </c>
      <c r="B12" s="41" t="s">
        <v>6</v>
      </c>
      <c r="C12" s="28" t="s">
        <v>4</v>
      </c>
      <c r="D12" s="28">
        <v>760.8</v>
      </c>
      <c r="E12" s="28">
        <v>423.8</v>
      </c>
      <c r="F12" s="355" t="s">
        <v>333</v>
      </c>
      <c r="G12" s="28">
        <v>328.1</v>
      </c>
      <c r="H12" s="355" t="s">
        <v>334</v>
      </c>
      <c r="I12" s="355" t="s">
        <v>334</v>
      </c>
      <c r="J12" s="28">
        <v>291.7</v>
      </c>
      <c r="K12" s="28">
        <v>343.7</v>
      </c>
      <c r="L12" s="28">
        <v>325.8</v>
      </c>
      <c r="M12" s="28">
        <v>336.6</v>
      </c>
      <c r="N12" s="28">
        <v>330.9</v>
      </c>
      <c r="O12" s="28">
        <v>279.2</v>
      </c>
      <c r="P12" s="28">
        <v>310.5</v>
      </c>
      <c r="Q12" s="355" t="s">
        <v>335</v>
      </c>
      <c r="R12" s="349"/>
      <c r="S12" s="349"/>
      <c r="T12" s="349"/>
    </row>
    <row r="13" spans="1:20" s="12" customFormat="1" ht="32.25" thickBot="1" x14ac:dyDescent="0.3">
      <c r="A13" s="19">
        <v>8</v>
      </c>
      <c r="B13" s="41" t="s">
        <v>12</v>
      </c>
      <c r="C13" s="28" t="s">
        <v>8</v>
      </c>
      <c r="D13" s="28" t="s">
        <v>5</v>
      </c>
      <c r="E13" s="28">
        <v>79.900000000000006</v>
      </c>
      <c r="F13" s="28">
        <v>72.599999999999994</v>
      </c>
      <c r="G13" s="28">
        <v>72.599999999999994</v>
      </c>
      <c r="H13" s="28">
        <v>70.8</v>
      </c>
      <c r="I13" s="355" t="s">
        <v>336</v>
      </c>
      <c r="J13" s="28">
        <v>61.8</v>
      </c>
      <c r="K13" s="28">
        <v>65.599999999999994</v>
      </c>
      <c r="L13" s="28">
        <v>63.2</v>
      </c>
      <c r="M13" s="28">
        <v>52.4</v>
      </c>
      <c r="N13" s="28">
        <v>51.5</v>
      </c>
      <c r="O13" s="28">
        <v>49.7</v>
      </c>
      <c r="P13" s="28">
        <v>51.4</v>
      </c>
      <c r="Q13" s="28">
        <v>52.6</v>
      </c>
      <c r="R13" s="349"/>
      <c r="S13" s="349"/>
      <c r="T13" s="349"/>
    </row>
    <row r="14" spans="1:20" s="12" customFormat="1" ht="16.5" thickBot="1" x14ac:dyDescent="0.3">
      <c r="A14" s="19">
        <v>9</v>
      </c>
      <c r="B14" s="41" t="s">
        <v>9</v>
      </c>
      <c r="C14" s="28" t="s">
        <v>4</v>
      </c>
      <c r="D14" s="28" t="s">
        <v>5</v>
      </c>
      <c r="E14" s="28">
        <v>106.5</v>
      </c>
      <c r="F14" s="28">
        <v>120.6</v>
      </c>
      <c r="G14" s="28">
        <v>123.9</v>
      </c>
      <c r="H14" s="28">
        <v>126.3</v>
      </c>
      <c r="I14" s="28">
        <v>171.9</v>
      </c>
      <c r="J14" s="28">
        <v>180.2</v>
      </c>
      <c r="K14" s="28">
        <v>180.2</v>
      </c>
      <c r="L14" s="28">
        <v>189.3</v>
      </c>
      <c r="M14" s="28">
        <v>305.3</v>
      </c>
      <c r="N14" s="28">
        <v>311.10000000000002</v>
      </c>
      <c r="O14" s="28">
        <v>282.89999999999998</v>
      </c>
      <c r="P14" s="28">
        <v>293.2</v>
      </c>
      <c r="Q14" s="362" t="s">
        <v>337</v>
      </c>
      <c r="R14" s="349"/>
      <c r="S14" s="349"/>
      <c r="T14" s="349"/>
    </row>
    <row r="15" spans="1:20" s="12" customFormat="1" ht="32.25" thickBot="1" x14ac:dyDescent="0.3">
      <c r="A15" s="19">
        <v>10</v>
      </c>
      <c r="B15" s="41" t="s">
        <v>13</v>
      </c>
      <c r="C15" s="28" t="s">
        <v>8</v>
      </c>
      <c r="D15" s="28" t="s">
        <v>5</v>
      </c>
      <c r="E15" s="28">
        <v>20.100000000000001</v>
      </c>
      <c r="F15" s="28">
        <v>27.4</v>
      </c>
      <c r="G15" s="28">
        <v>27.4</v>
      </c>
      <c r="H15" s="28">
        <v>29.2</v>
      </c>
      <c r="I15" s="355" t="s">
        <v>338</v>
      </c>
      <c r="J15" s="28">
        <v>38.200000000000003</v>
      </c>
      <c r="K15" s="28">
        <v>34.4</v>
      </c>
      <c r="L15" s="28">
        <v>36.799999999999997</v>
      </c>
      <c r="M15" s="28">
        <v>47.6</v>
      </c>
      <c r="N15" s="28">
        <v>48.5</v>
      </c>
      <c r="O15" s="28">
        <v>50.3</v>
      </c>
      <c r="P15" s="28">
        <v>48.6</v>
      </c>
      <c r="Q15" s="28">
        <v>47.4</v>
      </c>
      <c r="R15" s="349"/>
      <c r="S15" s="349"/>
      <c r="T15" s="349"/>
    </row>
    <row r="16" spans="1:20" s="12" customFormat="1" ht="16.5" thickBot="1" x14ac:dyDescent="0.3">
      <c r="A16" s="19">
        <v>11</v>
      </c>
      <c r="B16" s="353" t="s">
        <v>14</v>
      </c>
      <c r="C16" s="31" t="s">
        <v>4</v>
      </c>
      <c r="D16" s="28" t="s">
        <v>5</v>
      </c>
      <c r="E16" s="28" t="s">
        <v>5</v>
      </c>
      <c r="F16" s="28" t="s">
        <v>5</v>
      </c>
      <c r="G16" s="28" t="s">
        <v>5</v>
      </c>
      <c r="H16" s="28" t="s">
        <v>5</v>
      </c>
      <c r="I16" s="28" t="s">
        <v>5</v>
      </c>
      <c r="J16" s="361" t="s">
        <v>339</v>
      </c>
      <c r="K16" s="31">
        <v>96.5</v>
      </c>
      <c r="L16" s="31">
        <v>94.7</v>
      </c>
      <c r="M16" s="31">
        <v>372.3</v>
      </c>
      <c r="N16" s="361" t="s">
        <v>340</v>
      </c>
      <c r="O16" s="31">
        <v>358.5</v>
      </c>
      <c r="P16" s="354">
        <v>359.3</v>
      </c>
      <c r="Q16" s="31">
        <v>350.8</v>
      </c>
      <c r="R16" s="349"/>
      <c r="S16" s="349"/>
      <c r="T16" s="349"/>
    </row>
    <row r="17" spans="1:20" s="12" customFormat="1" ht="16.5" thickBot="1" x14ac:dyDescent="0.3">
      <c r="A17" s="19">
        <v>12</v>
      </c>
      <c r="B17" s="41" t="s">
        <v>6</v>
      </c>
      <c r="C17" s="28" t="s">
        <v>4</v>
      </c>
      <c r="D17" s="28" t="s">
        <v>5</v>
      </c>
      <c r="E17" s="28" t="s">
        <v>5</v>
      </c>
      <c r="F17" s="28" t="s">
        <v>5</v>
      </c>
      <c r="G17" s="28" t="s">
        <v>5</v>
      </c>
      <c r="H17" s="28" t="s">
        <v>5</v>
      </c>
      <c r="I17" s="28" t="s">
        <v>5</v>
      </c>
      <c r="J17" s="28">
        <v>91.7</v>
      </c>
      <c r="K17" s="28">
        <v>91.1</v>
      </c>
      <c r="L17" s="28">
        <v>87.5</v>
      </c>
      <c r="M17" s="28">
        <v>82.3</v>
      </c>
      <c r="N17" s="28">
        <v>73.7</v>
      </c>
      <c r="O17" s="28">
        <v>66.900000000000006</v>
      </c>
      <c r="P17" s="355" t="s">
        <v>341</v>
      </c>
      <c r="Q17" s="28">
        <v>65.2</v>
      </c>
      <c r="R17" s="349"/>
      <c r="S17" s="349"/>
      <c r="T17" s="349"/>
    </row>
    <row r="18" spans="1:20" s="12" customFormat="1" ht="32.25" thickBot="1" x14ac:dyDescent="0.3">
      <c r="A18" s="19">
        <v>13</v>
      </c>
      <c r="B18" s="41" t="s">
        <v>15</v>
      </c>
      <c r="C18" s="28" t="s">
        <v>8</v>
      </c>
      <c r="D18" s="28" t="s">
        <v>5</v>
      </c>
      <c r="E18" s="28" t="s">
        <v>5</v>
      </c>
      <c r="F18" s="28" t="s">
        <v>5</v>
      </c>
      <c r="G18" s="28" t="s">
        <v>5</v>
      </c>
      <c r="H18" s="28" t="s">
        <v>5</v>
      </c>
      <c r="I18" s="28" t="s">
        <v>5</v>
      </c>
      <c r="J18" s="28">
        <v>94.5</v>
      </c>
      <c r="K18" s="28">
        <v>94.4</v>
      </c>
      <c r="L18" s="28">
        <v>92.4</v>
      </c>
      <c r="M18" s="28">
        <v>22.1</v>
      </c>
      <c r="N18" s="28">
        <v>19.3</v>
      </c>
      <c r="O18" s="28">
        <v>18.7</v>
      </c>
      <c r="P18" s="28">
        <v>18.399999999999999</v>
      </c>
      <c r="Q18" s="28">
        <v>18.600000000000001</v>
      </c>
      <c r="R18" s="349"/>
      <c r="S18" s="349"/>
      <c r="T18" s="349"/>
    </row>
    <row r="19" spans="1:20" s="12" customFormat="1" ht="16.5" thickBot="1" x14ac:dyDescent="0.3">
      <c r="A19" s="19">
        <v>14</v>
      </c>
      <c r="B19" s="41" t="s">
        <v>9</v>
      </c>
      <c r="C19" s="28" t="s">
        <v>4</v>
      </c>
      <c r="D19" s="28" t="s">
        <v>5</v>
      </c>
      <c r="E19" s="28" t="s">
        <v>5</v>
      </c>
      <c r="F19" s="28" t="s">
        <v>5</v>
      </c>
      <c r="G19" s="28" t="s">
        <v>5</v>
      </c>
      <c r="H19" s="28" t="s">
        <v>5</v>
      </c>
      <c r="I19" s="28" t="s">
        <v>5</v>
      </c>
      <c r="J19" s="28">
        <v>5.3</v>
      </c>
      <c r="K19" s="28">
        <v>5.4</v>
      </c>
      <c r="L19" s="28">
        <v>7.2</v>
      </c>
      <c r="M19" s="355" t="s">
        <v>342</v>
      </c>
      <c r="N19" s="28">
        <v>308.3</v>
      </c>
      <c r="O19" s="28">
        <v>291.60000000000002</v>
      </c>
      <c r="P19" s="28">
        <v>293.3</v>
      </c>
      <c r="Q19" s="28">
        <v>285.60000000000002</v>
      </c>
      <c r="R19" s="349"/>
      <c r="S19" s="349"/>
      <c r="T19" s="349"/>
    </row>
    <row r="20" spans="1:20" s="12" customFormat="1" ht="32.25" thickBot="1" x14ac:dyDescent="0.3">
      <c r="A20" s="19">
        <v>15</v>
      </c>
      <c r="B20" s="41" t="s">
        <v>16</v>
      </c>
      <c r="C20" s="28" t="s">
        <v>8</v>
      </c>
      <c r="D20" s="28" t="s">
        <v>5</v>
      </c>
      <c r="E20" s="28" t="s">
        <v>5</v>
      </c>
      <c r="F20" s="28" t="s">
        <v>5</v>
      </c>
      <c r="G20" s="28" t="s">
        <v>5</v>
      </c>
      <c r="H20" s="28" t="s">
        <v>5</v>
      </c>
      <c r="I20" s="28" t="s">
        <v>5</v>
      </c>
      <c r="J20" s="28">
        <v>5.5</v>
      </c>
      <c r="K20" s="28">
        <v>5.6</v>
      </c>
      <c r="L20" s="28">
        <v>7.6</v>
      </c>
      <c r="M20" s="28">
        <v>77.900000000000006</v>
      </c>
      <c r="N20" s="28">
        <v>80.7</v>
      </c>
      <c r="O20" s="28">
        <v>81.3</v>
      </c>
      <c r="P20" s="28">
        <v>81.599999999999994</v>
      </c>
      <c r="Q20" s="28">
        <v>81.400000000000006</v>
      </c>
      <c r="R20" s="349"/>
      <c r="S20" s="349"/>
      <c r="T20" s="349"/>
    </row>
    <row r="21" spans="1:20" s="12" customFormat="1" ht="16.5" thickBot="1" x14ac:dyDescent="0.3">
      <c r="A21" s="19">
        <v>16</v>
      </c>
      <c r="B21" s="353" t="s">
        <v>17</v>
      </c>
      <c r="C21" s="31" t="s">
        <v>4</v>
      </c>
      <c r="D21" s="31"/>
      <c r="E21" s="31"/>
      <c r="F21" s="31"/>
      <c r="G21" s="31"/>
      <c r="H21" s="31"/>
      <c r="I21" s="31"/>
      <c r="J21" s="31"/>
      <c r="K21" s="31"/>
      <c r="L21" s="31"/>
      <c r="M21" s="31">
        <v>20.323</v>
      </c>
      <c r="N21" s="31">
        <v>19.824000000000002</v>
      </c>
      <c r="O21" s="31">
        <v>21.922000000000001</v>
      </c>
      <c r="P21" s="31">
        <v>25.122</v>
      </c>
      <c r="Q21" s="31">
        <v>25.920999999999999</v>
      </c>
      <c r="R21" s="349"/>
      <c r="S21" s="349"/>
      <c r="T21" s="349"/>
    </row>
    <row r="22" spans="1:20" s="12" customFormat="1" ht="16.5" thickBot="1" x14ac:dyDescent="0.3">
      <c r="A22" s="19">
        <v>17</v>
      </c>
      <c r="B22" s="41" t="s">
        <v>6</v>
      </c>
      <c r="C22" s="28" t="s">
        <v>4</v>
      </c>
      <c r="D22" s="28">
        <v>23.1</v>
      </c>
      <c r="E22" s="28">
        <v>13.6</v>
      </c>
      <c r="F22" s="28">
        <v>8.3000000000000007</v>
      </c>
      <c r="G22" s="28">
        <v>8.4</v>
      </c>
      <c r="H22" s="28">
        <v>8.1</v>
      </c>
      <c r="I22" s="28">
        <v>8.4</v>
      </c>
      <c r="J22" s="28">
        <v>14.6</v>
      </c>
      <c r="K22" s="28">
        <v>17.899999999999999</v>
      </c>
      <c r="L22" s="28">
        <v>19.399999999999999</v>
      </c>
      <c r="M22" s="28">
        <v>20.3</v>
      </c>
      <c r="N22" s="28">
        <v>19.8</v>
      </c>
      <c r="O22" s="28">
        <v>21.9</v>
      </c>
      <c r="P22" s="28">
        <v>25.1</v>
      </c>
      <c r="Q22" s="28">
        <v>25.9</v>
      </c>
      <c r="R22" s="349"/>
      <c r="S22" s="349"/>
      <c r="T22" s="349"/>
    </row>
    <row r="23" spans="1:20" s="12" customFormat="1" ht="39" customHeight="1" thickBot="1" x14ac:dyDescent="0.3">
      <c r="A23" s="19">
        <v>18</v>
      </c>
      <c r="B23" s="41" t="s">
        <v>18</v>
      </c>
      <c r="C23" s="28" t="s">
        <v>8</v>
      </c>
      <c r="D23" s="28" t="s">
        <v>5</v>
      </c>
      <c r="E23" s="28" t="s">
        <v>5</v>
      </c>
      <c r="F23" s="28" t="s">
        <v>5</v>
      </c>
      <c r="G23" s="28" t="s">
        <v>5</v>
      </c>
      <c r="H23" s="28" t="s">
        <v>5</v>
      </c>
      <c r="I23" s="28" t="s">
        <v>5</v>
      </c>
      <c r="J23" s="28" t="s">
        <v>5</v>
      </c>
      <c r="K23" s="28" t="s">
        <v>5</v>
      </c>
      <c r="L23" s="28" t="s">
        <v>5</v>
      </c>
      <c r="M23" s="28">
        <v>99.9</v>
      </c>
      <c r="N23" s="28">
        <v>99.9</v>
      </c>
      <c r="O23" s="28">
        <v>99.9</v>
      </c>
      <c r="P23" s="28">
        <v>99.9</v>
      </c>
      <c r="Q23" s="28">
        <v>99.9</v>
      </c>
      <c r="R23" s="349"/>
      <c r="S23" s="349"/>
      <c r="T23" s="349"/>
    </row>
    <row r="24" spans="1:20" s="12" customFormat="1" ht="16.5" thickBot="1" x14ac:dyDescent="0.3">
      <c r="A24" s="19">
        <v>19</v>
      </c>
      <c r="B24" s="41" t="s">
        <v>9</v>
      </c>
      <c r="C24" s="28" t="s">
        <v>4</v>
      </c>
      <c r="D24" s="28" t="s">
        <v>5</v>
      </c>
      <c r="E24" s="28" t="s">
        <v>5</v>
      </c>
      <c r="F24" s="28" t="s">
        <v>5</v>
      </c>
      <c r="G24" s="28" t="s">
        <v>5</v>
      </c>
      <c r="H24" s="28" t="s">
        <v>5</v>
      </c>
      <c r="I24" s="28" t="s">
        <v>5</v>
      </c>
      <c r="J24" s="28" t="s">
        <v>5</v>
      </c>
      <c r="K24" s="28" t="s">
        <v>5</v>
      </c>
      <c r="L24" s="28" t="s">
        <v>5</v>
      </c>
      <c r="M24" s="355">
        <v>2.3E-2</v>
      </c>
      <c r="N24" s="355">
        <v>2.4E-2</v>
      </c>
      <c r="O24" s="355">
        <v>2.1999999999999999E-2</v>
      </c>
      <c r="P24" s="28">
        <v>2.1999999999999999E-2</v>
      </c>
      <c r="Q24" s="28">
        <v>2.1000000000000001E-2</v>
      </c>
      <c r="R24" s="349"/>
      <c r="S24" s="349"/>
      <c r="T24" s="349"/>
    </row>
    <row r="25" spans="1:20" s="12" customFormat="1" ht="32.25" thickBot="1" x14ac:dyDescent="0.3">
      <c r="A25" s="19">
        <v>20</v>
      </c>
      <c r="B25" s="41" t="s">
        <v>19</v>
      </c>
      <c r="C25" s="28" t="s">
        <v>8</v>
      </c>
      <c r="D25" s="28" t="s">
        <v>5</v>
      </c>
      <c r="E25" s="28" t="s">
        <v>5</v>
      </c>
      <c r="F25" s="28" t="s">
        <v>5</v>
      </c>
      <c r="G25" s="28" t="s">
        <v>5</v>
      </c>
      <c r="H25" s="28" t="s">
        <v>5</v>
      </c>
      <c r="I25" s="28" t="s">
        <v>5</v>
      </c>
      <c r="J25" s="28" t="s">
        <v>5</v>
      </c>
      <c r="K25" s="28" t="s">
        <v>5</v>
      </c>
      <c r="L25" s="28" t="s">
        <v>5</v>
      </c>
      <c r="M25" s="28">
        <v>0.1</v>
      </c>
      <c r="N25" s="28">
        <v>0.1</v>
      </c>
      <c r="O25" s="28">
        <v>0.1</v>
      </c>
      <c r="P25" s="28">
        <v>0.1</v>
      </c>
      <c r="Q25" s="28">
        <v>0.1</v>
      </c>
      <c r="R25" s="349"/>
      <c r="S25" s="349"/>
      <c r="T25" s="349"/>
    </row>
    <row r="26" spans="1:20" s="12" customFormat="1" ht="16.5" thickBot="1" x14ac:dyDescent="0.3">
      <c r="A26" s="19">
        <v>21</v>
      </c>
      <c r="B26" s="353" t="s">
        <v>20</v>
      </c>
      <c r="C26" s="31" t="s">
        <v>4</v>
      </c>
      <c r="D26" s="31"/>
      <c r="E26" s="31">
        <v>2905.6</v>
      </c>
      <c r="F26" s="31">
        <v>2776.8</v>
      </c>
      <c r="G26" s="31">
        <v>2852.5</v>
      </c>
      <c r="H26" s="31">
        <v>2865.1</v>
      </c>
      <c r="I26" s="31">
        <v>2889.6</v>
      </c>
      <c r="J26" s="361" t="s">
        <v>343</v>
      </c>
      <c r="K26" s="31">
        <v>2975.2</v>
      </c>
      <c r="L26" s="31">
        <v>3050.2</v>
      </c>
      <c r="M26" s="31">
        <v>3301.5</v>
      </c>
      <c r="N26" s="31">
        <v>3176.7</v>
      </c>
      <c r="O26" s="31">
        <v>2787.5</v>
      </c>
      <c r="P26" s="354">
        <v>2951.9</v>
      </c>
      <c r="Q26" s="31">
        <v>2908.2</v>
      </c>
      <c r="R26" s="349"/>
      <c r="S26" s="349"/>
      <c r="T26" s="349"/>
    </row>
    <row r="27" spans="1:20" s="12" customFormat="1" ht="16.5" thickBot="1" x14ac:dyDescent="0.3">
      <c r="A27" s="19">
        <v>22</v>
      </c>
      <c r="B27" s="41" t="s">
        <v>6</v>
      </c>
      <c r="C27" s="28" t="s">
        <v>4</v>
      </c>
      <c r="D27" s="28">
        <v>3273.7</v>
      </c>
      <c r="E27" s="28">
        <v>1478.8</v>
      </c>
      <c r="F27" s="28">
        <v>1230.5999999999999</v>
      </c>
      <c r="G27" s="28">
        <v>1270.3</v>
      </c>
      <c r="H27" s="28">
        <v>1256.8</v>
      </c>
      <c r="I27" s="28">
        <v>1269.7</v>
      </c>
      <c r="J27" s="28">
        <v>1318.8</v>
      </c>
      <c r="K27" s="28">
        <v>1320.5</v>
      </c>
      <c r="L27" s="28">
        <v>1357.9</v>
      </c>
      <c r="M27" s="28">
        <v>1404.4</v>
      </c>
      <c r="N27" s="28">
        <v>1185.2</v>
      </c>
      <c r="O27" s="28">
        <v>915.5</v>
      </c>
      <c r="P27" s="28">
        <v>1063.8</v>
      </c>
      <c r="Q27" s="28">
        <v>1066.0999999999999</v>
      </c>
      <c r="R27" s="349"/>
      <c r="S27" s="349"/>
      <c r="T27" s="349"/>
    </row>
    <row r="28" spans="1:20" s="12" customFormat="1" ht="32.25" thickBot="1" x14ac:dyDescent="0.3">
      <c r="A28" s="19">
        <v>23</v>
      </c>
      <c r="B28" s="41" t="s">
        <v>21</v>
      </c>
      <c r="C28" s="28" t="s">
        <v>8</v>
      </c>
      <c r="D28" s="28"/>
      <c r="E28" s="28">
        <v>50.9</v>
      </c>
      <c r="F28" s="28">
        <v>44.3</v>
      </c>
      <c r="G28" s="28">
        <v>44.5</v>
      </c>
      <c r="H28" s="28">
        <v>43.9</v>
      </c>
      <c r="I28" s="28">
        <v>43.9</v>
      </c>
      <c r="J28" s="28">
        <v>44.1</v>
      </c>
      <c r="K28" s="28">
        <v>44.4</v>
      </c>
      <c r="L28" s="28">
        <v>44.5</v>
      </c>
      <c r="M28" s="28">
        <v>42.5</v>
      </c>
      <c r="N28" s="28">
        <v>37.299999999999997</v>
      </c>
      <c r="O28" s="28">
        <v>32.799999999999997</v>
      </c>
      <c r="P28" s="355" t="s">
        <v>338</v>
      </c>
      <c r="Q28" s="28">
        <v>36.700000000000003</v>
      </c>
      <c r="R28" s="349"/>
      <c r="S28" s="349"/>
      <c r="T28" s="349"/>
    </row>
    <row r="29" spans="1:20" s="12" customFormat="1" ht="16.5" thickBot="1" x14ac:dyDescent="0.3">
      <c r="A29" s="19">
        <v>24</v>
      </c>
      <c r="B29" s="41" t="s">
        <v>9</v>
      </c>
      <c r="C29" s="28" t="s">
        <v>4</v>
      </c>
      <c r="D29" s="28" t="s">
        <v>5</v>
      </c>
      <c r="E29" s="28">
        <v>1426.8</v>
      </c>
      <c r="F29" s="28">
        <v>1546.2</v>
      </c>
      <c r="G29" s="28">
        <v>1582.2</v>
      </c>
      <c r="H29" s="28">
        <v>1608.3</v>
      </c>
      <c r="I29" s="28">
        <v>1619.9</v>
      </c>
      <c r="J29" s="28">
        <v>1672.2</v>
      </c>
      <c r="K29" s="28">
        <v>1654.7</v>
      </c>
      <c r="L29" s="28">
        <v>1692.6</v>
      </c>
      <c r="M29" s="28">
        <v>1897.1</v>
      </c>
      <c r="N29" s="28">
        <v>1991.5</v>
      </c>
      <c r="O29" s="355" t="s">
        <v>344</v>
      </c>
      <c r="P29" s="28">
        <v>1888.1</v>
      </c>
      <c r="Q29" s="28">
        <v>1842.1</v>
      </c>
      <c r="R29" s="349"/>
      <c r="S29" s="349"/>
      <c r="T29" s="349"/>
    </row>
    <row r="30" spans="1:20" s="12" customFormat="1" ht="32.25" thickBot="1" x14ac:dyDescent="0.3">
      <c r="A30" s="19">
        <v>25</v>
      </c>
      <c r="B30" s="41" t="s">
        <v>22</v>
      </c>
      <c r="C30" s="28" t="s">
        <v>8</v>
      </c>
      <c r="D30" s="28" t="s">
        <v>5</v>
      </c>
      <c r="E30" s="28">
        <v>49.1</v>
      </c>
      <c r="F30" s="28">
        <v>55.7</v>
      </c>
      <c r="G30" s="28">
        <v>55.5</v>
      </c>
      <c r="H30" s="28">
        <v>56.1</v>
      </c>
      <c r="I30" s="28">
        <v>56.1</v>
      </c>
      <c r="J30" s="28">
        <v>55.9</v>
      </c>
      <c r="K30" s="28">
        <v>55.6</v>
      </c>
      <c r="L30" s="28">
        <v>55.5</v>
      </c>
      <c r="M30" s="28">
        <v>57.5</v>
      </c>
      <c r="N30" s="28">
        <v>62.7</v>
      </c>
      <c r="O30" s="28">
        <v>67.2</v>
      </c>
      <c r="P30" s="355" t="s">
        <v>336</v>
      </c>
      <c r="Q30" s="28">
        <v>63.3</v>
      </c>
      <c r="R30" s="349"/>
      <c r="S30" s="349"/>
      <c r="T30" s="349"/>
    </row>
    <row r="31" spans="1:20" s="12" customFormat="1" ht="16.5" thickBot="1" x14ac:dyDescent="0.3">
      <c r="A31" s="19">
        <v>26</v>
      </c>
      <c r="B31" s="353" t="s">
        <v>23</v>
      </c>
      <c r="C31" s="31" t="s">
        <v>4</v>
      </c>
      <c r="D31" s="31"/>
      <c r="E31" s="31">
        <v>498.4</v>
      </c>
      <c r="F31" s="31">
        <v>446.7</v>
      </c>
      <c r="G31" s="31">
        <v>549.20000000000005</v>
      </c>
      <c r="H31" s="31">
        <v>641.4</v>
      </c>
      <c r="I31" s="31">
        <v>647.6</v>
      </c>
      <c r="J31" s="31"/>
      <c r="K31" s="31"/>
      <c r="L31" s="31"/>
      <c r="M31" s="28" t="s">
        <v>5</v>
      </c>
      <c r="N31" s="28" t="s">
        <v>5</v>
      </c>
      <c r="O31" s="28" t="s">
        <v>5</v>
      </c>
      <c r="P31" s="28" t="s">
        <v>5</v>
      </c>
      <c r="Q31" s="28" t="s">
        <v>5</v>
      </c>
      <c r="R31" s="349"/>
      <c r="S31" s="349"/>
      <c r="T31" s="349"/>
    </row>
    <row r="32" spans="1:20" s="12" customFormat="1" ht="27" customHeight="1" thickBot="1" x14ac:dyDescent="0.3">
      <c r="A32" s="19">
        <v>27</v>
      </c>
      <c r="B32" s="41" t="s">
        <v>6</v>
      </c>
      <c r="C32" s="28" t="s">
        <v>4</v>
      </c>
      <c r="D32" s="28">
        <v>261.60000000000002</v>
      </c>
      <c r="E32" s="28">
        <v>235.2</v>
      </c>
      <c r="F32" s="28">
        <v>179.7</v>
      </c>
      <c r="G32" s="28">
        <v>276.60000000000002</v>
      </c>
      <c r="H32" s="28">
        <v>365.5</v>
      </c>
      <c r="I32" s="28">
        <v>375.4</v>
      </c>
      <c r="J32" s="28" t="s">
        <v>5</v>
      </c>
      <c r="K32" s="28" t="s">
        <v>5</v>
      </c>
      <c r="L32" s="28" t="s">
        <v>5</v>
      </c>
      <c r="M32" s="28" t="s">
        <v>5</v>
      </c>
      <c r="N32" s="28" t="s">
        <v>5</v>
      </c>
      <c r="O32" s="28" t="s">
        <v>5</v>
      </c>
      <c r="P32" s="28" t="s">
        <v>5</v>
      </c>
      <c r="Q32" s="28" t="s">
        <v>5</v>
      </c>
      <c r="R32" s="349"/>
      <c r="S32" s="349"/>
      <c r="T32" s="349"/>
    </row>
    <row r="33" spans="1:20" s="12" customFormat="1" ht="43.5" customHeight="1" thickBot="1" x14ac:dyDescent="0.3">
      <c r="A33" s="19">
        <v>28</v>
      </c>
      <c r="B33" s="41" t="s">
        <v>24</v>
      </c>
      <c r="C33" s="28" t="s">
        <v>8</v>
      </c>
      <c r="D33" s="28"/>
      <c r="E33" s="28">
        <v>47.2</v>
      </c>
      <c r="F33" s="28">
        <v>40.200000000000003</v>
      </c>
      <c r="G33" s="28">
        <v>50.4</v>
      </c>
      <c r="H33" s="355" t="s">
        <v>345</v>
      </c>
      <c r="I33" s="355" t="s">
        <v>346</v>
      </c>
      <c r="J33" s="28" t="s">
        <v>5</v>
      </c>
      <c r="K33" s="28" t="s">
        <v>5</v>
      </c>
      <c r="L33" s="28" t="s">
        <v>5</v>
      </c>
      <c r="M33" s="28" t="s">
        <v>5</v>
      </c>
      <c r="N33" s="28" t="s">
        <v>5</v>
      </c>
      <c r="O33" s="28" t="s">
        <v>5</v>
      </c>
      <c r="P33" s="28" t="s">
        <v>5</v>
      </c>
      <c r="Q33" s="28" t="s">
        <v>5</v>
      </c>
      <c r="R33" s="349"/>
      <c r="S33" s="349"/>
      <c r="T33" s="349"/>
    </row>
    <row r="34" spans="1:20" s="12" customFormat="1" ht="16.5" thickBot="1" x14ac:dyDescent="0.3">
      <c r="A34" s="19">
        <v>29</v>
      </c>
      <c r="B34" s="41" t="s">
        <v>9</v>
      </c>
      <c r="C34" s="28" t="s">
        <v>4</v>
      </c>
      <c r="D34" s="28" t="s">
        <v>5</v>
      </c>
      <c r="E34" s="28">
        <v>263.2</v>
      </c>
      <c r="F34" s="355" t="s">
        <v>347</v>
      </c>
      <c r="G34" s="28">
        <v>272.60000000000002</v>
      </c>
      <c r="H34" s="28">
        <v>275.89999999999998</v>
      </c>
      <c r="I34" s="28">
        <v>272.2</v>
      </c>
      <c r="J34" s="355" t="s">
        <v>348</v>
      </c>
      <c r="K34" s="28">
        <v>273.5</v>
      </c>
      <c r="L34" s="28">
        <v>276.2</v>
      </c>
      <c r="M34" s="28" t="s">
        <v>5</v>
      </c>
      <c r="N34" s="28" t="s">
        <v>5</v>
      </c>
      <c r="O34" s="28" t="s">
        <v>5</v>
      </c>
      <c r="P34" s="28" t="s">
        <v>5</v>
      </c>
      <c r="Q34" s="28" t="s">
        <v>5</v>
      </c>
      <c r="R34" s="349"/>
      <c r="S34" s="349"/>
      <c r="T34" s="349"/>
    </row>
    <row r="35" spans="1:20" s="12" customFormat="1" ht="32.25" thickBot="1" x14ac:dyDescent="0.3">
      <c r="A35" s="19">
        <v>30</v>
      </c>
      <c r="B35" s="41" t="s">
        <v>25</v>
      </c>
      <c r="C35" s="28" t="s">
        <v>8</v>
      </c>
      <c r="D35" s="28" t="s">
        <v>5</v>
      </c>
      <c r="E35" s="28">
        <v>52.8</v>
      </c>
      <c r="F35" s="28">
        <v>59.8</v>
      </c>
      <c r="G35" s="28">
        <v>49.6</v>
      </c>
      <c r="H35" s="355" t="s">
        <v>349</v>
      </c>
      <c r="I35" s="355" t="s">
        <v>350</v>
      </c>
      <c r="J35" s="28"/>
      <c r="K35" s="28"/>
      <c r="L35" s="28"/>
      <c r="M35" s="28" t="s">
        <v>5</v>
      </c>
      <c r="N35" s="28" t="s">
        <v>5</v>
      </c>
      <c r="O35" s="28" t="s">
        <v>5</v>
      </c>
      <c r="P35" s="28" t="s">
        <v>5</v>
      </c>
      <c r="Q35" s="28" t="s">
        <v>5</v>
      </c>
      <c r="R35" s="349"/>
      <c r="S35" s="349"/>
      <c r="T35" s="349"/>
    </row>
    <row r="36" spans="1:20" s="12" customFormat="1" ht="16.5" thickBot="1" x14ac:dyDescent="0.3">
      <c r="A36" s="19">
        <v>31</v>
      </c>
      <c r="B36" s="353" t="s">
        <v>26</v>
      </c>
      <c r="C36" s="31" t="s">
        <v>4</v>
      </c>
      <c r="D36" s="31"/>
      <c r="E36" s="31"/>
      <c r="F36" s="31"/>
      <c r="G36" s="31"/>
      <c r="H36" s="31"/>
      <c r="I36" s="31"/>
      <c r="J36" s="31"/>
      <c r="K36" s="31"/>
      <c r="L36" s="31"/>
      <c r="M36" s="31"/>
      <c r="N36" s="31"/>
      <c r="O36" s="31"/>
      <c r="P36" s="31"/>
      <c r="Q36" s="31"/>
      <c r="R36" s="349"/>
      <c r="S36" s="349"/>
      <c r="T36" s="349"/>
    </row>
    <row r="37" spans="1:20" s="12" customFormat="1" ht="16.5" thickBot="1" x14ac:dyDescent="0.3">
      <c r="A37" s="19">
        <v>32</v>
      </c>
      <c r="B37" s="41" t="s">
        <v>6</v>
      </c>
      <c r="C37" s="28" t="s">
        <v>4</v>
      </c>
      <c r="D37" s="28">
        <v>1502.3</v>
      </c>
      <c r="E37" s="355" t="s">
        <v>351</v>
      </c>
      <c r="F37" s="28">
        <v>729.6</v>
      </c>
      <c r="G37" s="28">
        <v>763.9</v>
      </c>
      <c r="H37" s="28">
        <v>708.8</v>
      </c>
      <c r="I37" s="28">
        <v>693.2</v>
      </c>
      <c r="J37" s="28">
        <v>625.5</v>
      </c>
      <c r="K37" s="28">
        <v>697.9</v>
      </c>
      <c r="L37" s="28">
        <v>705.5</v>
      </c>
      <c r="M37" s="28">
        <v>696.8</v>
      </c>
      <c r="N37" s="28">
        <v>358.4</v>
      </c>
      <c r="O37" s="28">
        <v>523.6</v>
      </c>
      <c r="P37" s="28">
        <v>562.1</v>
      </c>
      <c r="Q37" s="28">
        <v>606.6</v>
      </c>
      <c r="R37" s="349"/>
      <c r="S37" s="349"/>
      <c r="T37" s="349"/>
    </row>
    <row r="38" spans="1:20" s="12" customFormat="1" ht="32.25" thickBot="1" x14ac:dyDescent="0.3">
      <c r="A38" s="19">
        <v>33</v>
      </c>
      <c r="B38" s="41" t="s">
        <v>27</v>
      </c>
      <c r="C38" s="28" t="s">
        <v>8</v>
      </c>
      <c r="D38" s="28"/>
      <c r="E38" s="28"/>
      <c r="F38" s="28"/>
      <c r="G38" s="28"/>
      <c r="H38" s="28"/>
      <c r="I38" s="28"/>
      <c r="J38" s="28"/>
      <c r="K38" s="28"/>
      <c r="L38" s="28"/>
      <c r="M38" s="28"/>
      <c r="N38" s="28"/>
      <c r="O38" s="28"/>
      <c r="P38" s="28"/>
      <c r="Q38" s="28"/>
      <c r="R38" s="349"/>
      <c r="S38" s="349"/>
      <c r="T38" s="349"/>
    </row>
    <row r="39" spans="1:20" s="12" customFormat="1" ht="16.5" thickBot="1" x14ac:dyDescent="0.3">
      <c r="A39" s="19">
        <v>34</v>
      </c>
      <c r="B39" s="41" t="s">
        <v>9</v>
      </c>
      <c r="C39" s="28" t="s">
        <v>4</v>
      </c>
      <c r="D39" s="28" t="s">
        <v>5</v>
      </c>
      <c r="E39" s="28" t="s">
        <v>5</v>
      </c>
      <c r="F39" s="28" t="s">
        <v>5</v>
      </c>
      <c r="G39" s="28" t="s">
        <v>5</v>
      </c>
      <c r="H39" s="28" t="s">
        <v>5</v>
      </c>
      <c r="I39" s="28" t="s">
        <v>5</v>
      </c>
      <c r="J39" s="28" t="s">
        <v>5</v>
      </c>
      <c r="K39" s="28" t="s">
        <v>5</v>
      </c>
      <c r="L39" s="28" t="s">
        <v>5</v>
      </c>
      <c r="M39" s="28" t="s">
        <v>5</v>
      </c>
      <c r="N39" s="28" t="s">
        <v>5</v>
      </c>
      <c r="O39" s="28" t="s">
        <v>5</v>
      </c>
      <c r="P39" s="28" t="s">
        <v>5</v>
      </c>
      <c r="Q39" s="28" t="s">
        <v>5</v>
      </c>
      <c r="R39" s="349"/>
      <c r="S39" s="349"/>
      <c r="T39" s="349"/>
    </row>
    <row r="40" spans="1:20" s="12" customFormat="1" ht="32.25" thickBot="1" x14ac:dyDescent="0.3">
      <c r="A40" s="19">
        <v>35</v>
      </c>
      <c r="B40" s="41" t="s">
        <v>28</v>
      </c>
      <c r="C40" s="28" t="s">
        <v>8</v>
      </c>
      <c r="D40" s="28" t="s">
        <v>5</v>
      </c>
      <c r="E40" s="28" t="s">
        <v>5</v>
      </c>
      <c r="F40" s="28" t="s">
        <v>5</v>
      </c>
      <c r="G40" s="28" t="s">
        <v>5</v>
      </c>
      <c r="H40" s="28" t="s">
        <v>5</v>
      </c>
      <c r="I40" s="28" t="s">
        <v>5</v>
      </c>
      <c r="J40" s="28" t="s">
        <v>5</v>
      </c>
      <c r="K40" s="28" t="s">
        <v>5</v>
      </c>
      <c r="L40" s="28" t="s">
        <v>5</v>
      </c>
      <c r="M40" s="28" t="s">
        <v>5</v>
      </c>
      <c r="N40" s="28" t="s">
        <v>5</v>
      </c>
      <c r="O40" s="28" t="s">
        <v>5</v>
      </c>
      <c r="P40" s="28" t="s">
        <v>5</v>
      </c>
      <c r="Q40" s="28" t="s">
        <v>5</v>
      </c>
      <c r="R40" s="349"/>
      <c r="S40" s="349"/>
      <c r="T40" s="349"/>
    </row>
    <row r="41" spans="1:20" s="12" customFormat="1" ht="16.5" thickBot="1" x14ac:dyDescent="0.3">
      <c r="A41" s="19">
        <v>36</v>
      </c>
      <c r="B41" s="353" t="s">
        <v>29</v>
      </c>
      <c r="C41" s="31" t="s">
        <v>4</v>
      </c>
      <c r="D41" s="31"/>
      <c r="E41" s="31"/>
      <c r="F41" s="31"/>
      <c r="G41" s="31"/>
      <c r="H41" s="31"/>
      <c r="I41" s="31"/>
      <c r="J41" s="31"/>
      <c r="K41" s="31"/>
      <c r="L41" s="31"/>
      <c r="M41" s="31"/>
      <c r="N41" s="31"/>
      <c r="O41" s="31"/>
      <c r="P41" s="31"/>
      <c r="Q41" s="31"/>
      <c r="R41" s="349"/>
      <c r="S41" s="349"/>
      <c r="T41" s="349"/>
    </row>
    <row r="42" spans="1:20" s="12" customFormat="1" ht="16.5" thickBot="1" x14ac:dyDescent="0.3">
      <c r="A42" s="19">
        <v>37</v>
      </c>
      <c r="B42" s="41" t="s">
        <v>6</v>
      </c>
      <c r="C42" s="28" t="s">
        <v>4</v>
      </c>
      <c r="D42" s="28" t="s">
        <v>5</v>
      </c>
      <c r="E42" s="28" t="s">
        <v>5</v>
      </c>
      <c r="F42" s="28" t="s">
        <v>5</v>
      </c>
      <c r="G42" s="28" t="s">
        <v>5</v>
      </c>
      <c r="H42" s="28" t="s">
        <v>5</v>
      </c>
      <c r="I42" s="28" t="s">
        <v>5</v>
      </c>
      <c r="J42" s="355" t="s">
        <v>352</v>
      </c>
      <c r="K42" s="28">
        <v>175.7</v>
      </c>
      <c r="L42" s="28">
        <v>159.30000000000001</v>
      </c>
      <c r="M42" s="28">
        <v>153.30000000000001</v>
      </c>
      <c r="N42" s="28">
        <v>151.30000000000001</v>
      </c>
      <c r="O42" s="28">
        <v>122.9</v>
      </c>
      <c r="P42" s="28">
        <v>133.19999999999999</v>
      </c>
      <c r="Q42" s="28">
        <v>142.30000000000001</v>
      </c>
      <c r="R42" s="349"/>
      <c r="S42" s="349"/>
      <c r="T42" s="349"/>
    </row>
    <row r="43" spans="1:20" s="12" customFormat="1" ht="32.25" thickBot="1" x14ac:dyDescent="0.3">
      <c r="A43" s="19">
        <v>38</v>
      </c>
      <c r="B43" s="41" t="s">
        <v>30</v>
      </c>
      <c r="C43" s="28" t="s">
        <v>8</v>
      </c>
      <c r="D43" s="28" t="s">
        <v>5</v>
      </c>
      <c r="E43" s="28" t="s">
        <v>5</v>
      </c>
      <c r="F43" s="28" t="s">
        <v>5</v>
      </c>
      <c r="G43" s="28" t="s">
        <v>5</v>
      </c>
      <c r="H43" s="28" t="s">
        <v>5</v>
      </c>
      <c r="I43" s="28" t="s">
        <v>5</v>
      </c>
      <c r="J43" s="28"/>
      <c r="K43" s="28"/>
      <c r="L43" s="28"/>
      <c r="M43" s="28"/>
      <c r="N43" s="28"/>
      <c r="O43" s="28"/>
      <c r="P43" s="28"/>
      <c r="Q43" s="28"/>
      <c r="R43" s="349"/>
      <c r="S43" s="349"/>
      <c r="T43" s="349"/>
    </row>
    <row r="44" spans="1:20" s="12" customFormat="1" ht="16.5" thickBot="1" x14ac:dyDescent="0.3">
      <c r="A44" s="19">
        <v>39</v>
      </c>
      <c r="B44" s="41" t="s">
        <v>9</v>
      </c>
      <c r="C44" s="28" t="s">
        <v>4</v>
      </c>
      <c r="D44" s="28" t="s">
        <v>5</v>
      </c>
      <c r="E44" s="28" t="s">
        <v>5</v>
      </c>
      <c r="F44" s="28" t="s">
        <v>5</v>
      </c>
      <c r="G44" s="28" t="s">
        <v>5</v>
      </c>
      <c r="H44" s="28" t="s">
        <v>5</v>
      </c>
      <c r="I44" s="28" t="s">
        <v>5</v>
      </c>
      <c r="J44" s="28" t="s">
        <v>5</v>
      </c>
      <c r="K44" s="28" t="s">
        <v>5</v>
      </c>
      <c r="L44" s="28" t="s">
        <v>5</v>
      </c>
      <c r="M44" s="28" t="s">
        <v>5</v>
      </c>
      <c r="N44" s="28" t="s">
        <v>5</v>
      </c>
      <c r="O44" s="28" t="s">
        <v>5</v>
      </c>
      <c r="P44" s="28" t="s">
        <v>5</v>
      </c>
      <c r="Q44" s="28" t="s">
        <v>5</v>
      </c>
      <c r="R44" s="349"/>
      <c r="S44" s="349"/>
      <c r="T44" s="349"/>
    </row>
    <row r="45" spans="1:20" s="12" customFormat="1" ht="32.25" thickBot="1" x14ac:dyDescent="0.3">
      <c r="A45" s="19">
        <v>40</v>
      </c>
      <c r="B45" s="41" t="s">
        <v>31</v>
      </c>
      <c r="C45" s="28" t="s">
        <v>8</v>
      </c>
      <c r="D45" s="28" t="s">
        <v>5</v>
      </c>
      <c r="E45" s="28" t="s">
        <v>5</v>
      </c>
      <c r="F45" s="28" t="s">
        <v>5</v>
      </c>
      <c r="G45" s="28" t="s">
        <v>5</v>
      </c>
      <c r="H45" s="28" t="s">
        <v>5</v>
      </c>
      <c r="I45" s="28" t="s">
        <v>5</v>
      </c>
      <c r="J45" s="28" t="s">
        <v>5</v>
      </c>
      <c r="K45" s="28" t="s">
        <v>5</v>
      </c>
      <c r="L45" s="28" t="s">
        <v>5</v>
      </c>
      <c r="M45" s="28" t="s">
        <v>5</v>
      </c>
      <c r="N45" s="28" t="s">
        <v>5</v>
      </c>
      <c r="O45" s="28" t="s">
        <v>5</v>
      </c>
      <c r="P45" s="28" t="s">
        <v>5</v>
      </c>
      <c r="Q45" s="28" t="s">
        <v>5</v>
      </c>
      <c r="R45" s="349"/>
      <c r="S45" s="349"/>
      <c r="T45" s="349"/>
    </row>
    <row r="46" spans="1:20" s="12" customFormat="1" ht="16.5" thickBot="1" x14ac:dyDescent="0.3">
      <c r="A46" s="19">
        <v>41</v>
      </c>
      <c r="B46" s="353" t="s">
        <v>32</v>
      </c>
      <c r="C46" s="31" t="s">
        <v>4</v>
      </c>
      <c r="D46" s="31"/>
      <c r="E46" s="31"/>
      <c r="F46" s="31"/>
      <c r="G46" s="31"/>
      <c r="H46" s="31"/>
      <c r="I46" s="31"/>
      <c r="J46" s="31"/>
      <c r="K46" s="31"/>
      <c r="L46" s="31"/>
      <c r="M46" s="31"/>
      <c r="N46" s="31"/>
      <c r="O46" s="31"/>
      <c r="P46" s="31"/>
      <c r="Q46" s="31"/>
      <c r="R46" s="349"/>
      <c r="S46" s="349"/>
      <c r="T46" s="349"/>
    </row>
    <row r="47" spans="1:20" s="12" customFormat="1" ht="16.5" thickBot="1" x14ac:dyDescent="0.3">
      <c r="A47" s="19">
        <v>42</v>
      </c>
      <c r="B47" s="41" t="s">
        <v>6</v>
      </c>
      <c r="C47" s="28" t="s">
        <v>4</v>
      </c>
      <c r="D47" s="28" t="s">
        <v>5</v>
      </c>
      <c r="E47" s="28" t="s">
        <v>5</v>
      </c>
      <c r="F47" s="28" t="s">
        <v>5</v>
      </c>
      <c r="G47" s="28" t="s">
        <v>5</v>
      </c>
      <c r="H47" s="28" t="s">
        <v>5</v>
      </c>
      <c r="I47" s="28" t="s">
        <v>5</v>
      </c>
      <c r="J47" s="28">
        <v>74.599999999999994</v>
      </c>
      <c r="K47" s="28">
        <v>70.2</v>
      </c>
      <c r="L47" s="28">
        <v>50.4</v>
      </c>
      <c r="M47" s="28">
        <v>49.3</v>
      </c>
      <c r="N47" s="28">
        <v>46.4</v>
      </c>
      <c r="O47" s="28">
        <v>37.700000000000003</v>
      </c>
      <c r="P47" s="28">
        <v>40.700000000000003</v>
      </c>
      <c r="Q47" s="28">
        <v>42.3</v>
      </c>
      <c r="R47" s="349"/>
      <c r="S47" s="349"/>
      <c r="T47" s="349"/>
    </row>
    <row r="48" spans="1:20" s="12" customFormat="1" ht="32.25" thickBot="1" x14ac:dyDescent="0.3">
      <c r="A48" s="19">
        <v>43</v>
      </c>
      <c r="B48" s="41" t="s">
        <v>33</v>
      </c>
      <c r="C48" s="28" t="s">
        <v>8</v>
      </c>
      <c r="D48" s="28" t="s">
        <v>5</v>
      </c>
      <c r="E48" s="28" t="s">
        <v>5</v>
      </c>
      <c r="F48" s="28" t="s">
        <v>5</v>
      </c>
      <c r="G48" s="28" t="s">
        <v>5</v>
      </c>
      <c r="H48" s="28" t="s">
        <v>5</v>
      </c>
      <c r="I48" s="28" t="s">
        <v>5</v>
      </c>
      <c r="J48" s="28"/>
      <c r="K48" s="28"/>
      <c r="L48" s="28"/>
      <c r="M48" s="28"/>
      <c r="N48" s="28"/>
      <c r="O48" s="28"/>
      <c r="P48" s="28"/>
      <c r="Q48" s="28"/>
      <c r="R48" s="349"/>
      <c r="S48" s="349"/>
      <c r="T48" s="349"/>
    </row>
    <row r="49" spans="1:20" s="12" customFormat="1" ht="16.5" thickBot="1" x14ac:dyDescent="0.3">
      <c r="A49" s="19">
        <v>44</v>
      </c>
      <c r="B49" s="41" t="s">
        <v>9</v>
      </c>
      <c r="C49" s="28" t="s">
        <v>4</v>
      </c>
      <c r="D49" s="28" t="s">
        <v>5</v>
      </c>
      <c r="E49" s="28" t="s">
        <v>5</v>
      </c>
      <c r="F49" s="28" t="s">
        <v>5</v>
      </c>
      <c r="G49" s="28" t="s">
        <v>5</v>
      </c>
      <c r="H49" s="28" t="s">
        <v>5</v>
      </c>
      <c r="I49" s="28" t="s">
        <v>5</v>
      </c>
      <c r="J49" s="28" t="s">
        <v>5</v>
      </c>
      <c r="K49" s="28" t="s">
        <v>5</v>
      </c>
      <c r="L49" s="28" t="s">
        <v>5</v>
      </c>
      <c r="M49" s="28" t="s">
        <v>5</v>
      </c>
      <c r="N49" s="28" t="s">
        <v>5</v>
      </c>
      <c r="O49" s="28" t="s">
        <v>5</v>
      </c>
      <c r="P49" s="28" t="s">
        <v>5</v>
      </c>
      <c r="Q49" s="28" t="s">
        <v>5</v>
      </c>
      <c r="R49" s="349"/>
      <c r="S49" s="349"/>
      <c r="T49" s="349"/>
    </row>
    <row r="50" spans="1:20" s="12" customFormat="1" ht="32.25" thickBot="1" x14ac:dyDescent="0.3">
      <c r="A50" s="19">
        <v>45</v>
      </c>
      <c r="B50" s="41" t="s">
        <v>34</v>
      </c>
      <c r="C50" s="28" t="s">
        <v>8</v>
      </c>
      <c r="D50" s="28" t="s">
        <v>5</v>
      </c>
      <c r="E50" s="28" t="s">
        <v>5</v>
      </c>
      <c r="F50" s="28" t="s">
        <v>5</v>
      </c>
      <c r="G50" s="28" t="s">
        <v>5</v>
      </c>
      <c r="H50" s="28" t="s">
        <v>5</v>
      </c>
      <c r="I50" s="28" t="s">
        <v>5</v>
      </c>
      <c r="J50" s="28" t="s">
        <v>5</v>
      </c>
      <c r="K50" s="28" t="s">
        <v>5</v>
      </c>
      <c r="L50" s="28" t="s">
        <v>5</v>
      </c>
      <c r="M50" s="28" t="s">
        <v>5</v>
      </c>
      <c r="N50" s="28" t="s">
        <v>5</v>
      </c>
      <c r="O50" s="28" t="s">
        <v>5</v>
      </c>
      <c r="P50" s="28" t="s">
        <v>5</v>
      </c>
      <c r="Q50" s="28" t="s">
        <v>5</v>
      </c>
      <c r="R50" s="349"/>
      <c r="S50" s="349"/>
      <c r="T50" s="349"/>
    </row>
    <row r="51" spans="1:20" s="12" customFormat="1" ht="16.5" thickBot="1" x14ac:dyDescent="0.3">
      <c r="A51" s="19">
        <v>46</v>
      </c>
      <c r="B51" s="363"/>
      <c r="C51" s="363"/>
      <c r="D51" s="363"/>
      <c r="E51" s="363"/>
      <c r="F51" s="363"/>
      <c r="G51" s="363"/>
      <c r="H51" s="363"/>
      <c r="I51" s="363"/>
      <c r="J51" s="363"/>
      <c r="K51" s="363"/>
      <c r="L51" s="363"/>
      <c r="M51" s="363"/>
      <c r="N51" s="363"/>
      <c r="O51" s="363"/>
      <c r="P51" s="363"/>
      <c r="Q51" s="364"/>
      <c r="R51" s="349"/>
      <c r="S51" s="349"/>
      <c r="T51" s="349"/>
    </row>
    <row r="52" spans="1:20" s="12" customFormat="1" ht="16.5" thickBot="1" x14ac:dyDescent="0.3">
      <c r="A52" s="19">
        <v>47</v>
      </c>
      <c r="B52" s="365" t="s">
        <v>353</v>
      </c>
      <c r="C52" s="366"/>
      <c r="D52" s="366"/>
      <c r="E52" s="366"/>
      <c r="F52" s="366"/>
      <c r="G52" s="366"/>
      <c r="H52" s="366"/>
      <c r="I52" s="366"/>
      <c r="J52" s="366"/>
      <c r="K52" s="366"/>
      <c r="L52" s="366"/>
      <c r="M52" s="366"/>
      <c r="N52" s="366"/>
      <c r="O52" s="366"/>
      <c r="P52" s="366"/>
      <c r="Q52" s="367"/>
      <c r="R52" s="349"/>
      <c r="S52" s="349"/>
      <c r="T52" s="349"/>
    </row>
    <row r="53" spans="1:20" s="12" customFormat="1" ht="16.5" thickBot="1" x14ac:dyDescent="0.3">
      <c r="A53" s="19">
        <v>48</v>
      </c>
      <c r="B53" s="41" t="s">
        <v>36</v>
      </c>
      <c r="C53" s="28" t="s">
        <v>37</v>
      </c>
      <c r="D53" s="28" t="s">
        <v>5</v>
      </c>
      <c r="E53" s="28" t="s">
        <v>5</v>
      </c>
      <c r="F53" s="28" t="s">
        <v>5</v>
      </c>
      <c r="G53" s="28" t="s">
        <v>5</v>
      </c>
      <c r="H53" s="28" t="s">
        <v>5</v>
      </c>
      <c r="I53" s="28" t="s">
        <v>5</v>
      </c>
      <c r="J53" s="28">
        <v>1202.7</v>
      </c>
      <c r="K53" s="28">
        <v>986.1</v>
      </c>
      <c r="L53" s="28">
        <v>982.7</v>
      </c>
      <c r="M53" s="28">
        <v>1335.7</v>
      </c>
      <c r="N53" s="355" t="s">
        <v>354</v>
      </c>
      <c r="O53" s="28">
        <v>411.2</v>
      </c>
      <c r="P53" s="28">
        <v>240.1</v>
      </c>
      <c r="Q53" s="28">
        <v>168.8</v>
      </c>
      <c r="R53" s="349"/>
      <c r="S53" s="349"/>
      <c r="T53" s="349"/>
    </row>
    <row r="54" spans="1:20" s="12" customFormat="1" ht="16.5" thickBot="1" x14ac:dyDescent="0.3">
      <c r="A54" s="19">
        <v>49</v>
      </c>
      <c r="B54" s="41" t="s">
        <v>38</v>
      </c>
      <c r="C54" s="28" t="s">
        <v>39</v>
      </c>
      <c r="D54" s="368" t="s">
        <v>355</v>
      </c>
      <c r="E54" s="368" t="s">
        <v>355</v>
      </c>
      <c r="F54" s="368" t="s">
        <v>355</v>
      </c>
      <c r="G54" s="368" t="s">
        <v>355</v>
      </c>
      <c r="H54" s="368" t="s">
        <v>355</v>
      </c>
      <c r="I54" s="368" t="s">
        <v>355</v>
      </c>
      <c r="J54" s="368" t="s">
        <v>355</v>
      </c>
      <c r="K54" s="368" t="s">
        <v>355</v>
      </c>
      <c r="L54" s="368" t="s">
        <v>355</v>
      </c>
      <c r="M54" s="368" t="s">
        <v>355</v>
      </c>
      <c r="N54" s="368" t="s">
        <v>355</v>
      </c>
      <c r="O54" s="368" t="s">
        <v>355</v>
      </c>
      <c r="P54" s="368" t="s">
        <v>355</v>
      </c>
      <c r="Q54" s="368" t="s">
        <v>355</v>
      </c>
      <c r="R54" s="349"/>
      <c r="S54" s="349"/>
      <c r="T54" s="349"/>
    </row>
    <row r="55" spans="1:20" s="12" customFormat="1" ht="16.5" thickBot="1" x14ac:dyDescent="0.3">
      <c r="A55" s="19">
        <v>50</v>
      </c>
      <c r="B55" s="41" t="s">
        <v>40</v>
      </c>
      <c r="C55" s="28" t="s">
        <v>41</v>
      </c>
      <c r="D55" s="28" t="s">
        <v>5</v>
      </c>
      <c r="E55" s="28" t="s">
        <v>5</v>
      </c>
      <c r="F55" s="28" t="s">
        <v>5</v>
      </c>
      <c r="G55" s="28" t="s">
        <v>5</v>
      </c>
      <c r="H55" s="28" t="s">
        <v>5</v>
      </c>
      <c r="I55" s="28" t="s">
        <v>5</v>
      </c>
      <c r="J55" s="28" t="s">
        <v>5</v>
      </c>
      <c r="K55" s="28" t="s">
        <v>5</v>
      </c>
      <c r="L55" s="28" t="s">
        <v>5</v>
      </c>
      <c r="M55" s="28" t="s">
        <v>5</v>
      </c>
      <c r="N55" s="28" t="s">
        <v>5</v>
      </c>
      <c r="O55" s="28" t="s">
        <v>5</v>
      </c>
      <c r="P55" s="28" t="s">
        <v>5</v>
      </c>
      <c r="Q55" s="28" t="s">
        <v>5</v>
      </c>
      <c r="R55" s="349"/>
      <c r="S55" s="349"/>
      <c r="T55" s="349"/>
    </row>
    <row r="56" spans="1:20" s="12" customFormat="1" ht="16.5" thickBot="1" x14ac:dyDescent="0.3">
      <c r="A56" s="19">
        <v>51</v>
      </c>
      <c r="B56" s="41" t="s">
        <v>42</v>
      </c>
      <c r="C56" s="28" t="s">
        <v>37</v>
      </c>
      <c r="D56" s="28" t="s">
        <v>5</v>
      </c>
      <c r="E56" s="28" t="s">
        <v>5</v>
      </c>
      <c r="F56" s="28">
        <v>47.4</v>
      </c>
      <c r="G56" s="28">
        <v>37.9</v>
      </c>
      <c r="H56" s="28">
        <v>85.1</v>
      </c>
      <c r="I56" s="28">
        <v>102.4</v>
      </c>
      <c r="J56" s="28">
        <v>158.4</v>
      </c>
      <c r="K56" s="28">
        <v>251.4</v>
      </c>
      <c r="L56" s="28">
        <v>242.1</v>
      </c>
      <c r="M56" s="28">
        <v>249.2</v>
      </c>
      <c r="N56" s="355" t="s">
        <v>356</v>
      </c>
      <c r="O56" s="28">
        <v>159.30000000000001</v>
      </c>
      <c r="P56" s="28">
        <v>159.1</v>
      </c>
      <c r="Q56" s="355" t="s">
        <v>357</v>
      </c>
      <c r="R56" s="349"/>
      <c r="S56" s="349"/>
      <c r="T56" s="349"/>
    </row>
    <row r="57" spans="1:20" s="12" customFormat="1" ht="16.5" thickBot="1" x14ac:dyDescent="0.3">
      <c r="A57" s="19">
        <v>52</v>
      </c>
      <c r="B57" s="41" t="s">
        <v>43</v>
      </c>
      <c r="C57" s="28" t="s">
        <v>37</v>
      </c>
      <c r="D57" s="28" t="s">
        <v>5</v>
      </c>
      <c r="E57" s="28" t="s">
        <v>5</v>
      </c>
      <c r="F57" s="28"/>
      <c r="G57" s="28"/>
      <c r="H57" s="28"/>
      <c r="I57" s="28"/>
      <c r="J57" s="28">
        <v>3.5</v>
      </c>
      <c r="K57" s="28">
        <v>3.6</v>
      </c>
      <c r="L57" s="28">
        <v>4.3</v>
      </c>
      <c r="M57" s="28">
        <v>4.7</v>
      </c>
      <c r="N57" s="28">
        <v>4.5999999999999996</v>
      </c>
      <c r="O57" s="28">
        <v>3.1</v>
      </c>
      <c r="P57" s="28">
        <v>2.8</v>
      </c>
      <c r="Q57" s="28">
        <v>2.8</v>
      </c>
      <c r="R57" s="349"/>
      <c r="S57" s="349"/>
      <c r="T57" s="349"/>
    </row>
    <row r="58" spans="1:20" s="12" customFormat="1" ht="16.5" thickBot="1" x14ac:dyDescent="0.3">
      <c r="A58" s="19">
        <v>53</v>
      </c>
      <c r="B58" s="43" t="s">
        <v>44</v>
      </c>
      <c r="C58" s="28" t="s">
        <v>37</v>
      </c>
      <c r="D58" s="28" t="s">
        <v>5</v>
      </c>
      <c r="E58" s="28" t="s">
        <v>5</v>
      </c>
      <c r="F58" s="28">
        <v>0.4</v>
      </c>
      <c r="G58" s="28">
        <v>0.4</v>
      </c>
      <c r="H58" s="28">
        <v>3.7</v>
      </c>
      <c r="I58" s="28">
        <v>4.3</v>
      </c>
      <c r="J58" s="28">
        <v>7.2</v>
      </c>
      <c r="K58" s="28">
        <v>5.8</v>
      </c>
      <c r="L58" s="28">
        <v>6.6</v>
      </c>
      <c r="M58" s="28">
        <v>6.9</v>
      </c>
      <c r="N58" s="28">
        <v>7.2</v>
      </c>
      <c r="O58" s="28">
        <v>5.7</v>
      </c>
      <c r="P58" s="28">
        <v>6.8</v>
      </c>
      <c r="Q58" s="28">
        <v>7.8</v>
      </c>
      <c r="R58" s="349"/>
      <c r="S58" s="349"/>
      <c r="T58" s="349"/>
    </row>
    <row r="59" spans="1:20" s="12" customFormat="1" ht="32.25" thickBot="1" x14ac:dyDescent="0.3">
      <c r="A59" s="19">
        <v>54</v>
      </c>
      <c r="B59" s="41" t="s">
        <v>45</v>
      </c>
      <c r="C59" s="28" t="s">
        <v>37</v>
      </c>
      <c r="D59" s="28"/>
      <c r="E59" s="28"/>
      <c r="F59" s="28"/>
      <c r="G59" s="28"/>
      <c r="H59" s="28"/>
      <c r="I59" s="28"/>
      <c r="J59" s="28"/>
      <c r="K59" s="28"/>
      <c r="L59" s="28"/>
      <c r="M59" s="28"/>
      <c r="N59" s="28"/>
      <c r="O59" s="28"/>
      <c r="P59" s="28"/>
      <c r="Q59" s="28"/>
      <c r="R59" s="349"/>
      <c r="S59" s="349"/>
      <c r="T59" s="349"/>
    </row>
    <row r="60" spans="1:20" s="12" customFormat="1" ht="16.5" thickBot="1" x14ac:dyDescent="0.3">
      <c r="A60" s="19"/>
      <c r="B60" s="369"/>
      <c r="C60" s="370"/>
      <c r="D60" s="370"/>
      <c r="E60" s="370"/>
      <c r="F60" s="370"/>
      <c r="G60" s="370"/>
      <c r="H60" s="370"/>
      <c r="I60" s="370"/>
      <c r="J60" s="370"/>
      <c r="K60" s="370"/>
      <c r="L60" s="370"/>
      <c r="M60" s="370"/>
      <c r="N60" s="370"/>
      <c r="O60" s="370"/>
      <c r="P60" s="370"/>
      <c r="Q60" s="28"/>
      <c r="R60" s="349"/>
      <c r="S60" s="349"/>
      <c r="T60" s="349"/>
    </row>
    <row r="61" spans="1:20" s="12" customFormat="1" ht="16.5" thickBot="1" x14ac:dyDescent="0.3">
      <c r="A61" s="19">
        <v>55</v>
      </c>
      <c r="B61" s="371"/>
      <c r="C61" s="371"/>
      <c r="D61" s="371"/>
      <c r="E61" s="371"/>
      <c r="F61" s="371"/>
      <c r="G61" s="371"/>
      <c r="H61" s="371"/>
      <c r="I61" s="371"/>
      <c r="J61" s="371"/>
      <c r="K61" s="371"/>
      <c r="L61" s="371"/>
      <c r="M61" s="371"/>
      <c r="N61" s="371"/>
      <c r="O61" s="371"/>
      <c r="P61" s="371"/>
      <c r="Q61" s="372"/>
      <c r="R61" s="349"/>
      <c r="S61" s="349"/>
      <c r="T61" s="349"/>
    </row>
    <row r="62" spans="1:20" s="12" customFormat="1" ht="16.5" thickBot="1" x14ac:dyDescent="0.3">
      <c r="A62" s="19">
        <v>56</v>
      </c>
      <c r="B62" s="373" t="s">
        <v>46</v>
      </c>
      <c r="C62" s="371"/>
      <c r="D62" s="371"/>
      <c r="E62" s="371"/>
      <c r="F62" s="371"/>
      <c r="G62" s="371"/>
      <c r="H62" s="371"/>
      <c r="I62" s="371"/>
      <c r="J62" s="371"/>
      <c r="K62" s="371"/>
      <c r="L62" s="371"/>
      <c r="M62" s="371"/>
      <c r="N62" s="371"/>
      <c r="O62" s="371"/>
      <c r="P62" s="371"/>
      <c r="Q62" s="372"/>
      <c r="R62" s="349"/>
      <c r="S62" s="349"/>
      <c r="T62" s="349"/>
    </row>
    <row r="63" spans="1:20" s="12" customFormat="1" ht="32.25" thickBot="1" x14ac:dyDescent="0.3">
      <c r="A63" s="19">
        <v>57</v>
      </c>
      <c r="B63" s="41" t="s">
        <v>47</v>
      </c>
      <c r="C63" s="28" t="s">
        <v>48</v>
      </c>
      <c r="D63" s="28">
        <v>51.9</v>
      </c>
      <c r="E63" s="28">
        <v>51.5</v>
      </c>
      <c r="F63" s="28">
        <v>49.2</v>
      </c>
      <c r="G63" s="28">
        <v>48.7</v>
      </c>
      <c r="H63" s="28">
        <v>48.2</v>
      </c>
      <c r="I63" s="355" t="s">
        <v>358</v>
      </c>
      <c r="J63" s="28">
        <v>47.5</v>
      </c>
      <c r="K63" s="28">
        <v>47.1</v>
      </c>
      <c r="L63" s="28">
        <v>46.8</v>
      </c>
      <c r="M63" s="28">
        <v>46.5</v>
      </c>
      <c r="N63" s="28">
        <v>46.3</v>
      </c>
      <c r="O63" s="28">
        <v>46.1</v>
      </c>
      <c r="P63" s="28">
        <v>45.9</v>
      </c>
      <c r="Q63" s="28">
        <v>45.7</v>
      </c>
      <c r="R63" s="349"/>
      <c r="S63" s="349"/>
      <c r="T63" s="349"/>
    </row>
    <row r="64" spans="1:20" s="12" customFormat="1" ht="32.25" thickBot="1" x14ac:dyDescent="0.3">
      <c r="A64" s="19">
        <v>58</v>
      </c>
      <c r="B64" s="374" t="s">
        <v>49</v>
      </c>
      <c r="C64" s="28" t="s">
        <v>50</v>
      </c>
      <c r="D64" s="28" t="s">
        <v>5</v>
      </c>
      <c r="E64" s="28" t="s">
        <v>5</v>
      </c>
      <c r="F64" s="355" t="s">
        <v>359</v>
      </c>
      <c r="G64" s="28">
        <v>20.399999999999999</v>
      </c>
      <c r="H64" s="28">
        <v>21.4</v>
      </c>
      <c r="I64" s="28">
        <v>21.9</v>
      </c>
      <c r="J64" s="28">
        <v>20.8</v>
      </c>
      <c r="K64" s="28">
        <v>24.1</v>
      </c>
      <c r="L64" s="28">
        <v>28.8</v>
      </c>
      <c r="M64" s="28">
        <v>28.9</v>
      </c>
      <c r="N64" s="28">
        <v>28.5</v>
      </c>
      <c r="O64" s="28">
        <v>27.4</v>
      </c>
      <c r="P64" s="28">
        <v>26.9</v>
      </c>
      <c r="Q64" s="28">
        <v>29.8</v>
      </c>
      <c r="R64" s="349"/>
      <c r="S64" s="349"/>
      <c r="T64" s="349"/>
    </row>
    <row r="65" spans="1:20" s="12" customFormat="1" ht="32.25" thickBot="1" x14ac:dyDescent="0.3">
      <c r="A65" s="19">
        <v>59</v>
      </c>
      <c r="B65" s="374" t="s">
        <v>51</v>
      </c>
      <c r="C65" s="28" t="s">
        <v>50</v>
      </c>
      <c r="D65" s="28" t="s">
        <v>5</v>
      </c>
      <c r="E65" s="28">
        <v>10.3</v>
      </c>
      <c r="F65" s="355" t="s">
        <v>360</v>
      </c>
      <c r="G65" s="28">
        <v>9.3000000000000007</v>
      </c>
      <c r="H65" s="355" t="s">
        <v>360</v>
      </c>
      <c r="I65" s="355" t="s">
        <v>361</v>
      </c>
      <c r="J65" s="28">
        <v>9.9</v>
      </c>
      <c r="K65" s="28">
        <v>11.1</v>
      </c>
      <c r="L65" s="355" t="s">
        <v>362</v>
      </c>
      <c r="M65" s="28">
        <v>13.8</v>
      </c>
      <c r="N65" s="28">
        <v>13.9</v>
      </c>
      <c r="O65" s="28">
        <v>12.2</v>
      </c>
      <c r="P65" s="28">
        <v>13.2</v>
      </c>
      <c r="Q65" s="28">
        <v>14.5</v>
      </c>
      <c r="R65" s="349"/>
      <c r="S65" s="349"/>
      <c r="T65" s="349"/>
    </row>
    <row r="66" spans="1:20" s="12" customFormat="1" ht="32.25" thickBot="1" x14ac:dyDescent="0.3">
      <c r="A66" s="19">
        <v>60</v>
      </c>
      <c r="B66" s="374" t="s">
        <v>52</v>
      </c>
      <c r="C66" s="28" t="s">
        <v>50</v>
      </c>
      <c r="D66" s="28" t="s">
        <v>5</v>
      </c>
      <c r="E66" s="28" t="s">
        <v>5</v>
      </c>
      <c r="F66" s="28" t="s">
        <v>5</v>
      </c>
      <c r="G66" s="28" t="s">
        <v>5</v>
      </c>
      <c r="H66" s="28" t="s">
        <v>5</v>
      </c>
      <c r="I66" s="28" t="s">
        <v>5</v>
      </c>
      <c r="J66" s="355" t="s">
        <v>363</v>
      </c>
      <c r="K66" s="355" t="s">
        <v>363</v>
      </c>
      <c r="L66" s="355" t="s">
        <v>363</v>
      </c>
      <c r="M66" s="355" t="s">
        <v>364</v>
      </c>
      <c r="N66" s="28">
        <v>8.3000000000000007</v>
      </c>
      <c r="O66" s="28">
        <v>7.8</v>
      </c>
      <c r="P66" s="28">
        <v>7.8</v>
      </c>
      <c r="Q66" s="28">
        <v>7.7</v>
      </c>
      <c r="R66" s="349"/>
      <c r="S66" s="349"/>
      <c r="T66" s="349"/>
    </row>
    <row r="67" spans="1:20" s="12" customFormat="1" ht="32.25" thickBot="1" x14ac:dyDescent="0.3">
      <c r="A67" s="19">
        <v>61</v>
      </c>
      <c r="B67" s="374" t="s">
        <v>53</v>
      </c>
      <c r="C67" s="28" t="s">
        <v>50</v>
      </c>
      <c r="D67" s="28" t="s">
        <v>5</v>
      </c>
      <c r="E67" s="28" t="s">
        <v>5</v>
      </c>
      <c r="F67" s="28" t="s">
        <v>5</v>
      </c>
      <c r="G67" s="28" t="s">
        <v>5</v>
      </c>
      <c r="H67" s="28" t="s">
        <v>5</v>
      </c>
      <c r="I67" s="28" t="s">
        <v>5</v>
      </c>
      <c r="J67" s="28" t="s">
        <v>5</v>
      </c>
      <c r="K67" s="28" t="s">
        <v>5</v>
      </c>
      <c r="L67" s="28" t="s">
        <v>5</v>
      </c>
      <c r="M67" s="28">
        <v>0.4</v>
      </c>
      <c r="N67" s="28">
        <v>0.4</v>
      </c>
      <c r="O67" s="28">
        <v>0.5</v>
      </c>
      <c r="P67" s="28">
        <v>0.5</v>
      </c>
      <c r="Q67" s="28">
        <v>0.6</v>
      </c>
      <c r="R67" s="349"/>
      <c r="S67" s="349"/>
      <c r="T67" s="349"/>
    </row>
    <row r="68" spans="1:20" s="12" customFormat="1" ht="32.25" thickBot="1" x14ac:dyDescent="0.3">
      <c r="A68" s="19">
        <v>62</v>
      </c>
      <c r="B68" s="374" t="s">
        <v>54</v>
      </c>
      <c r="C68" s="28" t="s">
        <v>50</v>
      </c>
      <c r="D68" s="28" t="s">
        <v>5</v>
      </c>
      <c r="E68" s="28">
        <v>56.4</v>
      </c>
      <c r="F68" s="28">
        <v>56.4</v>
      </c>
      <c r="G68" s="28">
        <v>58.6</v>
      </c>
      <c r="H68" s="28">
        <v>59.4</v>
      </c>
      <c r="I68" s="28">
        <v>60.5</v>
      </c>
      <c r="J68" s="355" t="s">
        <v>365</v>
      </c>
      <c r="K68" s="28">
        <v>63.2</v>
      </c>
      <c r="L68" s="28">
        <v>65.2</v>
      </c>
      <c r="M68" s="355" t="s">
        <v>366</v>
      </c>
      <c r="N68" s="28">
        <v>68.599999999999994</v>
      </c>
      <c r="O68" s="28">
        <v>60.5</v>
      </c>
      <c r="P68" s="28">
        <v>64.3</v>
      </c>
      <c r="Q68" s="28">
        <v>63.6</v>
      </c>
      <c r="R68" s="349"/>
      <c r="S68" s="349"/>
      <c r="T68" s="349"/>
    </row>
    <row r="69" spans="1:20" s="12" customFormat="1" ht="32.25" thickBot="1" x14ac:dyDescent="0.3">
      <c r="A69" s="19">
        <v>63</v>
      </c>
      <c r="B69" s="374" t="s">
        <v>55</v>
      </c>
      <c r="C69" s="28" t="s">
        <v>50</v>
      </c>
      <c r="D69" s="28" t="s">
        <v>5</v>
      </c>
      <c r="E69" s="28">
        <v>9.6999999999999993</v>
      </c>
      <c r="F69" s="28">
        <v>9.1</v>
      </c>
      <c r="G69" s="28">
        <v>11.3</v>
      </c>
      <c r="H69" s="28">
        <v>13.3</v>
      </c>
      <c r="I69" s="28">
        <v>13.5</v>
      </c>
      <c r="J69" s="28" t="s">
        <v>5</v>
      </c>
      <c r="K69" s="28" t="s">
        <v>5</v>
      </c>
      <c r="L69" s="28" t="s">
        <v>5</v>
      </c>
      <c r="M69" s="28" t="s">
        <v>5</v>
      </c>
      <c r="N69" s="28" t="s">
        <v>5</v>
      </c>
      <c r="O69" s="28" t="s">
        <v>5</v>
      </c>
      <c r="P69" s="28" t="s">
        <v>5</v>
      </c>
      <c r="Q69" s="28" t="s">
        <v>5</v>
      </c>
      <c r="R69" s="349"/>
      <c r="S69" s="349"/>
      <c r="T69" s="349"/>
    </row>
    <row r="70" spans="1:20" s="12" customFormat="1" ht="32.25" thickBot="1" x14ac:dyDescent="0.3">
      <c r="A70" s="19">
        <v>64</v>
      </c>
      <c r="B70" s="374" t="s">
        <v>56</v>
      </c>
      <c r="C70" s="28" t="s">
        <v>50</v>
      </c>
      <c r="D70" s="28" t="s">
        <v>5</v>
      </c>
      <c r="E70" s="28" t="s">
        <v>5</v>
      </c>
      <c r="F70" s="28" t="s">
        <v>5</v>
      </c>
      <c r="G70" s="28" t="s">
        <v>5</v>
      </c>
      <c r="H70" s="28" t="s">
        <v>5</v>
      </c>
      <c r="I70" s="28" t="s">
        <v>5</v>
      </c>
      <c r="J70" s="28" t="s">
        <v>5</v>
      </c>
      <c r="K70" s="28" t="s">
        <v>5</v>
      </c>
      <c r="L70" s="28" t="s">
        <v>5</v>
      </c>
      <c r="M70" s="28" t="s">
        <v>5</v>
      </c>
      <c r="N70" s="28" t="s">
        <v>5</v>
      </c>
      <c r="O70" s="28" t="s">
        <v>5</v>
      </c>
      <c r="P70" s="28" t="s">
        <v>5</v>
      </c>
      <c r="Q70" s="28" t="s">
        <v>5</v>
      </c>
      <c r="R70" s="349"/>
      <c r="S70" s="349"/>
      <c r="T70" s="349"/>
    </row>
    <row r="71" spans="1:20" s="12" customFormat="1" ht="32.25" thickBot="1" x14ac:dyDescent="0.3">
      <c r="A71" s="19">
        <v>65</v>
      </c>
      <c r="B71" s="374" t="s">
        <v>57</v>
      </c>
      <c r="C71" s="28" t="s">
        <v>50</v>
      </c>
      <c r="D71" s="28" t="s">
        <v>5</v>
      </c>
      <c r="E71" s="28" t="s">
        <v>5</v>
      </c>
      <c r="F71" s="28" t="s">
        <v>5</v>
      </c>
      <c r="G71" s="28" t="s">
        <v>5</v>
      </c>
      <c r="H71" s="28" t="s">
        <v>5</v>
      </c>
      <c r="I71" s="28" t="s">
        <v>5</v>
      </c>
      <c r="J71" s="28" t="s">
        <v>5</v>
      </c>
      <c r="K71" s="28" t="s">
        <v>5</v>
      </c>
      <c r="L71" s="28" t="s">
        <v>5</v>
      </c>
      <c r="M71" s="28" t="s">
        <v>5</v>
      </c>
      <c r="N71" s="28" t="s">
        <v>5</v>
      </c>
      <c r="O71" s="28" t="s">
        <v>5</v>
      </c>
      <c r="P71" s="28" t="s">
        <v>5</v>
      </c>
      <c r="Q71" s="28" t="s">
        <v>5</v>
      </c>
      <c r="R71" s="349"/>
      <c r="S71" s="349"/>
      <c r="T71" s="349"/>
    </row>
    <row r="72" spans="1:20" s="12" customFormat="1" ht="32.25" thickBot="1" x14ac:dyDescent="0.3">
      <c r="A72" s="19">
        <v>66</v>
      </c>
      <c r="B72" s="374" t="s">
        <v>58</v>
      </c>
      <c r="C72" s="28" t="s">
        <v>50</v>
      </c>
      <c r="D72" s="28" t="s">
        <v>5</v>
      </c>
      <c r="E72" s="28" t="s">
        <v>5</v>
      </c>
      <c r="F72" s="28" t="s">
        <v>5</v>
      </c>
      <c r="G72" s="28" t="s">
        <v>5</v>
      </c>
      <c r="H72" s="28" t="s">
        <v>5</v>
      </c>
      <c r="I72" s="28" t="s">
        <v>5</v>
      </c>
      <c r="J72" s="28" t="s">
        <v>5</v>
      </c>
      <c r="K72" s="28" t="s">
        <v>5</v>
      </c>
      <c r="L72" s="28" t="s">
        <v>5</v>
      </c>
      <c r="M72" s="28" t="s">
        <v>5</v>
      </c>
      <c r="N72" s="28" t="s">
        <v>5</v>
      </c>
      <c r="O72" s="28" t="s">
        <v>5</v>
      </c>
      <c r="P72" s="28" t="s">
        <v>5</v>
      </c>
      <c r="Q72" s="28" t="s">
        <v>5</v>
      </c>
      <c r="R72" s="349"/>
      <c r="S72" s="349"/>
      <c r="T72" s="349"/>
    </row>
    <row r="73" spans="1:20" s="12" customFormat="1" ht="16.5" thickBot="1" x14ac:dyDescent="0.3">
      <c r="A73" s="19">
        <v>67</v>
      </c>
      <c r="B73" s="373" t="s">
        <v>59</v>
      </c>
      <c r="C73" s="371"/>
      <c r="D73" s="371"/>
      <c r="E73" s="371"/>
      <c r="F73" s="371"/>
      <c r="G73" s="371"/>
      <c r="H73" s="371"/>
      <c r="I73" s="371"/>
      <c r="J73" s="371"/>
      <c r="K73" s="371"/>
      <c r="L73" s="371"/>
      <c r="M73" s="371"/>
      <c r="N73" s="371"/>
      <c r="O73" s="371"/>
      <c r="P73" s="371"/>
      <c r="Q73" s="372"/>
      <c r="R73" s="349"/>
      <c r="S73" s="349"/>
      <c r="T73" s="349"/>
    </row>
    <row r="74" spans="1:20" s="12" customFormat="1" ht="18.75" thickBot="1" x14ac:dyDescent="0.3">
      <c r="A74" s="19">
        <v>68</v>
      </c>
      <c r="B74" s="41" t="s">
        <v>60</v>
      </c>
      <c r="C74" s="28" t="s">
        <v>61</v>
      </c>
      <c r="D74" s="28">
        <v>603.5</v>
      </c>
      <c r="E74" s="28">
        <v>603.5</v>
      </c>
      <c r="F74" s="28">
        <v>603.5</v>
      </c>
      <c r="G74" s="28">
        <v>603.5</v>
      </c>
      <c r="H74" s="28">
        <v>603.5</v>
      </c>
      <c r="I74" s="28">
        <v>603.5</v>
      </c>
      <c r="J74" s="28">
        <v>603.5</v>
      </c>
      <c r="K74" s="28">
        <v>603.5</v>
      </c>
      <c r="L74" s="28">
        <v>603.5</v>
      </c>
      <c r="M74" s="28">
        <v>603.5</v>
      </c>
      <c r="N74" s="28">
        <v>603.5</v>
      </c>
      <c r="O74" s="28">
        <v>603.5</v>
      </c>
      <c r="P74" s="28">
        <v>603.5</v>
      </c>
      <c r="Q74" s="28">
        <v>603.5</v>
      </c>
      <c r="R74" s="349"/>
      <c r="S74" s="349"/>
      <c r="T74" s="349"/>
    </row>
    <row r="75" spans="1:20" s="12" customFormat="1" ht="32.25" thickBot="1" x14ac:dyDescent="0.3">
      <c r="A75" s="19">
        <v>69</v>
      </c>
      <c r="B75" s="374" t="s">
        <v>62</v>
      </c>
      <c r="C75" s="28" t="s">
        <v>63</v>
      </c>
      <c r="D75" s="28" t="s">
        <v>5</v>
      </c>
      <c r="E75" s="28" t="s">
        <v>5</v>
      </c>
      <c r="F75" s="28">
        <v>1.6</v>
      </c>
      <c r="G75" s="28">
        <v>1.6</v>
      </c>
      <c r="H75" s="28">
        <v>1.7</v>
      </c>
      <c r="I75" s="28">
        <v>1.7</v>
      </c>
      <c r="J75" s="28">
        <v>1.6</v>
      </c>
      <c r="K75" s="28">
        <v>1.9</v>
      </c>
      <c r="L75" s="28">
        <v>2.2000000000000002</v>
      </c>
      <c r="M75" s="28">
        <v>2.2000000000000002</v>
      </c>
      <c r="N75" s="28">
        <v>2.2000000000000002</v>
      </c>
      <c r="O75" s="28">
        <v>2.1</v>
      </c>
      <c r="P75" s="355" t="s">
        <v>363</v>
      </c>
      <c r="Q75" s="28">
        <v>2.2999999999999998</v>
      </c>
      <c r="R75" s="349"/>
      <c r="S75" s="349"/>
      <c r="T75" s="349"/>
    </row>
    <row r="76" spans="1:20" s="12" customFormat="1" ht="32.25" thickBot="1" x14ac:dyDescent="0.3">
      <c r="A76" s="19">
        <v>70</v>
      </c>
      <c r="B76" s="374" t="s">
        <v>64</v>
      </c>
      <c r="C76" s="28" t="s">
        <v>65</v>
      </c>
      <c r="D76" s="28" t="s">
        <v>5</v>
      </c>
      <c r="E76" s="28">
        <v>0.9</v>
      </c>
      <c r="F76" s="28">
        <v>0.7</v>
      </c>
      <c r="G76" s="28">
        <v>0.7</v>
      </c>
      <c r="H76" s="28">
        <v>0.7</v>
      </c>
      <c r="I76" s="28">
        <v>0.8</v>
      </c>
      <c r="J76" s="28">
        <v>0.8</v>
      </c>
      <c r="K76" s="28">
        <v>0.9</v>
      </c>
      <c r="L76" s="28">
        <v>0.9</v>
      </c>
      <c r="M76" s="28">
        <v>1.1000000000000001</v>
      </c>
      <c r="N76" s="28">
        <v>1.1000000000000001</v>
      </c>
      <c r="O76" s="28">
        <v>0.9</v>
      </c>
      <c r="P76" s="355" t="s">
        <v>367</v>
      </c>
      <c r="Q76" s="28">
        <v>1.1000000000000001</v>
      </c>
      <c r="R76" s="349"/>
      <c r="S76" s="349"/>
      <c r="T76" s="349"/>
    </row>
    <row r="77" spans="1:20" s="12" customFormat="1" ht="32.25" thickBot="1" x14ac:dyDescent="0.3">
      <c r="A77" s="19">
        <v>71</v>
      </c>
      <c r="B77" s="374" t="s">
        <v>66</v>
      </c>
      <c r="C77" s="28" t="s">
        <v>65</v>
      </c>
      <c r="D77" s="28" t="s">
        <v>5</v>
      </c>
      <c r="E77" s="28" t="s">
        <v>5</v>
      </c>
      <c r="F77" s="28" t="s">
        <v>5</v>
      </c>
      <c r="G77" s="28" t="s">
        <v>5</v>
      </c>
      <c r="H77" s="28" t="s">
        <v>5</v>
      </c>
      <c r="I77" s="28" t="s">
        <v>5</v>
      </c>
      <c r="J77" s="28">
        <v>0.2</v>
      </c>
      <c r="K77" s="28">
        <v>0.2</v>
      </c>
      <c r="L77" s="28">
        <v>0.2</v>
      </c>
      <c r="M77" s="28">
        <v>0.6</v>
      </c>
      <c r="N77" s="28">
        <v>0.6</v>
      </c>
      <c r="O77" s="28">
        <v>0.6</v>
      </c>
      <c r="P77" s="28">
        <v>0.6</v>
      </c>
      <c r="Q77" s="28">
        <v>0.6</v>
      </c>
      <c r="R77" s="349"/>
      <c r="S77" s="349"/>
      <c r="T77" s="349"/>
    </row>
    <row r="78" spans="1:20" s="12" customFormat="1" ht="32.25" thickBot="1" x14ac:dyDescent="0.3">
      <c r="A78" s="19">
        <v>72</v>
      </c>
      <c r="B78" s="374" t="s">
        <v>67</v>
      </c>
      <c r="C78" s="28" t="s">
        <v>65</v>
      </c>
      <c r="D78" s="28" t="s">
        <v>5</v>
      </c>
      <c r="E78" s="28" t="s">
        <v>5</v>
      </c>
      <c r="F78" s="28" t="s">
        <v>5</v>
      </c>
      <c r="G78" s="28" t="s">
        <v>5</v>
      </c>
      <c r="H78" s="28" t="s">
        <v>5</v>
      </c>
      <c r="I78" s="28" t="s">
        <v>5</v>
      </c>
      <c r="J78" s="28" t="s">
        <v>5</v>
      </c>
      <c r="K78" s="28" t="s">
        <v>5</v>
      </c>
      <c r="L78" s="28" t="s">
        <v>5</v>
      </c>
      <c r="M78" s="28">
        <v>3.3000000000000002E-2</v>
      </c>
      <c r="N78" s="28">
        <v>3.3000000000000002E-2</v>
      </c>
      <c r="O78" s="28">
        <v>3.5999999999999997E-2</v>
      </c>
      <c r="P78" s="28">
        <v>4.2000000000000003E-2</v>
      </c>
      <c r="Q78" s="28">
        <v>4.2999999999999997E-2</v>
      </c>
      <c r="R78" s="349"/>
      <c r="S78" s="349"/>
      <c r="T78" s="349"/>
    </row>
    <row r="79" spans="1:20" s="12" customFormat="1" ht="32.25" thickBot="1" x14ac:dyDescent="0.3">
      <c r="A79" s="19">
        <v>73</v>
      </c>
      <c r="B79" s="374" t="s">
        <v>68</v>
      </c>
      <c r="C79" s="28" t="s">
        <v>65</v>
      </c>
      <c r="D79" s="28" t="s">
        <v>5</v>
      </c>
      <c r="E79" s="28">
        <v>4.8</v>
      </c>
      <c r="F79" s="28">
        <v>4.5999999999999996</v>
      </c>
      <c r="G79" s="28">
        <v>4.7</v>
      </c>
      <c r="H79" s="28">
        <v>4.7</v>
      </c>
      <c r="I79" s="28">
        <v>4.8</v>
      </c>
      <c r="J79" s="355" t="s">
        <v>368</v>
      </c>
      <c r="K79" s="28">
        <v>4.9000000000000004</v>
      </c>
      <c r="L79" s="28">
        <v>5.0999999999999996</v>
      </c>
      <c r="M79" s="28">
        <v>5.5</v>
      </c>
      <c r="N79" s="28">
        <v>5.3</v>
      </c>
      <c r="O79" s="28">
        <v>4.5999999999999996</v>
      </c>
      <c r="P79" s="28">
        <v>4.9000000000000004</v>
      </c>
      <c r="Q79" s="28">
        <v>4.8</v>
      </c>
      <c r="R79" s="349"/>
      <c r="S79" s="349"/>
      <c r="T79" s="349"/>
    </row>
    <row r="80" spans="1:20" s="12" customFormat="1" ht="32.25" thickBot="1" x14ac:dyDescent="0.3">
      <c r="A80" s="19">
        <v>74</v>
      </c>
      <c r="B80" s="374" t="s">
        <v>69</v>
      </c>
      <c r="C80" s="28" t="s">
        <v>65</v>
      </c>
      <c r="D80" s="28" t="s">
        <v>5</v>
      </c>
      <c r="E80" s="28">
        <v>0.8</v>
      </c>
      <c r="F80" s="28">
        <v>0.7</v>
      </c>
      <c r="G80" s="28">
        <v>0.9</v>
      </c>
      <c r="H80" s="28">
        <v>1.1000000000000001</v>
      </c>
      <c r="I80" s="28">
        <v>1.1000000000000001</v>
      </c>
      <c r="J80" s="28" t="s">
        <v>5</v>
      </c>
      <c r="K80" s="28" t="s">
        <v>5</v>
      </c>
      <c r="L80" s="28" t="s">
        <v>5</v>
      </c>
      <c r="M80" s="28" t="s">
        <v>5</v>
      </c>
      <c r="N80" s="28" t="s">
        <v>5</v>
      </c>
      <c r="O80" s="28" t="s">
        <v>5</v>
      </c>
      <c r="P80" s="28" t="s">
        <v>5</v>
      </c>
      <c r="Q80" s="28" t="s">
        <v>5</v>
      </c>
      <c r="R80" s="349"/>
      <c r="S80" s="349"/>
      <c r="T80" s="349"/>
    </row>
    <row r="81" spans="1:20" s="12" customFormat="1" ht="32.25" thickBot="1" x14ac:dyDescent="0.3">
      <c r="A81" s="19">
        <v>75</v>
      </c>
      <c r="B81" s="374" t="s">
        <v>70</v>
      </c>
      <c r="C81" s="28" t="s">
        <v>65</v>
      </c>
      <c r="D81" s="28" t="s">
        <v>5</v>
      </c>
      <c r="E81" s="28" t="s">
        <v>5</v>
      </c>
      <c r="F81" s="28" t="s">
        <v>5</v>
      </c>
      <c r="G81" s="28" t="s">
        <v>5</v>
      </c>
      <c r="H81" s="28" t="s">
        <v>5</v>
      </c>
      <c r="I81" s="28" t="s">
        <v>5</v>
      </c>
      <c r="J81" s="28" t="s">
        <v>5</v>
      </c>
      <c r="K81" s="28" t="s">
        <v>5</v>
      </c>
      <c r="L81" s="28" t="s">
        <v>5</v>
      </c>
      <c r="M81" s="28" t="s">
        <v>5</v>
      </c>
      <c r="N81" s="28" t="s">
        <v>5</v>
      </c>
      <c r="O81" s="28" t="s">
        <v>5</v>
      </c>
      <c r="P81" s="28" t="s">
        <v>5</v>
      </c>
      <c r="Q81" s="28" t="s">
        <v>5</v>
      </c>
      <c r="R81" s="349"/>
      <c r="S81" s="349"/>
      <c r="T81" s="349"/>
    </row>
    <row r="82" spans="1:20" s="12" customFormat="1" ht="32.25" thickBot="1" x14ac:dyDescent="0.3">
      <c r="A82" s="19">
        <v>76</v>
      </c>
      <c r="B82" s="374" t="s">
        <v>71</v>
      </c>
      <c r="C82" s="28" t="s">
        <v>65</v>
      </c>
      <c r="D82" s="28" t="s">
        <v>5</v>
      </c>
      <c r="E82" s="28" t="s">
        <v>5</v>
      </c>
      <c r="F82" s="28" t="s">
        <v>5</v>
      </c>
      <c r="G82" s="28" t="s">
        <v>5</v>
      </c>
      <c r="H82" s="28" t="s">
        <v>5</v>
      </c>
      <c r="I82" s="28" t="s">
        <v>5</v>
      </c>
      <c r="J82" s="28" t="s">
        <v>5</v>
      </c>
      <c r="K82" s="28" t="s">
        <v>5</v>
      </c>
      <c r="L82" s="28" t="s">
        <v>5</v>
      </c>
      <c r="M82" s="28" t="s">
        <v>5</v>
      </c>
      <c r="N82" s="28" t="s">
        <v>5</v>
      </c>
      <c r="O82" s="28" t="s">
        <v>5</v>
      </c>
      <c r="P82" s="28" t="s">
        <v>5</v>
      </c>
      <c r="Q82" s="28" t="s">
        <v>5</v>
      </c>
      <c r="R82" s="349"/>
      <c r="S82" s="349"/>
      <c r="T82" s="349"/>
    </row>
    <row r="83" spans="1:20" s="12" customFormat="1" ht="32.25" thickBot="1" x14ac:dyDescent="0.3">
      <c r="A83" s="19">
        <v>77</v>
      </c>
      <c r="B83" s="374" t="s">
        <v>72</v>
      </c>
      <c r="C83" s="28" t="s">
        <v>63</v>
      </c>
      <c r="D83" s="28" t="s">
        <v>5</v>
      </c>
      <c r="E83" s="28" t="s">
        <v>5</v>
      </c>
      <c r="F83" s="28" t="s">
        <v>5</v>
      </c>
      <c r="G83" s="28" t="s">
        <v>5</v>
      </c>
      <c r="H83" s="28" t="s">
        <v>5</v>
      </c>
      <c r="I83" s="28" t="s">
        <v>5</v>
      </c>
      <c r="J83" s="28" t="s">
        <v>5</v>
      </c>
      <c r="K83" s="28" t="s">
        <v>5</v>
      </c>
      <c r="L83" s="28" t="s">
        <v>5</v>
      </c>
      <c r="M83" s="28" t="s">
        <v>5</v>
      </c>
      <c r="N83" s="28" t="s">
        <v>5</v>
      </c>
      <c r="O83" s="28" t="s">
        <v>5</v>
      </c>
      <c r="P83" s="28" t="s">
        <v>5</v>
      </c>
      <c r="Q83" s="28" t="s">
        <v>5</v>
      </c>
      <c r="R83" s="349"/>
      <c r="S83" s="349"/>
      <c r="T83" s="349"/>
    </row>
    <row r="84" spans="1:20" s="12" customFormat="1" ht="16.5" thickBot="1" x14ac:dyDescent="0.3">
      <c r="A84" s="19">
        <v>78</v>
      </c>
      <c r="B84" s="373" t="s">
        <v>73</v>
      </c>
      <c r="C84" s="371"/>
      <c r="D84" s="371"/>
      <c r="E84" s="371"/>
      <c r="F84" s="371"/>
      <c r="G84" s="371"/>
      <c r="H84" s="371"/>
      <c r="I84" s="371"/>
      <c r="J84" s="371"/>
      <c r="K84" s="371"/>
      <c r="L84" s="371"/>
      <c r="M84" s="371"/>
      <c r="N84" s="371"/>
      <c r="O84" s="371"/>
      <c r="P84" s="371"/>
      <c r="Q84" s="372"/>
      <c r="R84" s="349"/>
      <c r="S84" s="349"/>
      <c r="T84" s="349"/>
    </row>
    <row r="85" spans="1:20" s="12" customFormat="1" ht="48" thickBot="1" x14ac:dyDescent="0.3">
      <c r="A85" s="19">
        <v>79</v>
      </c>
      <c r="B85" s="41" t="s">
        <v>283</v>
      </c>
      <c r="C85" s="28" t="s">
        <v>75</v>
      </c>
      <c r="D85" s="28">
        <v>418.4</v>
      </c>
      <c r="E85" s="28">
        <v>200.8</v>
      </c>
      <c r="F85" s="28">
        <v>181.8</v>
      </c>
      <c r="G85" s="28">
        <v>198.5</v>
      </c>
      <c r="H85" s="28">
        <v>208.8</v>
      </c>
      <c r="I85" s="28">
        <v>228.4</v>
      </c>
      <c r="J85" s="28">
        <v>256.10000000000002</v>
      </c>
      <c r="K85" s="355" t="s">
        <v>369</v>
      </c>
      <c r="L85" s="28">
        <v>282.2</v>
      </c>
      <c r="M85" s="28">
        <v>304.5</v>
      </c>
      <c r="N85" s="28">
        <v>311.5</v>
      </c>
      <c r="O85" s="355">
        <v>265.39999999999998</v>
      </c>
      <c r="P85" s="28">
        <v>276.5</v>
      </c>
      <c r="Q85" s="28"/>
      <c r="R85" s="349"/>
      <c r="S85" s="349"/>
      <c r="T85" s="349"/>
    </row>
    <row r="86" spans="1:20" s="12" customFormat="1" ht="32.25" thickBot="1" x14ac:dyDescent="0.3">
      <c r="A86" s="19">
        <v>80</v>
      </c>
      <c r="B86" s="374" t="s">
        <v>76</v>
      </c>
      <c r="C86" s="28" t="s">
        <v>77</v>
      </c>
      <c r="D86" s="28" t="s">
        <v>5</v>
      </c>
      <c r="E86" s="28" t="s">
        <v>5</v>
      </c>
      <c r="F86" s="28">
        <v>5.4</v>
      </c>
      <c r="G86" s="355" t="s">
        <v>368</v>
      </c>
      <c r="H86" s="28">
        <v>4.9000000000000004</v>
      </c>
      <c r="I86" s="28">
        <v>4.5999999999999996</v>
      </c>
      <c r="J86" s="28">
        <v>3.9</v>
      </c>
      <c r="K86" s="28">
        <v>4.3</v>
      </c>
      <c r="L86" s="28">
        <v>4.8</v>
      </c>
      <c r="M86" s="28">
        <v>4.4000000000000004</v>
      </c>
      <c r="N86" s="28">
        <v>4.2</v>
      </c>
      <c r="O86" s="28">
        <v>4.8</v>
      </c>
      <c r="P86" s="28">
        <v>4.5</v>
      </c>
      <c r="Q86" s="28"/>
      <c r="R86" s="349"/>
      <c r="S86" s="349"/>
      <c r="T86" s="349"/>
    </row>
    <row r="87" spans="1:20" s="12" customFormat="1" ht="32.25" thickBot="1" x14ac:dyDescent="0.3">
      <c r="A87" s="19">
        <v>81</v>
      </c>
      <c r="B87" s="374" t="s">
        <v>78</v>
      </c>
      <c r="C87" s="28" t="s">
        <v>79</v>
      </c>
      <c r="D87" s="28" t="s">
        <v>5</v>
      </c>
      <c r="E87" s="28">
        <v>2.6</v>
      </c>
      <c r="F87" s="28">
        <v>2.4</v>
      </c>
      <c r="G87" s="28">
        <v>2.2999999999999998</v>
      </c>
      <c r="H87" s="28">
        <v>2.1</v>
      </c>
      <c r="I87" s="28">
        <v>2.1</v>
      </c>
      <c r="J87" s="28">
        <v>1.8</v>
      </c>
      <c r="K87" s="355" t="s">
        <v>363</v>
      </c>
      <c r="L87" s="28">
        <v>1.8</v>
      </c>
      <c r="M87" s="28">
        <v>2.1</v>
      </c>
      <c r="N87" s="28">
        <v>2.1</v>
      </c>
      <c r="O87" s="28">
        <v>2.1</v>
      </c>
      <c r="P87" s="28">
        <v>2.2000000000000002</v>
      </c>
      <c r="Q87" s="28"/>
      <c r="R87" s="349"/>
      <c r="S87" s="349"/>
      <c r="T87" s="349"/>
    </row>
    <row r="88" spans="1:20" s="12" customFormat="1" ht="32.25" thickBot="1" x14ac:dyDescent="0.3">
      <c r="A88" s="19">
        <v>82</v>
      </c>
      <c r="B88" s="374" t="s">
        <v>80</v>
      </c>
      <c r="C88" s="28" t="s">
        <v>79</v>
      </c>
      <c r="D88" s="28" t="s">
        <v>5</v>
      </c>
      <c r="E88" s="28" t="s">
        <v>5</v>
      </c>
      <c r="F88" s="28" t="s">
        <v>5</v>
      </c>
      <c r="G88" s="28" t="s">
        <v>5</v>
      </c>
      <c r="H88" s="28" t="s">
        <v>5</v>
      </c>
      <c r="I88" s="28" t="s">
        <v>5</v>
      </c>
      <c r="J88" s="28">
        <v>0.4</v>
      </c>
      <c r="K88" s="28">
        <v>0.4</v>
      </c>
      <c r="L88" s="28">
        <v>0.3</v>
      </c>
      <c r="M88" s="28">
        <v>1.2</v>
      </c>
      <c r="N88" s="28">
        <v>1.2</v>
      </c>
      <c r="O88" s="28">
        <v>1.4</v>
      </c>
      <c r="P88" s="28">
        <v>1.3</v>
      </c>
      <c r="Q88" s="28"/>
      <c r="R88" s="349"/>
      <c r="S88" s="349"/>
      <c r="T88" s="349"/>
    </row>
    <row r="89" spans="1:20" s="12" customFormat="1" ht="32.25" thickBot="1" x14ac:dyDescent="0.3">
      <c r="A89" s="19">
        <v>83</v>
      </c>
      <c r="B89" s="374" t="s">
        <v>81</v>
      </c>
      <c r="C89" s="28" t="s">
        <v>79</v>
      </c>
      <c r="D89" s="28" t="s">
        <v>5</v>
      </c>
      <c r="E89" s="28" t="s">
        <v>5</v>
      </c>
      <c r="F89" s="28" t="s">
        <v>5</v>
      </c>
      <c r="G89" s="28" t="s">
        <v>5</v>
      </c>
      <c r="H89" s="28" t="s">
        <v>5</v>
      </c>
      <c r="I89" s="28" t="s">
        <v>5</v>
      </c>
      <c r="J89" s="28" t="s">
        <v>5</v>
      </c>
      <c r="K89" s="28" t="s">
        <v>5</v>
      </c>
      <c r="L89" s="28" t="s">
        <v>5</v>
      </c>
      <c r="M89" s="28">
        <v>6.7000000000000004E-2</v>
      </c>
      <c r="N89" s="28">
        <v>6.4000000000000001E-2</v>
      </c>
      <c r="O89" s="28">
        <v>8.3000000000000004E-2</v>
      </c>
      <c r="P89" s="28">
        <v>9.0999999999999998E-2</v>
      </c>
      <c r="Q89" s="28"/>
      <c r="R89" s="349"/>
      <c r="S89" s="349"/>
      <c r="T89" s="349"/>
    </row>
    <row r="90" spans="1:20" s="12" customFormat="1" ht="32.25" thickBot="1" x14ac:dyDescent="0.3">
      <c r="A90" s="19">
        <v>84</v>
      </c>
      <c r="B90" s="374" t="s">
        <v>82</v>
      </c>
      <c r="C90" s="28" t="s">
        <v>79</v>
      </c>
      <c r="D90" s="28" t="s">
        <v>5</v>
      </c>
      <c r="E90" s="28">
        <v>14.5</v>
      </c>
      <c r="F90" s="28">
        <v>15.3</v>
      </c>
      <c r="G90" s="28">
        <v>14.4</v>
      </c>
      <c r="H90" s="28">
        <v>13.7</v>
      </c>
      <c r="I90" s="28">
        <v>12.7</v>
      </c>
      <c r="J90" s="28">
        <v>11.7</v>
      </c>
      <c r="K90" s="28">
        <v>11.3</v>
      </c>
      <c r="L90" s="28">
        <v>10.8</v>
      </c>
      <c r="M90" s="28">
        <v>10.8</v>
      </c>
      <c r="N90" s="28">
        <v>10.199999999999999</v>
      </c>
      <c r="O90" s="28">
        <v>10.5</v>
      </c>
      <c r="P90" s="28">
        <v>10.7</v>
      </c>
      <c r="Q90" s="28"/>
      <c r="R90" s="349"/>
      <c r="S90" s="349"/>
      <c r="T90" s="349"/>
    </row>
    <row r="91" spans="1:20" s="12" customFormat="1" ht="32.25" thickBot="1" x14ac:dyDescent="0.3">
      <c r="A91" s="19">
        <v>85</v>
      </c>
      <c r="B91" s="374" t="s">
        <v>83</v>
      </c>
      <c r="C91" s="28" t="s">
        <v>79</v>
      </c>
      <c r="D91" s="28" t="s">
        <v>5</v>
      </c>
      <c r="E91" s="28">
        <v>2.5</v>
      </c>
      <c r="F91" s="28">
        <v>2.5</v>
      </c>
      <c r="G91" s="28">
        <v>2.8</v>
      </c>
      <c r="H91" s="28">
        <v>3.1</v>
      </c>
      <c r="I91" s="28">
        <v>2.8</v>
      </c>
      <c r="J91" s="28" t="s">
        <v>5</v>
      </c>
      <c r="K91" s="28" t="s">
        <v>5</v>
      </c>
      <c r="L91" s="28" t="s">
        <v>5</v>
      </c>
      <c r="M91" s="28" t="s">
        <v>5</v>
      </c>
      <c r="N91" s="28" t="s">
        <v>5</v>
      </c>
      <c r="O91" s="28" t="s">
        <v>5</v>
      </c>
      <c r="P91" s="28" t="s">
        <v>5</v>
      </c>
      <c r="Q91" s="28"/>
      <c r="R91" s="349"/>
      <c r="S91" s="349"/>
      <c r="T91" s="349"/>
    </row>
    <row r="92" spans="1:20" s="12" customFormat="1" ht="32.25" thickBot="1" x14ac:dyDescent="0.3">
      <c r="A92" s="19">
        <v>86</v>
      </c>
      <c r="B92" s="374" t="s">
        <v>84</v>
      </c>
      <c r="C92" s="28" t="s">
        <v>79</v>
      </c>
      <c r="D92" s="28" t="s">
        <v>5</v>
      </c>
      <c r="E92" s="28" t="s">
        <v>5</v>
      </c>
      <c r="F92" s="28" t="s">
        <v>5</v>
      </c>
      <c r="G92" s="28" t="s">
        <v>5</v>
      </c>
      <c r="H92" s="28" t="s">
        <v>5</v>
      </c>
      <c r="I92" s="28" t="s">
        <v>5</v>
      </c>
      <c r="J92" s="28" t="s">
        <v>5</v>
      </c>
      <c r="K92" s="28" t="s">
        <v>5</v>
      </c>
      <c r="L92" s="28" t="s">
        <v>5</v>
      </c>
      <c r="M92" s="28" t="s">
        <v>5</v>
      </c>
      <c r="N92" s="28" t="s">
        <v>5</v>
      </c>
      <c r="O92" s="28" t="s">
        <v>5</v>
      </c>
      <c r="P92" s="28" t="s">
        <v>5</v>
      </c>
      <c r="Q92" s="28"/>
      <c r="R92" s="349"/>
      <c r="S92" s="349"/>
      <c r="T92" s="349"/>
    </row>
    <row r="93" spans="1:20" s="12" customFormat="1" ht="32.25" thickBot="1" x14ac:dyDescent="0.3">
      <c r="A93" s="19">
        <v>87</v>
      </c>
      <c r="B93" s="374" t="s">
        <v>85</v>
      </c>
      <c r="C93" s="28" t="s">
        <v>79</v>
      </c>
      <c r="D93" s="28" t="s">
        <v>5</v>
      </c>
      <c r="E93" s="28" t="s">
        <v>5</v>
      </c>
      <c r="F93" s="28" t="s">
        <v>5</v>
      </c>
      <c r="G93" s="28" t="s">
        <v>5</v>
      </c>
      <c r="H93" s="28" t="s">
        <v>5</v>
      </c>
      <c r="I93" s="28" t="s">
        <v>5</v>
      </c>
      <c r="J93" s="28" t="s">
        <v>5</v>
      </c>
      <c r="K93" s="28" t="s">
        <v>5</v>
      </c>
      <c r="L93" s="28" t="s">
        <v>5</v>
      </c>
      <c r="M93" s="28" t="s">
        <v>5</v>
      </c>
      <c r="N93" s="28" t="s">
        <v>5</v>
      </c>
      <c r="O93" s="28" t="s">
        <v>5</v>
      </c>
      <c r="P93" s="28" t="s">
        <v>5</v>
      </c>
      <c r="Q93" s="28"/>
      <c r="R93" s="349"/>
      <c r="S93" s="349"/>
      <c r="T93" s="349"/>
    </row>
    <row r="94" spans="1:20" s="12" customFormat="1" ht="32.25" thickBot="1" x14ac:dyDescent="0.3">
      <c r="A94" s="19">
        <v>88</v>
      </c>
      <c r="B94" s="374" t="s">
        <v>86</v>
      </c>
      <c r="C94" s="28" t="s">
        <v>77</v>
      </c>
      <c r="D94" s="28" t="s">
        <v>5</v>
      </c>
      <c r="E94" s="28" t="s">
        <v>5</v>
      </c>
      <c r="F94" s="28" t="s">
        <v>5</v>
      </c>
      <c r="G94" s="28" t="s">
        <v>5</v>
      </c>
      <c r="H94" s="28" t="s">
        <v>5</v>
      </c>
      <c r="I94" s="28" t="s">
        <v>5</v>
      </c>
      <c r="J94" s="28" t="s">
        <v>5</v>
      </c>
      <c r="K94" s="28" t="s">
        <v>5</v>
      </c>
      <c r="L94" s="28" t="s">
        <v>5</v>
      </c>
      <c r="M94" s="28" t="s">
        <v>5</v>
      </c>
      <c r="N94" s="28" t="s">
        <v>5</v>
      </c>
      <c r="O94" s="28" t="s">
        <v>5</v>
      </c>
      <c r="P94" s="28" t="s">
        <v>5</v>
      </c>
      <c r="Q94" s="28"/>
      <c r="R94" s="349"/>
      <c r="S94" s="349"/>
      <c r="T94" s="349"/>
    </row>
    <row r="95" spans="1:20" s="12" customFormat="1" ht="15.75" x14ac:dyDescent="0.25">
      <c r="A95" s="60"/>
      <c r="B95" s="375" t="s">
        <v>88</v>
      </c>
      <c r="C95" s="376"/>
      <c r="D95" s="376"/>
      <c r="E95" s="376"/>
      <c r="F95" s="376"/>
      <c r="G95" s="376"/>
      <c r="H95" s="376"/>
      <c r="I95" s="376"/>
      <c r="J95" s="376"/>
      <c r="K95" s="376"/>
      <c r="L95" s="376"/>
      <c r="M95" s="376"/>
      <c r="N95" s="376"/>
      <c r="O95" s="376"/>
      <c r="P95" s="376"/>
      <c r="Q95" s="376"/>
      <c r="R95" s="349"/>
      <c r="S95" s="349"/>
      <c r="T95" s="349"/>
    </row>
    <row r="96" spans="1:20" s="12" customFormat="1" ht="15.75" x14ac:dyDescent="0.25">
      <c r="A96" s="60"/>
      <c r="B96" s="377" t="s">
        <v>89</v>
      </c>
      <c r="C96" s="376"/>
      <c r="D96" s="376"/>
      <c r="E96" s="376"/>
      <c r="F96" s="376"/>
      <c r="G96" s="376"/>
      <c r="H96" s="376"/>
      <c r="I96" s="376"/>
      <c r="J96" s="376"/>
      <c r="K96" s="376"/>
      <c r="L96" s="376"/>
      <c r="M96" s="376"/>
      <c r="N96" s="376"/>
      <c r="O96" s="376"/>
      <c r="P96" s="376"/>
      <c r="Q96" s="376"/>
      <c r="R96" s="349"/>
      <c r="S96" s="349"/>
      <c r="T96" s="349"/>
    </row>
    <row r="97" spans="1:20" s="12" customFormat="1" ht="15.75" x14ac:dyDescent="0.25">
      <c r="A97" s="60"/>
      <c r="B97" s="378" t="s">
        <v>90</v>
      </c>
      <c r="C97" s="378"/>
      <c r="D97" s="378"/>
      <c r="E97" s="378"/>
      <c r="F97" s="378"/>
      <c r="G97" s="378"/>
      <c r="H97" s="378"/>
      <c r="I97" s="378"/>
      <c r="J97" s="378"/>
      <c r="K97" s="378"/>
      <c r="L97" s="378"/>
      <c r="M97" s="378"/>
      <c r="N97" s="378"/>
      <c r="O97" s="378"/>
      <c r="P97" s="378"/>
      <c r="Q97" s="378"/>
      <c r="R97" s="349"/>
      <c r="S97" s="349"/>
      <c r="T97" s="349"/>
    </row>
    <row r="98" spans="1:20" s="12" customFormat="1" ht="15.75" x14ac:dyDescent="0.25">
      <c r="A98" s="60"/>
      <c r="B98" s="379" t="s">
        <v>91</v>
      </c>
      <c r="C98" s="379"/>
      <c r="D98" s="379"/>
      <c r="E98" s="379"/>
      <c r="F98" s="379"/>
      <c r="G98" s="379"/>
      <c r="H98" s="379"/>
      <c r="I98" s="379"/>
      <c r="J98" s="379"/>
      <c r="K98" s="379"/>
      <c r="L98" s="379"/>
      <c r="M98" s="379"/>
      <c r="N98" s="379"/>
      <c r="O98" s="379"/>
      <c r="P98" s="379"/>
      <c r="Q98" s="379"/>
      <c r="R98" s="349"/>
      <c r="S98" s="349"/>
      <c r="T98" s="349"/>
    </row>
    <row r="99" spans="1:20" s="12" customFormat="1" ht="15.75" x14ac:dyDescent="0.25">
      <c r="A99" s="60"/>
      <c r="B99" s="378" t="s">
        <v>92</v>
      </c>
      <c r="C99" s="378"/>
      <c r="D99" s="378"/>
      <c r="E99" s="378"/>
      <c r="F99" s="378"/>
      <c r="G99" s="378"/>
      <c r="H99" s="378"/>
      <c r="I99" s="378"/>
      <c r="J99" s="378"/>
      <c r="K99" s="378"/>
      <c r="L99" s="378"/>
      <c r="M99" s="378"/>
      <c r="N99" s="378"/>
      <c r="O99" s="378"/>
      <c r="P99" s="378"/>
      <c r="Q99" s="378"/>
      <c r="R99" s="349"/>
      <c r="S99" s="349"/>
      <c r="T99" s="349"/>
    </row>
    <row r="100" spans="1:20" s="12" customFormat="1" ht="15" customHeight="1" x14ac:dyDescent="0.25">
      <c r="A100" s="71"/>
      <c r="B100" s="378" t="s">
        <v>93</v>
      </c>
      <c r="C100" s="378"/>
      <c r="D100" s="378"/>
      <c r="E100" s="378"/>
      <c r="F100" s="378"/>
      <c r="G100" s="378"/>
      <c r="H100" s="378"/>
      <c r="I100" s="378"/>
      <c r="J100" s="378"/>
      <c r="K100" s="378"/>
      <c r="L100" s="378"/>
      <c r="M100" s="378"/>
      <c r="N100" s="378"/>
      <c r="O100" s="378"/>
      <c r="P100" s="378"/>
      <c r="Q100" s="378"/>
      <c r="R100" s="349"/>
      <c r="S100" s="349"/>
      <c r="T100" s="349"/>
    </row>
    <row r="101" spans="1:20" s="12" customFormat="1" ht="15" customHeight="1" x14ac:dyDescent="0.25">
      <c r="A101" s="71"/>
      <c r="B101" s="378" t="s">
        <v>94</v>
      </c>
      <c r="C101" s="378"/>
      <c r="D101" s="378"/>
      <c r="E101" s="378"/>
      <c r="F101" s="378"/>
      <c r="G101" s="378"/>
      <c r="H101" s="378"/>
      <c r="I101" s="378"/>
      <c r="J101" s="378"/>
      <c r="K101" s="378"/>
      <c r="L101" s="378"/>
      <c r="M101" s="378"/>
      <c r="N101" s="378"/>
      <c r="O101" s="378"/>
      <c r="P101" s="378"/>
      <c r="Q101" s="378"/>
      <c r="R101" s="349"/>
      <c r="S101" s="349"/>
      <c r="T101" s="349"/>
    </row>
    <row r="102" spans="1:20" s="12" customFormat="1" ht="15" customHeight="1" x14ac:dyDescent="0.25">
      <c r="A102" s="71"/>
      <c r="B102" s="378" t="s">
        <v>95</v>
      </c>
      <c r="C102" s="378"/>
      <c r="D102" s="378"/>
      <c r="E102" s="378"/>
      <c r="F102" s="378"/>
      <c r="G102" s="378"/>
      <c r="H102" s="378"/>
      <c r="I102" s="378"/>
      <c r="J102" s="378"/>
      <c r="K102" s="378"/>
      <c r="L102" s="378"/>
      <c r="M102" s="378"/>
      <c r="N102" s="378"/>
      <c r="O102" s="378"/>
      <c r="P102" s="378"/>
      <c r="Q102" s="378"/>
      <c r="R102" s="349"/>
      <c r="S102" s="349"/>
      <c r="T102" s="349"/>
    </row>
    <row r="103" spans="1:20" s="12" customFormat="1" ht="15.75" x14ac:dyDescent="0.25">
      <c r="A103" s="60"/>
      <c r="B103" s="378" t="s">
        <v>96</v>
      </c>
      <c r="C103" s="378"/>
      <c r="D103" s="378"/>
      <c r="E103" s="378"/>
      <c r="F103" s="378"/>
      <c r="G103" s="378"/>
      <c r="H103" s="378"/>
      <c r="I103" s="378"/>
      <c r="J103" s="378"/>
      <c r="K103" s="378"/>
      <c r="L103" s="378"/>
      <c r="M103" s="378"/>
      <c r="N103" s="378"/>
      <c r="O103" s="378"/>
      <c r="P103" s="378"/>
      <c r="Q103" s="378"/>
      <c r="R103" s="349"/>
      <c r="S103" s="349"/>
      <c r="T103" s="349"/>
    </row>
    <row r="104" spans="1:20" s="12" customFormat="1" ht="15.75" x14ac:dyDescent="0.25">
      <c r="A104" s="71"/>
      <c r="B104" s="378" t="s">
        <v>97</v>
      </c>
      <c r="C104" s="378"/>
      <c r="D104" s="378"/>
      <c r="E104" s="378"/>
      <c r="F104" s="378"/>
      <c r="G104" s="378"/>
      <c r="H104" s="378"/>
      <c r="I104" s="378"/>
      <c r="J104" s="378"/>
      <c r="K104" s="378"/>
      <c r="L104" s="378"/>
      <c r="M104" s="378"/>
      <c r="N104" s="378"/>
      <c r="O104" s="378"/>
      <c r="P104" s="378"/>
      <c r="Q104" s="378"/>
      <c r="R104" s="349"/>
      <c r="S104" s="349"/>
      <c r="T104" s="349"/>
    </row>
    <row r="105" spans="1:20" s="12" customFormat="1" ht="15.75" x14ac:dyDescent="0.25">
      <c r="A105" s="71"/>
      <c r="B105" s="378" t="s">
        <v>98</v>
      </c>
      <c r="C105" s="378"/>
      <c r="D105" s="378"/>
      <c r="E105" s="378"/>
      <c r="F105" s="378"/>
      <c r="G105" s="378"/>
      <c r="H105" s="378"/>
      <c r="I105" s="378"/>
      <c r="J105" s="378"/>
      <c r="K105" s="378"/>
      <c r="L105" s="378"/>
      <c r="M105" s="378"/>
      <c r="N105" s="378"/>
      <c r="O105" s="378"/>
      <c r="P105" s="378"/>
      <c r="Q105" s="378"/>
      <c r="R105" s="349"/>
      <c r="S105" s="349"/>
      <c r="T105" s="349"/>
    </row>
    <row r="106" spans="1:20" s="12" customFormat="1" ht="15.75" x14ac:dyDescent="0.25">
      <c r="A106" s="71"/>
      <c r="B106" s="378" t="s">
        <v>99</v>
      </c>
      <c r="C106" s="378"/>
      <c r="D106" s="378"/>
      <c r="E106" s="378"/>
      <c r="F106" s="378"/>
      <c r="G106" s="378"/>
      <c r="H106" s="378"/>
      <c r="I106" s="378"/>
      <c r="J106" s="378"/>
      <c r="K106" s="378"/>
      <c r="L106" s="378"/>
      <c r="M106" s="378"/>
      <c r="N106" s="378"/>
      <c r="O106" s="378"/>
      <c r="P106" s="378"/>
      <c r="Q106" s="378"/>
      <c r="R106" s="349"/>
      <c r="S106" s="349"/>
      <c r="T106" s="349"/>
    </row>
    <row r="107" spans="1:20" s="12" customFormat="1" ht="9" customHeight="1" x14ac:dyDescent="0.25">
      <c r="A107" s="71"/>
      <c r="B107" s="380" t="s">
        <v>100</v>
      </c>
      <c r="C107" s="381"/>
      <c r="D107" s="381"/>
      <c r="E107" s="381"/>
      <c r="F107" s="381"/>
      <c r="G107" s="381"/>
      <c r="H107" s="381"/>
      <c r="I107" s="381"/>
      <c r="J107" s="381"/>
      <c r="K107" s="381"/>
      <c r="L107" s="381"/>
      <c r="M107" s="381"/>
      <c r="N107" s="381"/>
      <c r="O107" s="381"/>
      <c r="P107" s="381"/>
      <c r="Q107" s="381"/>
      <c r="R107" s="349"/>
      <c r="S107" s="349"/>
      <c r="T107" s="349"/>
    </row>
    <row r="108" spans="1:20" s="12" customFormat="1" ht="9" customHeight="1" x14ac:dyDescent="0.25">
      <c r="A108" s="71"/>
      <c r="B108" s="381"/>
      <c r="C108" s="381"/>
      <c r="D108" s="381"/>
      <c r="E108" s="381"/>
      <c r="F108" s="381"/>
      <c r="G108" s="381"/>
      <c r="H108" s="381"/>
      <c r="I108" s="381"/>
      <c r="J108" s="381"/>
      <c r="K108" s="381"/>
      <c r="L108" s="381"/>
      <c r="M108" s="381"/>
      <c r="N108" s="381"/>
      <c r="O108" s="381"/>
      <c r="P108" s="381"/>
      <c r="Q108" s="381"/>
      <c r="R108" s="349"/>
      <c r="S108" s="349"/>
      <c r="T108" s="349"/>
    </row>
    <row r="109" spans="1:20" s="75" customFormat="1" ht="30" customHeight="1" x14ac:dyDescent="0.25">
      <c r="A109" s="71"/>
      <c r="B109" s="382" t="s">
        <v>101</v>
      </c>
      <c r="C109" s="382"/>
      <c r="D109" s="382"/>
      <c r="E109" s="382"/>
      <c r="F109" s="382"/>
      <c r="G109" s="382"/>
      <c r="H109" s="382"/>
      <c r="I109" s="382"/>
      <c r="J109" s="382"/>
      <c r="K109" s="382"/>
      <c r="L109" s="382"/>
      <c r="M109" s="382"/>
      <c r="N109" s="382"/>
      <c r="O109" s="382"/>
      <c r="P109" s="382"/>
      <c r="Q109" s="382"/>
      <c r="R109" s="383"/>
      <c r="S109" s="383"/>
      <c r="T109" s="383"/>
    </row>
    <row r="110" spans="1:20" s="75" customFormat="1" x14ac:dyDescent="0.25">
      <c r="A110" s="1"/>
      <c r="B110" s="384" t="s">
        <v>102</v>
      </c>
      <c r="C110" s="382"/>
      <c r="D110" s="382"/>
      <c r="E110" s="382"/>
      <c r="F110" s="382"/>
      <c r="G110" s="382"/>
      <c r="H110" s="382"/>
      <c r="I110" s="382"/>
      <c r="J110" s="382"/>
      <c r="K110" s="382"/>
      <c r="L110" s="382"/>
      <c r="M110" s="382"/>
      <c r="N110" s="382"/>
      <c r="O110" s="382"/>
      <c r="P110" s="382"/>
      <c r="Q110" s="382"/>
      <c r="R110" s="383"/>
      <c r="S110" s="383"/>
      <c r="T110" s="383"/>
    </row>
    <row r="111" spans="1:20" s="75" customFormat="1" x14ac:dyDescent="0.25">
      <c r="A111" s="1"/>
      <c r="B111" s="385" t="s">
        <v>103</v>
      </c>
      <c r="C111" s="386"/>
      <c r="D111" s="386"/>
      <c r="E111" s="386"/>
      <c r="F111" s="386"/>
      <c r="G111" s="386"/>
      <c r="H111" s="386"/>
      <c r="I111" s="386"/>
      <c r="J111" s="386"/>
      <c r="K111" s="386"/>
      <c r="L111" s="386"/>
      <c r="M111" s="386"/>
      <c r="N111" s="386"/>
      <c r="O111" s="386"/>
      <c r="P111" s="386"/>
      <c r="Q111" s="386"/>
      <c r="R111" s="383"/>
      <c r="S111" s="383"/>
      <c r="T111" s="383"/>
    </row>
    <row r="112" spans="1:20" s="75" customFormat="1" ht="15" customHeight="1" x14ac:dyDescent="0.25">
      <c r="A112" s="1"/>
      <c r="B112" s="385" t="s">
        <v>104</v>
      </c>
      <c r="C112" s="387"/>
      <c r="D112" s="386"/>
      <c r="E112" s="386"/>
      <c r="F112" s="386"/>
      <c r="G112" s="386"/>
      <c r="H112" s="386"/>
      <c r="I112" s="386"/>
      <c r="J112" s="386"/>
      <c r="K112" s="386"/>
      <c r="L112" s="386"/>
      <c r="M112" s="386"/>
      <c r="N112" s="386"/>
      <c r="O112" s="386"/>
      <c r="P112" s="386"/>
      <c r="Q112" s="386"/>
      <c r="R112" s="383"/>
      <c r="S112" s="383"/>
      <c r="T112" s="383"/>
    </row>
    <row r="113" spans="1:20" s="75" customFormat="1" ht="15" customHeight="1" x14ac:dyDescent="0.25">
      <c r="A113" s="1"/>
      <c r="B113" s="384" t="s">
        <v>105</v>
      </c>
      <c r="C113" s="384"/>
      <c r="D113" s="384"/>
      <c r="E113" s="384"/>
      <c r="F113" s="384"/>
      <c r="G113" s="384"/>
      <c r="H113" s="384"/>
      <c r="I113" s="384"/>
      <c r="J113" s="384"/>
      <c r="K113" s="384"/>
      <c r="L113" s="384"/>
      <c r="M113" s="384"/>
      <c r="N113" s="384"/>
      <c r="O113" s="384"/>
      <c r="P113" s="384"/>
      <c r="Q113" s="384"/>
      <c r="R113" s="383"/>
      <c r="S113" s="383"/>
      <c r="T113" s="383"/>
    </row>
    <row r="114" spans="1:20" ht="15" customHeight="1" x14ac:dyDescent="0.25">
      <c r="B114" s="384" t="s">
        <v>106</v>
      </c>
      <c r="C114" s="384"/>
      <c r="D114" s="384"/>
      <c r="E114" s="384"/>
      <c r="F114" s="384"/>
      <c r="G114" s="384"/>
      <c r="H114" s="384"/>
      <c r="I114" s="384"/>
      <c r="J114" s="384"/>
      <c r="K114" s="384"/>
      <c r="L114" s="384"/>
      <c r="M114" s="384"/>
      <c r="N114" s="384"/>
      <c r="O114" s="384"/>
      <c r="P114" s="384"/>
      <c r="Q114" s="384"/>
    </row>
    <row r="115" spans="1:20" ht="15" customHeight="1" x14ac:dyDescent="0.25">
      <c r="B115" s="388" t="s">
        <v>107</v>
      </c>
      <c r="C115" s="388"/>
      <c r="D115" s="388"/>
      <c r="E115" s="388"/>
      <c r="F115" s="388"/>
      <c r="G115" s="388"/>
      <c r="H115" s="388"/>
      <c r="I115" s="388"/>
      <c r="J115" s="388"/>
      <c r="K115" s="388"/>
      <c r="L115" s="388"/>
      <c r="M115" s="388"/>
      <c r="N115" s="388"/>
      <c r="O115" s="388"/>
      <c r="P115" s="388"/>
      <c r="Q115" s="388"/>
    </row>
    <row r="116" spans="1:20" ht="30" customHeight="1" x14ac:dyDescent="0.25">
      <c r="B116" s="389" t="s">
        <v>108</v>
      </c>
    </row>
    <row r="117" spans="1:20" ht="30" customHeight="1" x14ac:dyDescent="0.25">
      <c r="B117" s="390" t="s">
        <v>109</v>
      </c>
      <c r="C117" s="390"/>
      <c r="D117" s="390"/>
      <c r="E117" s="390"/>
      <c r="F117" s="390"/>
      <c r="G117" s="390"/>
      <c r="H117" s="390"/>
      <c r="I117" s="390"/>
      <c r="J117" s="390"/>
      <c r="K117" s="390"/>
      <c r="L117" s="390"/>
      <c r="M117" s="390"/>
      <c r="N117" s="390"/>
      <c r="O117" s="390"/>
      <c r="P117" s="390"/>
      <c r="Q117" s="390"/>
    </row>
    <row r="118" spans="1:20" ht="15" customHeight="1" x14ac:dyDescent="0.25">
      <c r="B118" s="391" t="s">
        <v>110</v>
      </c>
      <c r="C118" s="391"/>
      <c r="D118" s="391"/>
      <c r="E118" s="391"/>
      <c r="F118" s="391"/>
      <c r="G118" s="391"/>
      <c r="H118" s="391"/>
      <c r="I118" s="391"/>
      <c r="J118" s="391"/>
      <c r="K118" s="391"/>
      <c r="L118" s="391"/>
      <c r="M118" s="391"/>
      <c r="N118" s="391"/>
      <c r="O118" s="391"/>
      <c r="P118" s="391"/>
      <c r="Q118" s="391"/>
    </row>
    <row r="119" spans="1:20" x14ac:dyDescent="0.25">
      <c r="B119" s="391" t="s">
        <v>111</v>
      </c>
      <c r="C119" s="391"/>
      <c r="D119" s="391"/>
      <c r="E119" s="391"/>
      <c r="F119" s="391"/>
      <c r="G119" s="391"/>
      <c r="H119" s="391"/>
      <c r="I119" s="391"/>
      <c r="J119" s="391"/>
      <c r="K119" s="391"/>
      <c r="L119" s="391"/>
      <c r="M119" s="391"/>
      <c r="N119" s="391"/>
      <c r="O119" s="391"/>
      <c r="P119" s="391"/>
      <c r="Q119" s="391"/>
    </row>
  </sheetData>
  <mergeCells count="27">
    <mergeCell ref="B117:Q117"/>
    <mergeCell ref="B118:Q118"/>
    <mergeCell ref="B119:Q119"/>
    <mergeCell ref="B107:Q108"/>
    <mergeCell ref="B109:Q109"/>
    <mergeCell ref="B110:Q110"/>
    <mergeCell ref="B113:Q113"/>
    <mergeCell ref="B114:Q114"/>
    <mergeCell ref="B115:Q115"/>
    <mergeCell ref="B101:Q101"/>
    <mergeCell ref="B102:Q102"/>
    <mergeCell ref="B103:Q103"/>
    <mergeCell ref="B104:Q104"/>
    <mergeCell ref="B105:Q105"/>
    <mergeCell ref="B106:Q106"/>
    <mergeCell ref="B73:Q73"/>
    <mergeCell ref="B84:Q84"/>
    <mergeCell ref="B97:Q97"/>
    <mergeCell ref="B98:Q98"/>
    <mergeCell ref="B99:Q99"/>
    <mergeCell ref="B100:Q100"/>
    <mergeCell ref="B1:Q1"/>
    <mergeCell ref="D5:Q5"/>
    <mergeCell ref="B51:Q51"/>
    <mergeCell ref="B52:Q52"/>
    <mergeCell ref="B61:Q61"/>
    <mergeCell ref="B62:Q62"/>
  </mergeCells>
  <pageMargins left="0.70866141732283472" right="0.70866141732283472" top="0.78740157480314965" bottom="0.59055118110236227" header="0.31496062992125984" footer="0.31496062992125984"/>
  <pageSetup paperSize="9" scale="65"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8"/>
  <sheetViews>
    <sheetView zoomScale="70" zoomScaleNormal="70" workbookViewId="0">
      <selection activeCell="D79" sqref="D79:Q79"/>
    </sheetView>
  </sheetViews>
  <sheetFormatPr defaultRowHeight="15" x14ac:dyDescent="0.25"/>
  <cols>
    <col min="1" max="1" width="5.7109375" style="1" customWidth="1"/>
    <col min="2" max="2" width="35.7109375" style="1" customWidth="1"/>
    <col min="3" max="3" width="18.7109375" style="1" customWidth="1"/>
    <col min="4" max="4" width="12.140625" style="1" customWidth="1"/>
    <col min="5" max="5" width="9.140625" style="1" customWidth="1"/>
    <col min="6" max="6" width="14.42578125" style="1" bestFit="1" customWidth="1"/>
    <col min="7" max="10" width="9.140625" style="1" customWidth="1"/>
    <col min="11" max="11" width="13" style="1" bestFit="1" customWidth="1"/>
    <col min="12" max="16384" width="9.140625" style="1"/>
  </cols>
  <sheetData>
    <row r="1" spans="1:17" ht="36.75" customHeight="1" x14ac:dyDescent="0.3">
      <c r="B1" s="2" t="s">
        <v>370</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6.5" thickBot="1" x14ac:dyDescent="0.3">
      <c r="A4" s="7"/>
      <c r="B4" s="8"/>
      <c r="C4" s="9" t="s">
        <v>1</v>
      </c>
      <c r="D4" s="10">
        <v>1990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392">
        <v>850.36300000000006</v>
      </c>
      <c r="E6" s="392">
        <v>682.44799999999998</v>
      </c>
      <c r="F6" s="392">
        <v>684.79700000000003</v>
      </c>
      <c r="G6" s="392">
        <v>647.92200000000003</v>
      </c>
      <c r="H6" s="392">
        <v>626.72</v>
      </c>
      <c r="I6" s="392">
        <v>657.49699999999996</v>
      </c>
      <c r="J6" s="392">
        <v>599.68299999999999</v>
      </c>
      <c r="K6" s="392">
        <v>682.96100000000001</v>
      </c>
      <c r="L6" s="392">
        <v>381.75400000000002</v>
      </c>
      <c r="M6" s="392">
        <v>399.58699999999999</v>
      </c>
      <c r="N6" s="392">
        <v>339.01</v>
      </c>
      <c r="O6" s="392">
        <v>343.97199999999998</v>
      </c>
      <c r="P6" s="392">
        <v>366.90100000000001</v>
      </c>
      <c r="Q6" s="392">
        <v>391.488</v>
      </c>
    </row>
    <row r="7" spans="1:17" s="12" customFormat="1" ht="16.5" thickBot="1" x14ac:dyDescent="0.3">
      <c r="A7" s="19">
        <v>2</v>
      </c>
      <c r="B7" s="14" t="s">
        <v>6</v>
      </c>
      <c r="C7" s="15" t="s">
        <v>4</v>
      </c>
      <c r="D7" s="34">
        <v>541.61400000000003</v>
      </c>
      <c r="E7" s="34">
        <v>399.99599999999998</v>
      </c>
      <c r="F7" s="34">
        <v>338.48399999999998</v>
      </c>
      <c r="G7" s="34">
        <v>288.678</v>
      </c>
      <c r="H7" s="34">
        <v>289.69600000000003</v>
      </c>
      <c r="I7" s="34">
        <v>274.76499999999999</v>
      </c>
      <c r="J7" s="34">
        <v>266.53300000000002</v>
      </c>
      <c r="K7" s="34">
        <v>266.721</v>
      </c>
      <c r="L7" s="34">
        <v>213.608</v>
      </c>
      <c r="M7" s="34">
        <v>236.67500000000001</v>
      </c>
      <c r="N7" s="34">
        <v>212.02799999999999</v>
      </c>
      <c r="O7" s="34">
        <v>214.809</v>
      </c>
      <c r="P7" s="34">
        <v>229.34399999999999</v>
      </c>
      <c r="Q7" s="34">
        <v>252.816</v>
      </c>
    </row>
    <row r="8" spans="1:17" s="12" customFormat="1" ht="32.25" thickBot="1" x14ac:dyDescent="0.3">
      <c r="A8" s="19">
        <v>3</v>
      </c>
      <c r="B8" s="14" t="s">
        <v>7</v>
      </c>
      <c r="C8" s="15" t="s">
        <v>8</v>
      </c>
      <c r="D8" s="393">
        <f>100*D7/D6</f>
        <v>63.69209384698064</v>
      </c>
      <c r="E8" s="393">
        <f t="shared" ref="E8:Q8" si="0">100*E7/E6</f>
        <v>58.611938198954356</v>
      </c>
      <c r="F8" s="393">
        <f t="shared" si="0"/>
        <v>49.4283707434466</v>
      </c>
      <c r="G8" s="393">
        <f t="shared" si="0"/>
        <v>44.554437108170426</v>
      </c>
      <c r="H8" s="393">
        <f t="shared" si="0"/>
        <v>46.22415113607353</v>
      </c>
      <c r="I8" s="393">
        <f t="shared" si="0"/>
        <v>41.789544286894085</v>
      </c>
      <c r="J8" s="393">
        <f t="shared" si="0"/>
        <v>44.445648784441119</v>
      </c>
      <c r="K8" s="393">
        <f t="shared" si="0"/>
        <v>39.053620924181615</v>
      </c>
      <c r="L8" s="393">
        <f t="shared" si="0"/>
        <v>55.954358042089929</v>
      </c>
      <c r="M8" s="393">
        <f t="shared" si="0"/>
        <v>59.229904876785284</v>
      </c>
      <c r="N8" s="393">
        <f t="shared" si="0"/>
        <v>62.543287808619212</v>
      </c>
      <c r="O8" s="393">
        <f t="shared" si="0"/>
        <v>62.449559847894605</v>
      </c>
      <c r="P8" s="393">
        <f t="shared" si="0"/>
        <v>62.508415076546527</v>
      </c>
      <c r="Q8" s="393">
        <f t="shared" si="0"/>
        <v>64.578224619911722</v>
      </c>
    </row>
    <row r="9" spans="1:17" s="12" customFormat="1" ht="16.5" thickBot="1" x14ac:dyDescent="0.3">
      <c r="A9" s="19">
        <v>4</v>
      </c>
      <c r="B9" s="14" t="s">
        <v>9</v>
      </c>
      <c r="C9" s="15" t="s">
        <v>4</v>
      </c>
      <c r="D9" s="392"/>
      <c r="E9" s="392"/>
      <c r="F9" s="392"/>
      <c r="G9" s="392"/>
      <c r="H9" s="392"/>
      <c r="I9" s="392"/>
      <c r="J9" s="392"/>
      <c r="K9" s="394"/>
      <c r="L9" s="394"/>
      <c r="M9" s="394"/>
      <c r="N9" s="394"/>
      <c r="O9" s="395"/>
      <c r="P9" s="392"/>
      <c r="Q9" s="392"/>
    </row>
    <row r="10" spans="1:17" s="12" customFormat="1" ht="32.25" thickBot="1" x14ac:dyDescent="0.3">
      <c r="A10" s="19">
        <v>5</v>
      </c>
      <c r="B10" s="14" t="s">
        <v>10</v>
      </c>
      <c r="C10" s="15" t="s">
        <v>8</v>
      </c>
      <c r="D10" s="392"/>
      <c r="E10" s="392"/>
      <c r="F10" s="392"/>
      <c r="G10" s="392"/>
      <c r="H10" s="392"/>
      <c r="I10" s="392"/>
      <c r="J10" s="392"/>
      <c r="K10" s="396"/>
      <c r="L10" s="396"/>
      <c r="M10" s="396"/>
      <c r="N10" s="396"/>
      <c r="O10" s="396"/>
      <c r="P10" s="392"/>
      <c r="Q10" s="392"/>
    </row>
    <row r="11" spans="1:17" s="12" customFormat="1" ht="16.5" thickBot="1" x14ac:dyDescent="0.3">
      <c r="A11" s="19">
        <v>6</v>
      </c>
      <c r="B11" s="353" t="s">
        <v>11</v>
      </c>
      <c r="C11" s="21" t="s">
        <v>4</v>
      </c>
      <c r="D11" s="397">
        <v>135.71899999999999</v>
      </c>
      <c r="E11" s="397">
        <v>94.12299999999999</v>
      </c>
      <c r="F11" s="397">
        <v>86.824000000000012</v>
      </c>
      <c r="G11" s="397">
        <v>80.844999999999999</v>
      </c>
      <c r="H11" s="397">
        <v>74.501000000000005</v>
      </c>
      <c r="I11" s="397">
        <v>70.995999999999995</v>
      </c>
      <c r="J11" s="397">
        <v>68.599999999999994</v>
      </c>
      <c r="K11" s="397">
        <v>69.725999999999999</v>
      </c>
      <c r="L11" s="397">
        <v>83.44</v>
      </c>
      <c r="M11" s="397">
        <v>80.403999999999996</v>
      </c>
      <c r="N11" s="397">
        <v>87.093000000000004</v>
      </c>
      <c r="O11" s="397">
        <v>73.638000000000005</v>
      </c>
      <c r="P11" s="397">
        <v>66.62</v>
      </c>
      <c r="Q11" s="397">
        <v>97.337000000000003</v>
      </c>
    </row>
    <row r="12" spans="1:17" s="12" customFormat="1" ht="16.5" thickBot="1" x14ac:dyDescent="0.3">
      <c r="A12" s="19">
        <v>7</v>
      </c>
      <c r="B12" s="14" t="s">
        <v>6</v>
      </c>
      <c r="C12" s="15" t="s">
        <v>4</v>
      </c>
      <c r="D12" s="398">
        <v>117.126</v>
      </c>
      <c r="E12" s="398">
        <v>78.305000000000007</v>
      </c>
      <c r="F12" s="398">
        <v>76.472999999999999</v>
      </c>
      <c r="G12" s="398">
        <v>71.623000000000005</v>
      </c>
      <c r="H12" s="398">
        <v>64.591000000000008</v>
      </c>
      <c r="I12" s="398">
        <v>60.908999999999999</v>
      </c>
      <c r="J12" s="398">
        <v>58.800000000000004</v>
      </c>
      <c r="K12" s="398">
        <v>57.540999999999997</v>
      </c>
      <c r="L12" s="398">
        <v>54.221999999999994</v>
      </c>
      <c r="M12" s="398">
        <v>62.724000000000004</v>
      </c>
      <c r="N12" s="398">
        <v>67.370999999999995</v>
      </c>
      <c r="O12" s="398">
        <v>55.936999999999998</v>
      </c>
      <c r="P12" s="398">
        <v>51.411000000000001</v>
      </c>
      <c r="Q12" s="398">
        <v>81.753999999999991</v>
      </c>
    </row>
    <row r="13" spans="1:17" s="12" customFormat="1" ht="32.25" thickBot="1" x14ac:dyDescent="0.3">
      <c r="A13" s="19">
        <v>8</v>
      </c>
      <c r="B13" s="14" t="s">
        <v>12</v>
      </c>
      <c r="C13" s="15" t="s">
        <v>8</v>
      </c>
      <c r="D13" s="399">
        <f>100*D12/D11</f>
        <v>86.300370618704832</v>
      </c>
      <c r="E13" s="399">
        <f t="shared" ref="E13:Q13" si="1">100*E12/E11</f>
        <v>83.194330822434495</v>
      </c>
      <c r="F13" s="399">
        <f t="shared" si="1"/>
        <v>88.078181148069646</v>
      </c>
      <c r="G13" s="399">
        <f t="shared" si="1"/>
        <v>88.592986579256603</v>
      </c>
      <c r="H13" s="399">
        <f t="shared" si="1"/>
        <v>86.698165125300335</v>
      </c>
      <c r="I13" s="399">
        <f t="shared" si="1"/>
        <v>85.792157304636888</v>
      </c>
      <c r="J13" s="399">
        <f t="shared" si="1"/>
        <v>85.714285714285722</v>
      </c>
      <c r="K13" s="399">
        <f t="shared" si="1"/>
        <v>82.524452858331173</v>
      </c>
      <c r="L13" s="399">
        <f t="shared" si="1"/>
        <v>64.983221476510067</v>
      </c>
      <c r="M13" s="399">
        <f t="shared" si="1"/>
        <v>78.0110442266554</v>
      </c>
      <c r="N13" s="399">
        <f t="shared" si="1"/>
        <v>77.35524094933001</v>
      </c>
      <c r="O13" s="399">
        <f t="shared" si="1"/>
        <v>75.962139112957971</v>
      </c>
      <c r="P13" s="399">
        <f t="shared" si="1"/>
        <v>77.17051936355449</v>
      </c>
      <c r="Q13" s="399">
        <f t="shared" si="1"/>
        <v>83.990671584289615</v>
      </c>
    </row>
    <row r="14" spans="1:17" s="12" customFormat="1" ht="16.5" thickBot="1" x14ac:dyDescent="0.3">
      <c r="A14" s="19">
        <v>9</v>
      </c>
      <c r="B14" s="14" t="s">
        <v>9</v>
      </c>
      <c r="C14" s="15" t="s">
        <v>4</v>
      </c>
      <c r="D14" s="392"/>
      <c r="E14" s="392"/>
      <c r="F14" s="392"/>
      <c r="G14" s="392"/>
      <c r="H14" s="392"/>
      <c r="I14" s="392"/>
      <c r="J14" s="392"/>
      <c r="K14" s="392"/>
      <c r="L14" s="392"/>
      <c r="M14" s="392"/>
      <c r="N14" s="392"/>
      <c r="O14" s="392"/>
      <c r="P14" s="392"/>
      <c r="Q14" s="392"/>
    </row>
    <row r="15" spans="1:17" s="12" customFormat="1" ht="32.25" thickBot="1" x14ac:dyDescent="0.3">
      <c r="A15" s="19">
        <v>10</v>
      </c>
      <c r="B15" s="14" t="s">
        <v>13</v>
      </c>
      <c r="C15" s="15" t="s">
        <v>8</v>
      </c>
      <c r="D15" s="392"/>
      <c r="E15" s="392"/>
      <c r="F15" s="392"/>
      <c r="G15" s="392"/>
      <c r="H15" s="392"/>
      <c r="I15" s="392"/>
      <c r="J15" s="392"/>
      <c r="K15" s="392"/>
      <c r="L15" s="392"/>
      <c r="M15" s="392"/>
      <c r="N15" s="392"/>
      <c r="O15" s="392"/>
      <c r="P15" s="392"/>
      <c r="Q15" s="392"/>
    </row>
    <row r="16" spans="1:17" s="12" customFormat="1" ht="32.25" thickBot="1" x14ac:dyDescent="0.3">
      <c r="A16" s="19">
        <v>11</v>
      </c>
      <c r="B16" s="400" t="s">
        <v>371</v>
      </c>
      <c r="C16" s="21" t="s">
        <v>4</v>
      </c>
      <c r="D16" s="401">
        <v>74.03</v>
      </c>
      <c r="E16" s="402">
        <v>23.416</v>
      </c>
      <c r="F16" s="402">
        <v>17.184999999999999</v>
      </c>
      <c r="G16" s="402">
        <v>17.844000000000001</v>
      </c>
      <c r="H16" s="402">
        <v>20.25</v>
      </c>
      <c r="I16" s="402">
        <v>14.361000000000001</v>
      </c>
      <c r="J16" s="402">
        <v>13.298</v>
      </c>
      <c r="K16" s="402">
        <v>11.792</v>
      </c>
      <c r="L16" s="402">
        <v>12.29</v>
      </c>
      <c r="M16" s="402">
        <v>34.621000000000002</v>
      </c>
      <c r="N16" s="402">
        <v>10.683</v>
      </c>
      <c r="O16" s="402">
        <v>7.766</v>
      </c>
      <c r="P16" s="402">
        <v>7.3540000000000001</v>
      </c>
      <c r="Q16" s="402">
        <v>8.0399999999999991</v>
      </c>
    </row>
    <row r="17" spans="1:17" s="12" customFormat="1" ht="16.5" thickBot="1" x14ac:dyDescent="0.3">
      <c r="A17" s="19">
        <v>12</v>
      </c>
      <c r="B17" s="14" t="s">
        <v>6</v>
      </c>
      <c r="C17" s="15" t="s">
        <v>4</v>
      </c>
      <c r="D17" s="401">
        <v>32.53</v>
      </c>
      <c r="E17" s="402">
        <v>16.475000000000001</v>
      </c>
      <c r="F17" s="402">
        <v>11.952</v>
      </c>
      <c r="G17" s="402">
        <v>12.265000000000001</v>
      </c>
      <c r="H17" s="402">
        <v>12.496</v>
      </c>
      <c r="I17" s="402">
        <v>9.0950000000000006</v>
      </c>
      <c r="J17" s="402">
        <v>8.8689999999999998</v>
      </c>
      <c r="K17" s="402">
        <v>9.7880000000000003</v>
      </c>
      <c r="L17" s="402">
        <v>10.138999999999999</v>
      </c>
      <c r="M17" s="402">
        <v>31.175999999999998</v>
      </c>
      <c r="N17" s="402">
        <v>8.9149999999999991</v>
      </c>
      <c r="O17" s="402">
        <v>7.08</v>
      </c>
      <c r="P17" s="402">
        <v>6.0369999999999999</v>
      </c>
      <c r="Q17" s="402">
        <v>6.2590000000000003</v>
      </c>
    </row>
    <row r="18" spans="1:17" s="12" customFormat="1" ht="32.25" thickBot="1" x14ac:dyDescent="0.3">
      <c r="A18" s="19">
        <v>13</v>
      </c>
      <c r="B18" s="14" t="s">
        <v>15</v>
      </c>
      <c r="C18" s="15" t="s">
        <v>8</v>
      </c>
      <c r="D18" s="396">
        <f>100*D17/D16</f>
        <v>43.941645278940968</v>
      </c>
      <c r="E18" s="396">
        <f t="shared" ref="E18:Q18" si="2">100*E17/E16</f>
        <v>70.357874957294172</v>
      </c>
      <c r="F18" s="396">
        <f t="shared" si="2"/>
        <v>69.54902531277277</v>
      </c>
      <c r="G18" s="396">
        <f t="shared" si="2"/>
        <v>68.734588657251734</v>
      </c>
      <c r="H18" s="396">
        <f t="shared" si="2"/>
        <v>61.708641975308652</v>
      </c>
      <c r="I18" s="396">
        <f t="shared" si="2"/>
        <v>63.331244342315998</v>
      </c>
      <c r="J18" s="396">
        <f t="shared" si="2"/>
        <v>66.694239735298538</v>
      </c>
      <c r="K18" s="396">
        <f t="shared" si="2"/>
        <v>83.005427408412487</v>
      </c>
      <c r="L18" s="396">
        <f t="shared" si="2"/>
        <v>82.497965825874701</v>
      </c>
      <c r="M18" s="396">
        <f t="shared" si="2"/>
        <v>90.049391987522014</v>
      </c>
      <c r="N18" s="396">
        <f t="shared" si="2"/>
        <v>83.450341664326487</v>
      </c>
      <c r="O18" s="396">
        <f t="shared" si="2"/>
        <v>91.166623744527428</v>
      </c>
      <c r="P18" s="396">
        <f t="shared" si="2"/>
        <v>82.09137884144684</v>
      </c>
      <c r="Q18" s="396">
        <f t="shared" si="2"/>
        <v>77.848258706467675</v>
      </c>
    </row>
    <row r="19" spans="1:17" s="12" customFormat="1" ht="16.5" thickBot="1" x14ac:dyDescent="0.3">
      <c r="A19" s="19">
        <v>14</v>
      </c>
      <c r="B19" s="14" t="s">
        <v>9</v>
      </c>
      <c r="C19" s="15" t="s">
        <v>4</v>
      </c>
      <c r="D19" s="392"/>
      <c r="E19" s="392"/>
      <c r="F19" s="392"/>
      <c r="G19" s="392"/>
      <c r="H19" s="392"/>
      <c r="I19" s="392"/>
      <c r="J19" s="392"/>
      <c r="K19" s="392"/>
      <c r="L19" s="392"/>
      <c r="M19" s="392"/>
      <c r="N19" s="392"/>
      <c r="O19" s="392"/>
      <c r="P19" s="392"/>
      <c r="Q19" s="392"/>
    </row>
    <row r="20" spans="1:17" s="12" customFormat="1" ht="32.25" thickBot="1" x14ac:dyDescent="0.3">
      <c r="A20" s="19">
        <v>15</v>
      </c>
      <c r="B20" s="14" t="s">
        <v>16</v>
      </c>
      <c r="C20" s="15" t="s">
        <v>8</v>
      </c>
      <c r="D20" s="392"/>
      <c r="E20" s="392"/>
      <c r="F20" s="392"/>
      <c r="G20" s="392"/>
      <c r="H20" s="392"/>
      <c r="I20" s="392"/>
      <c r="J20" s="392"/>
      <c r="K20" s="392"/>
      <c r="L20" s="392"/>
      <c r="M20" s="392"/>
      <c r="N20" s="392"/>
      <c r="O20" s="392"/>
      <c r="P20" s="392"/>
      <c r="Q20" s="392"/>
    </row>
    <row r="21" spans="1:17" s="12" customFormat="1" ht="16.5" thickBot="1" x14ac:dyDescent="0.3">
      <c r="A21" s="19">
        <v>16</v>
      </c>
      <c r="B21" s="20" t="s">
        <v>17</v>
      </c>
      <c r="C21" s="21" t="s">
        <v>4</v>
      </c>
      <c r="D21" s="392"/>
      <c r="E21" s="392"/>
      <c r="F21" s="392">
        <v>18.23</v>
      </c>
      <c r="G21" s="392"/>
      <c r="H21" s="392">
        <v>32.107999999999997</v>
      </c>
      <c r="I21" s="392">
        <v>20.827000000000002</v>
      </c>
      <c r="J21" s="392">
        <v>19.721</v>
      </c>
      <c r="K21" s="392">
        <v>20.858000000000001</v>
      </c>
      <c r="L21" s="392">
        <v>27.03</v>
      </c>
      <c r="M21" s="392">
        <v>21.908999999999999</v>
      </c>
      <c r="N21" s="392">
        <v>20.716999999999999</v>
      </c>
      <c r="O21" s="392">
        <v>24.864000000000001</v>
      </c>
      <c r="P21" s="392">
        <v>20.504000000000001</v>
      </c>
      <c r="Q21" s="392">
        <v>23.8</v>
      </c>
    </row>
    <row r="22" spans="1:17" s="12" customFormat="1" ht="16.5" thickBot="1" x14ac:dyDescent="0.3">
      <c r="A22" s="19">
        <v>17</v>
      </c>
      <c r="B22" s="14" t="s">
        <v>6</v>
      </c>
      <c r="C22" s="15" t="s">
        <v>4</v>
      </c>
      <c r="D22" s="392"/>
      <c r="E22" s="392"/>
      <c r="F22" s="392"/>
      <c r="G22" s="392"/>
      <c r="H22" s="392"/>
      <c r="I22" s="392"/>
      <c r="J22" s="392"/>
      <c r="K22" s="392"/>
      <c r="L22" s="392"/>
      <c r="M22" s="392"/>
      <c r="N22" s="392"/>
      <c r="O22" s="392"/>
      <c r="P22" s="392"/>
      <c r="Q22" s="392"/>
    </row>
    <row r="23" spans="1:17" s="12" customFormat="1" ht="32.25" thickBot="1" x14ac:dyDescent="0.3">
      <c r="A23" s="19">
        <v>18</v>
      </c>
      <c r="B23" s="14" t="s">
        <v>18</v>
      </c>
      <c r="C23" s="15" t="s">
        <v>8</v>
      </c>
      <c r="D23" s="392"/>
      <c r="E23" s="392"/>
      <c r="F23" s="396"/>
      <c r="G23" s="396"/>
      <c r="H23" s="396"/>
      <c r="I23" s="396"/>
      <c r="J23" s="396"/>
      <c r="K23" s="396"/>
      <c r="L23" s="396"/>
      <c r="M23" s="396"/>
      <c r="N23" s="396"/>
      <c r="O23" s="396"/>
      <c r="P23" s="396"/>
      <c r="Q23" s="396"/>
    </row>
    <row r="24" spans="1:17" s="12" customFormat="1" ht="16.5" thickBot="1" x14ac:dyDescent="0.3">
      <c r="A24" s="19">
        <v>19</v>
      </c>
      <c r="B24" s="14" t="s">
        <v>9</v>
      </c>
      <c r="C24" s="15" t="s">
        <v>4</v>
      </c>
      <c r="D24" s="392"/>
      <c r="E24" s="392"/>
      <c r="F24" s="392"/>
      <c r="G24" s="392"/>
      <c r="H24" s="392"/>
      <c r="I24" s="392"/>
      <c r="J24" s="392"/>
      <c r="K24" s="392"/>
      <c r="L24" s="392"/>
      <c r="M24" s="392"/>
      <c r="N24" s="392"/>
      <c r="O24" s="392"/>
      <c r="P24" s="392"/>
      <c r="Q24" s="392"/>
    </row>
    <row r="25" spans="1:17" s="12" customFormat="1" ht="32.25" thickBot="1" x14ac:dyDescent="0.3">
      <c r="A25" s="19">
        <v>20</v>
      </c>
      <c r="B25" s="14" t="s">
        <v>19</v>
      </c>
      <c r="C25" s="15" t="s">
        <v>8</v>
      </c>
      <c r="D25" s="392"/>
      <c r="E25" s="392"/>
      <c r="F25" s="392"/>
      <c r="G25" s="392"/>
      <c r="H25" s="392"/>
      <c r="I25" s="392"/>
      <c r="J25" s="392"/>
      <c r="K25" s="392"/>
      <c r="L25" s="392"/>
      <c r="M25" s="392"/>
      <c r="N25" s="392"/>
      <c r="O25" s="392"/>
      <c r="P25" s="392"/>
      <c r="Q25" s="392"/>
    </row>
    <row r="26" spans="1:17" s="12" customFormat="1" ht="16.5" thickBot="1" x14ac:dyDescent="0.3">
      <c r="A26" s="19">
        <v>21</v>
      </c>
      <c r="B26" s="20" t="s">
        <v>20</v>
      </c>
      <c r="C26" s="21" t="s">
        <v>4</v>
      </c>
      <c r="D26" s="392">
        <v>226.87100000000001</v>
      </c>
      <c r="E26" s="392">
        <v>219.64400000000001</v>
      </c>
      <c r="F26" s="392">
        <v>140.90799999999999</v>
      </c>
      <c r="G26" s="392">
        <v>141.33600000000001</v>
      </c>
      <c r="H26" s="392">
        <v>146.249</v>
      </c>
      <c r="I26" s="392">
        <v>135.18</v>
      </c>
      <c r="J26" s="392">
        <v>133.46199999999999</v>
      </c>
      <c r="K26" s="392">
        <v>121.911</v>
      </c>
      <c r="L26" s="392">
        <v>100.42100000000001</v>
      </c>
      <c r="M26" s="392">
        <v>112.69799999999999</v>
      </c>
      <c r="N26" s="392">
        <v>111.761</v>
      </c>
      <c r="O26" s="392">
        <v>117.589</v>
      </c>
      <c r="P26" s="392">
        <v>127.896</v>
      </c>
      <c r="Q26" s="392">
        <v>119.273</v>
      </c>
    </row>
    <row r="27" spans="1:17" s="12" customFormat="1" ht="16.5" thickBot="1" x14ac:dyDescent="0.3">
      <c r="A27" s="19">
        <v>22</v>
      </c>
      <c r="B27" s="14" t="s">
        <v>6</v>
      </c>
      <c r="C27" s="15" t="s">
        <v>4</v>
      </c>
      <c r="D27" s="392">
        <v>129.56800000000001</v>
      </c>
      <c r="E27" s="392">
        <v>147.75299999999999</v>
      </c>
      <c r="F27" s="392">
        <v>77.307000000000002</v>
      </c>
      <c r="G27" s="392">
        <v>71.706999999999994</v>
      </c>
      <c r="H27" s="392">
        <v>63.363999999999997</v>
      </c>
      <c r="I27" s="392">
        <v>65.096999999999994</v>
      </c>
      <c r="J27" s="392">
        <v>61.197000000000003</v>
      </c>
      <c r="K27" s="392">
        <v>61.92</v>
      </c>
      <c r="L27" s="392">
        <v>48.439</v>
      </c>
      <c r="M27" s="392">
        <v>56.658999999999999</v>
      </c>
      <c r="N27" s="392">
        <v>63.262</v>
      </c>
      <c r="O27" s="392">
        <v>58.710999999999999</v>
      </c>
      <c r="P27" s="392">
        <v>60.34</v>
      </c>
      <c r="Q27" s="392">
        <v>63.360999999999997</v>
      </c>
    </row>
    <row r="28" spans="1:17" s="12" customFormat="1" ht="32.25" thickBot="1" x14ac:dyDescent="0.3">
      <c r="A28" s="19">
        <v>23</v>
      </c>
      <c r="B28" s="14" t="s">
        <v>21</v>
      </c>
      <c r="C28" s="15" t="s">
        <v>8</v>
      </c>
      <c r="D28" s="396">
        <f>100*D27/D26</f>
        <v>57.110869172349048</v>
      </c>
      <c r="E28" s="396">
        <f t="shared" ref="E28:Q28" si="3">100*E27/E26</f>
        <v>67.269308517419091</v>
      </c>
      <c r="F28" s="396">
        <f t="shared" si="3"/>
        <v>54.863457007409096</v>
      </c>
      <c r="G28" s="396">
        <f t="shared" si="3"/>
        <v>50.735127639101137</v>
      </c>
      <c r="H28" s="396">
        <f t="shared" si="3"/>
        <v>43.326108212705726</v>
      </c>
      <c r="I28" s="396">
        <f t="shared" si="3"/>
        <v>48.155792276964043</v>
      </c>
      <c r="J28" s="396">
        <f t="shared" si="3"/>
        <v>45.853501371176826</v>
      </c>
      <c r="K28" s="396">
        <f t="shared" si="3"/>
        <v>50.791150921573937</v>
      </c>
      <c r="L28" s="396">
        <f t="shared" si="3"/>
        <v>48.235926748389275</v>
      </c>
      <c r="M28" s="396">
        <f t="shared" si="3"/>
        <v>50.275071429839038</v>
      </c>
      <c r="N28" s="396">
        <f t="shared" si="3"/>
        <v>56.604718998577319</v>
      </c>
      <c r="O28" s="396">
        <f t="shared" si="3"/>
        <v>49.928989956543553</v>
      </c>
      <c r="P28" s="396">
        <f t="shared" si="3"/>
        <v>47.178957903296428</v>
      </c>
      <c r="Q28" s="396">
        <f t="shared" si="3"/>
        <v>53.122668164630717</v>
      </c>
    </row>
    <row r="29" spans="1:17" s="12" customFormat="1" ht="16.5" thickBot="1" x14ac:dyDescent="0.3">
      <c r="A29" s="19">
        <v>24</v>
      </c>
      <c r="B29" s="14" t="s">
        <v>9</v>
      </c>
      <c r="C29" s="15" t="s">
        <v>4</v>
      </c>
      <c r="D29" s="392"/>
      <c r="E29" s="392"/>
      <c r="F29" s="392"/>
      <c r="G29" s="392"/>
      <c r="H29" s="392"/>
      <c r="I29" s="392"/>
      <c r="J29" s="392"/>
      <c r="K29" s="392"/>
      <c r="L29" s="392"/>
      <c r="M29" s="392"/>
      <c r="N29" s="392"/>
      <c r="O29" s="392"/>
      <c r="P29" s="392"/>
      <c r="Q29" s="392"/>
    </row>
    <row r="30" spans="1:17" s="12" customFormat="1" ht="32.25" thickBot="1" x14ac:dyDescent="0.3">
      <c r="A30" s="19">
        <v>25</v>
      </c>
      <c r="B30" s="14" t="s">
        <v>22</v>
      </c>
      <c r="C30" s="15" t="s">
        <v>8</v>
      </c>
      <c r="D30" s="392"/>
      <c r="E30" s="392"/>
      <c r="F30" s="392"/>
      <c r="G30" s="392"/>
      <c r="H30" s="392"/>
      <c r="I30" s="392"/>
      <c r="J30" s="392"/>
      <c r="K30" s="392"/>
      <c r="L30" s="392"/>
      <c r="M30" s="392"/>
      <c r="N30" s="392"/>
      <c r="O30" s="392"/>
      <c r="P30" s="392"/>
      <c r="Q30" s="392"/>
    </row>
    <row r="31" spans="1:17" s="12" customFormat="1" ht="16.5" thickBot="1" x14ac:dyDescent="0.3">
      <c r="A31" s="19">
        <v>26</v>
      </c>
      <c r="B31" s="400" t="s">
        <v>372</v>
      </c>
      <c r="C31" s="21" t="s">
        <v>4</v>
      </c>
      <c r="D31" s="402">
        <v>213.69200000000001</v>
      </c>
      <c r="E31" s="402">
        <v>140.67500000000001</v>
      </c>
      <c r="F31" s="402">
        <v>139.196</v>
      </c>
      <c r="G31" s="402">
        <v>164.023</v>
      </c>
      <c r="H31" s="402">
        <v>186.155</v>
      </c>
      <c r="I31" s="402">
        <v>155.05799999999999</v>
      </c>
      <c r="J31" s="402">
        <v>144.273</v>
      </c>
      <c r="K31" s="402">
        <v>154.46799999999999</v>
      </c>
      <c r="L31" s="402">
        <v>160.76900000000001</v>
      </c>
      <c r="M31" s="402">
        <v>238.66200000000001</v>
      </c>
      <c r="N31" s="402">
        <v>269.22399999999999</v>
      </c>
      <c r="O31" s="402">
        <v>242.31100000000001</v>
      </c>
      <c r="P31" s="402">
        <v>272.05</v>
      </c>
      <c r="Q31" s="402">
        <v>264.39999999999998</v>
      </c>
    </row>
    <row r="32" spans="1:17" s="12" customFormat="1" ht="16.5" thickBot="1" x14ac:dyDescent="0.3">
      <c r="A32" s="19">
        <v>27</v>
      </c>
      <c r="B32" s="14" t="s">
        <v>6</v>
      </c>
      <c r="C32" s="15" t="s">
        <v>4</v>
      </c>
      <c r="D32" s="402">
        <v>182.72499999999999</v>
      </c>
      <c r="E32" s="402">
        <v>125.307</v>
      </c>
      <c r="F32" s="402">
        <v>131.55099999999999</v>
      </c>
      <c r="G32" s="402">
        <v>157.595</v>
      </c>
      <c r="H32" s="402">
        <v>179.28299999999999</v>
      </c>
      <c r="I32" s="402">
        <v>148.815</v>
      </c>
      <c r="J32" s="402">
        <v>132.72</v>
      </c>
      <c r="K32" s="402">
        <v>144.191</v>
      </c>
      <c r="L32" s="402">
        <v>148.31</v>
      </c>
      <c r="M32" s="402">
        <v>232.124</v>
      </c>
      <c r="N32" s="402">
        <v>261.923</v>
      </c>
      <c r="O32" s="402">
        <v>234.94200000000001</v>
      </c>
      <c r="P32" s="402">
        <v>267.74700000000001</v>
      </c>
      <c r="Q32" s="402">
        <v>260.416</v>
      </c>
    </row>
    <row r="33" spans="1:17" s="12" customFormat="1" ht="32.25" thickBot="1" x14ac:dyDescent="0.3">
      <c r="A33" s="19">
        <v>28</v>
      </c>
      <c r="B33" s="14" t="s">
        <v>24</v>
      </c>
      <c r="C33" s="15" t="s">
        <v>8</v>
      </c>
      <c r="D33" s="396">
        <f>100*D32/D31</f>
        <v>85.508582445763054</v>
      </c>
      <c r="E33" s="396">
        <f t="shared" ref="E33:Q33" si="4">100*E32/E31</f>
        <v>89.075528700906347</v>
      </c>
      <c r="F33" s="396">
        <f t="shared" si="4"/>
        <v>94.507744475415947</v>
      </c>
      <c r="G33" s="396">
        <f t="shared" si="4"/>
        <v>96.081037415484417</v>
      </c>
      <c r="H33" s="396">
        <f t="shared" si="4"/>
        <v>96.308452633558048</v>
      </c>
      <c r="I33" s="396">
        <f t="shared" si="4"/>
        <v>95.973764655806221</v>
      </c>
      <c r="J33" s="396">
        <f t="shared" si="4"/>
        <v>91.992264664906116</v>
      </c>
      <c r="K33" s="396">
        <f t="shared" si="4"/>
        <v>93.346842064375807</v>
      </c>
      <c r="L33" s="396">
        <f t="shared" si="4"/>
        <v>92.250371651251172</v>
      </c>
      <c r="M33" s="396">
        <f t="shared" si="4"/>
        <v>97.260560960689162</v>
      </c>
      <c r="N33" s="396">
        <f t="shared" si="4"/>
        <v>97.288131815885663</v>
      </c>
      <c r="O33" s="396">
        <f t="shared" si="4"/>
        <v>96.958866910705666</v>
      </c>
      <c r="P33" s="396">
        <f t="shared" si="4"/>
        <v>98.418305458555409</v>
      </c>
      <c r="Q33" s="396">
        <f t="shared" si="4"/>
        <v>98.493192133131615</v>
      </c>
    </row>
    <row r="34" spans="1:17" s="12" customFormat="1" ht="16.5" thickBot="1" x14ac:dyDescent="0.3">
      <c r="A34" s="19">
        <v>29</v>
      </c>
      <c r="B34" s="14" t="s">
        <v>9</v>
      </c>
      <c r="C34" s="15" t="s">
        <v>4</v>
      </c>
      <c r="D34" s="392"/>
      <c r="E34" s="392"/>
      <c r="F34" s="392"/>
      <c r="G34" s="392"/>
      <c r="H34" s="392"/>
      <c r="I34" s="392"/>
      <c r="J34" s="392"/>
      <c r="K34" s="392"/>
      <c r="L34" s="392"/>
      <c r="M34" s="392"/>
      <c r="N34" s="392"/>
      <c r="O34" s="392"/>
      <c r="P34" s="392"/>
      <c r="Q34" s="392"/>
    </row>
    <row r="35" spans="1:17" s="12" customFormat="1" ht="32.25" thickBot="1" x14ac:dyDescent="0.3">
      <c r="A35" s="19">
        <v>30</v>
      </c>
      <c r="B35" s="14" t="s">
        <v>25</v>
      </c>
      <c r="C35" s="15" t="s">
        <v>8</v>
      </c>
      <c r="D35" s="392"/>
      <c r="E35" s="392"/>
      <c r="F35" s="392"/>
      <c r="G35" s="392"/>
      <c r="H35" s="392"/>
      <c r="I35" s="392"/>
      <c r="J35" s="392"/>
      <c r="K35" s="392"/>
      <c r="L35" s="392"/>
      <c r="M35" s="392"/>
      <c r="N35" s="392"/>
      <c r="O35" s="392"/>
      <c r="P35" s="392"/>
      <c r="Q35" s="392"/>
    </row>
    <row r="36" spans="1:17" s="12" customFormat="1" ht="16.5" thickBot="1" x14ac:dyDescent="0.3">
      <c r="A36" s="19">
        <v>31</v>
      </c>
      <c r="B36" s="20" t="s">
        <v>26</v>
      </c>
      <c r="C36" s="21" t="s">
        <v>4</v>
      </c>
      <c r="D36" s="403" t="s">
        <v>373</v>
      </c>
      <c r="E36" s="34"/>
      <c r="F36" s="34"/>
      <c r="G36" s="34"/>
      <c r="H36" s="34"/>
      <c r="I36" s="34"/>
      <c r="J36" s="34"/>
      <c r="K36" s="34"/>
      <c r="L36" s="34"/>
      <c r="M36" s="34"/>
      <c r="N36" s="34"/>
      <c r="O36" s="34"/>
      <c r="P36" s="34"/>
      <c r="Q36" s="34"/>
    </row>
    <row r="37" spans="1:17" s="12" customFormat="1" ht="16.5" thickBot="1" x14ac:dyDescent="0.3">
      <c r="A37" s="19">
        <v>32</v>
      </c>
      <c r="B37" s="14" t="s">
        <v>6</v>
      </c>
      <c r="C37" s="15" t="s">
        <v>4</v>
      </c>
      <c r="D37" s="404"/>
      <c r="E37" s="32"/>
      <c r="F37" s="32"/>
      <c r="G37" s="32"/>
      <c r="H37" s="32"/>
      <c r="I37" s="32"/>
      <c r="J37" s="32"/>
      <c r="K37" s="32"/>
      <c r="L37" s="32"/>
      <c r="M37" s="32"/>
      <c r="N37" s="32"/>
      <c r="O37" s="32"/>
      <c r="P37" s="32"/>
      <c r="Q37" s="32"/>
    </row>
    <row r="38" spans="1:17" s="12" customFormat="1" ht="32.25" thickBot="1" x14ac:dyDescent="0.3">
      <c r="A38" s="19">
        <v>33</v>
      </c>
      <c r="B38" s="14" t="s">
        <v>27</v>
      </c>
      <c r="C38" s="15" t="s">
        <v>8</v>
      </c>
      <c r="D38" s="404"/>
      <c r="E38" s="32"/>
      <c r="F38" s="32"/>
      <c r="G38" s="32"/>
      <c r="H38" s="32"/>
      <c r="I38" s="32"/>
      <c r="J38" s="32"/>
      <c r="K38" s="32"/>
      <c r="L38" s="32"/>
      <c r="M38" s="32"/>
      <c r="N38" s="32"/>
      <c r="O38" s="32"/>
      <c r="P38" s="32"/>
      <c r="Q38" s="32"/>
    </row>
    <row r="39" spans="1:17" s="12" customFormat="1" ht="16.5" thickBot="1" x14ac:dyDescent="0.3">
      <c r="A39" s="19">
        <v>34</v>
      </c>
      <c r="B39" s="14" t="s">
        <v>9</v>
      </c>
      <c r="C39" s="15" t="s">
        <v>4</v>
      </c>
      <c r="D39" s="404"/>
      <c r="E39" s="32"/>
      <c r="F39" s="32"/>
      <c r="G39" s="32"/>
      <c r="H39" s="32"/>
      <c r="I39" s="32"/>
      <c r="J39" s="32"/>
      <c r="K39" s="32"/>
      <c r="L39" s="32"/>
      <c r="M39" s="32"/>
      <c r="N39" s="32"/>
      <c r="O39" s="32"/>
      <c r="P39" s="32"/>
      <c r="Q39" s="32"/>
    </row>
    <row r="40" spans="1:17" s="12" customFormat="1" ht="32.25" thickBot="1" x14ac:dyDescent="0.3">
      <c r="A40" s="19">
        <v>35</v>
      </c>
      <c r="B40" s="14" t="s">
        <v>28</v>
      </c>
      <c r="C40" s="15" t="s">
        <v>8</v>
      </c>
      <c r="D40" s="404"/>
      <c r="E40" s="32"/>
      <c r="F40" s="32"/>
      <c r="G40" s="32"/>
      <c r="H40" s="32"/>
      <c r="I40" s="32"/>
      <c r="J40" s="32"/>
      <c r="K40" s="32"/>
      <c r="L40" s="32"/>
      <c r="M40" s="32"/>
      <c r="N40" s="32"/>
      <c r="O40" s="32"/>
      <c r="P40" s="32"/>
      <c r="Q40" s="32"/>
    </row>
    <row r="41" spans="1:17" s="12" customFormat="1" ht="16.5" thickBot="1" x14ac:dyDescent="0.3">
      <c r="A41" s="19">
        <v>36</v>
      </c>
      <c r="B41" s="20" t="s">
        <v>29</v>
      </c>
      <c r="C41" s="21" t="s">
        <v>4</v>
      </c>
      <c r="D41" s="404"/>
      <c r="E41" s="34"/>
      <c r="F41" s="34"/>
      <c r="G41" s="34"/>
      <c r="H41" s="34"/>
      <c r="I41" s="34"/>
      <c r="J41" s="34"/>
      <c r="K41" s="34"/>
      <c r="L41" s="34"/>
      <c r="M41" s="34"/>
      <c r="N41" s="34"/>
      <c r="O41" s="34"/>
      <c r="P41" s="34"/>
      <c r="Q41" s="34"/>
    </row>
    <row r="42" spans="1:17" s="12" customFormat="1" ht="16.5" thickBot="1" x14ac:dyDescent="0.3">
      <c r="A42" s="19">
        <v>37</v>
      </c>
      <c r="B42" s="14" t="s">
        <v>6</v>
      </c>
      <c r="C42" s="15" t="s">
        <v>4</v>
      </c>
      <c r="D42" s="404"/>
      <c r="E42" s="32"/>
      <c r="F42" s="32"/>
      <c r="G42" s="32"/>
      <c r="H42" s="32"/>
      <c r="I42" s="32"/>
      <c r="J42" s="32"/>
      <c r="K42" s="32"/>
      <c r="L42" s="32"/>
      <c r="M42" s="32"/>
      <c r="N42" s="32"/>
      <c r="O42" s="32"/>
      <c r="P42" s="32"/>
      <c r="Q42" s="32"/>
    </row>
    <row r="43" spans="1:17" s="12" customFormat="1" ht="32.25" thickBot="1" x14ac:dyDescent="0.3">
      <c r="A43" s="19">
        <v>38</v>
      </c>
      <c r="B43" s="14" t="s">
        <v>30</v>
      </c>
      <c r="C43" s="15" t="s">
        <v>8</v>
      </c>
      <c r="D43" s="404"/>
      <c r="E43" s="32"/>
      <c r="F43" s="32"/>
      <c r="G43" s="32"/>
      <c r="H43" s="32"/>
      <c r="I43" s="32"/>
      <c r="J43" s="32"/>
      <c r="K43" s="32"/>
      <c r="L43" s="32"/>
      <c r="M43" s="32"/>
      <c r="N43" s="32"/>
      <c r="O43" s="32"/>
      <c r="P43" s="32"/>
      <c r="Q43" s="32"/>
    </row>
    <row r="44" spans="1:17" s="12" customFormat="1" ht="16.5" thickBot="1" x14ac:dyDescent="0.3">
      <c r="A44" s="19">
        <v>39</v>
      </c>
      <c r="B44" s="14" t="s">
        <v>9</v>
      </c>
      <c r="C44" s="15" t="s">
        <v>4</v>
      </c>
      <c r="D44" s="404"/>
      <c r="E44" s="32"/>
      <c r="F44" s="32"/>
      <c r="G44" s="32"/>
      <c r="H44" s="32"/>
      <c r="I44" s="32"/>
      <c r="J44" s="32"/>
      <c r="K44" s="32"/>
      <c r="L44" s="32"/>
      <c r="M44" s="32"/>
      <c r="N44" s="32"/>
      <c r="O44" s="32"/>
      <c r="P44" s="32"/>
      <c r="Q44" s="32"/>
    </row>
    <row r="45" spans="1:17" s="12" customFormat="1" ht="32.25" thickBot="1" x14ac:dyDescent="0.3">
      <c r="A45" s="19">
        <v>40</v>
      </c>
      <c r="B45" s="14" t="s">
        <v>31</v>
      </c>
      <c r="C45" s="15" t="s">
        <v>8</v>
      </c>
      <c r="D45" s="404"/>
      <c r="E45" s="32"/>
      <c r="F45" s="32"/>
      <c r="G45" s="32"/>
      <c r="H45" s="32"/>
      <c r="I45" s="32"/>
      <c r="J45" s="32"/>
      <c r="K45" s="32"/>
      <c r="L45" s="32"/>
      <c r="M45" s="32"/>
      <c r="N45" s="32"/>
      <c r="O45" s="32"/>
      <c r="P45" s="32"/>
      <c r="Q45" s="32"/>
    </row>
    <row r="46" spans="1:17" s="12" customFormat="1" ht="16.5" thickBot="1" x14ac:dyDescent="0.3">
      <c r="A46" s="19">
        <v>41</v>
      </c>
      <c r="B46" s="20" t="s">
        <v>32</v>
      </c>
      <c r="C46" s="21" t="s">
        <v>4</v>
      </c>
      <c r="D46" s="404"/>
      <c r="E46" s="34"/>
      <c r="F46" s="34"/>
      <c r="G46" s="34"/>
      <c r="H46" s="34"/>
      <c r="I46" s="34"/>
      <c r="J46" s="34"/>
      <c r="K46" s="34"/>
      <c r="L46" s="34"/>
      <c r="M46" s="34"/>
      <c r="N46" s="34"/>
      <c r="O46" s="34"/>
      <c r="P46" s="34"/>
      <c r="Q46" s="34"/>
    </row>
    <row r="47" spans="1:17" s="12" customFormat="1" ht="16.5" thickBot="1" x14ac:dyDescent="0.3">
      <c r="A47" s="19">
        <v>42</v>
      </c>
      <c r="B47" s="14" t="s">
        <v>6</v>
      </c>
      <c r="C47" s="15" t="s">
        <v>4</v>
      </c>
      <c r="D47" s="404"/>
      <c r="E47" s="32"/>
      <c r="F47" s="32"/>
      <c r="G47" s="32"/>
      <c r="H47" s="32"/>
      <c r="I47" s="32"/>
      <c r="J47" s="32"/>
      <c r="K47" s="32"/>
      <c r="L47" s="32"/>
      <c r="M47" s="32"/>
      <c r="N47" s="32"/>
      <c r="O47" s="32"/>
      <c r="P47" s="32"/>
      <c r="Q47" s="32"/>
    </row>
    <row r="48" spans="1:17" s="12" customFormat="1" ht="32.25" thickBot="1" x14ac:dyDescent="0.3">
      <c r="A48" s="19">
        <v>43</v>
      </c>
      <c r="B48" s="14" t="s">
        <v>33</v>
      </c>
      <c r="C48" s="15" t="s">
        <v>8</v>
      </c>
      <c r="D48" s="404"/>
      <c r="E48" s="32"/>
      <c r="F48" s="32"/>
      <c r="G48" s="32"/>
      <c r="H48" s="32"/>
      <c r="I48" s="32"/>
      <c r="J48" s="32"/>
      <c r="K48" s="32"/>
      <c r="L48" s="32"/>
      <c r="M48" s="32"/>
      <c r="N48" s="32"/>
      <c r="O48" s="32"/>
      <c r="P48" s="32"/>
      <c r="Q48" s="32"/>
    </row>
    <row r="49" spans="1:17" s="12" customFormat="1" ht="16.5" thickBot="1" x14ac:dyDescent="0.3">
      <c r="A49" s="19">
        <v>44</v>
      </c>
      <c r="B49" s="14" t="s">
        <v>9</v>
      </c>
      <c r="C49" s="15" t="s">
        <v>4</v>
      </c>
      <c r="D49" s="404"/>
      <c r="E49" s="32"/>
      <c r="F49" s="32"/>
      <c r="G49" s="32"/>
      <c r="H49" s="32"/>
      <c r="I49" s="32"/>
      <c r="J49" s="32"/>
      <c r="K49" s="32"/>
      <c r="L49" s="32"/>
      <c r="M49" s="32"/>
      <c r="N49" s="32"/>
      <c r="O49" s="32"/>
      <c r="P49" s="32"/>
      <c r="Q49" s="32"/>
    </row>
    <row r="50" spans="1:17" s="12" customFormat="1" ht="32.25" thickBot="1" x14ac:dyDescent="0.3">
      <c r="A50" s="19">
        <v>45</v>
      </c>
      <c r="B50" s="14" t="s">
        <v>34</v>
      </c>
      <c r="C50" s="15" t="s">
        <v>8</v>
      </c>
      <c r="D50" s="405"/>
      <c r="E50" s="32"/>
      <c r="F50" s="32"/>
      <c r="G50" s="32"/>
      <c r="H50" s="32"/>
      <c r="I50" s="32"/>
      <c r="J50" s="32"/>
      <c r="K50" s="32"/>
      <c r="L50" s="32"/>
      <c r="M50" s="32"/>
      <c r="N50" s="32"/>
      <c r="O50" s="32"/>
      <c r="P50" s="32"/>
      <c r="Q50" s="32"/>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46" t="s">
        <v>115</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32"/>
      <c r="E53" s="32"/>
      <c r="F53" s="32"/>
      <c r="G53" s="32"/>
      <c r="H53" s="32"/>
      <c r="I53" s="32"/>
      <c r="J53" s="32"/>
      <c r="K53" s="32"/>
      <c r="L53" s="32"/>
      <c r="M53" s="32"/>
      <c r="N53" s="32"/>
      <c r="O53" s="32"/>
      <c r="P53" s="32"/>
      <c r="Q53" s="32"/>
    </row>
    <row r="54" spans="1:17" s="12" customFormat="1" ht="16.5" thickBot="1" x14ac:dyDescent="0.3">
      <c r="A54" s="19">
        <v>49</v>
      </c>
      <c r="B54" s="14" t="s">
        <v>38</v>
      </c>
      <c r="C54" s="15" t="s">
        <v>39</v>
      </c>
      <c r="D54" s="32"/>
      <c r="E54" s="32"/>
      <c r="F54" s="32"/>
      <c r="G54" s="32"/>
      <c r="H54" s="32"/>
      <c r="I54" s="32"/>
      <c r="J54" s="32"/>
      <c r="K54" s="32"/>
      <c r="L54" s="32"/>
      <c r="M54" s="32"/>
      <c r="N54" s="32"/>
      <c r="O54" s="32"/>
      <c r="P54" s="32"/>
      <c r="Q54" s="32"/>
    </row>
    <row r="55" spans="1:17" s="12" customFormat="1" ht="16.5" thickBot="1" x14ac:dyDescent="0.3">
      <c r="A55" s="19">
        <v>50</v>
      </c>
      <c r="B55" s="14" t="s">
        <v>40</v>
      </c>
      <c r="C55" s="15" t="s">
        <v>41</v>
      </c>
      <c r="D55" s="32"/>
      <c r="E55" s="32"/>
      <c r="F55" s="32"/>
      <c r="G55" s="32"/>
      <c r="H55" s="32"/>
      <c r="I55" s="32"/>
      <c r="J55" s="32"/>
      <c r="K55" s="32"/>
      <c r="L55" s="32"/>
      <c r="M55" s="32"/>
      <c r="N55" s="32"/>
      <c r="O55" s="32"/>
      <c r="P55" s="32"/>
      <c r="Q55" s="32"/>
    </row>
    <row r="56" spans="1:17" s="12" customFormat="1" ht="16.5" thickBot="1" x14ac:dyDescent="0.3">
      <c r="A56" s="19">
        <v>51</v>
      </c>
      <c r="B56" s="14" t="s">
        <v>42</v>
      </c>
      <c r="C56" s="15" t="s">
        <v>37</v>
      </c>
      <c r="D56" s="32"/>
      <c r="E56" s="32"/>
      <c r="F56" s="32"/>
      <c r="G56" s="32"/>
      <c r="H56" s="32"/>
      <c r="I56" s="32"/>
      <c r="J56" s="32"/>
      <c r="K56" s="32"/>
      <c r="L56" s="32"/>
      <c r="M56" s="32"/>
      <c r="N56" s="32"/>
      <c r="O56" s="32"/>
      <c r="P56" s="32"/>
      <c r="Q56" s="32"/>
    </row>
    <row r="57" spans="1:17" s="12" customFormat="1" ht="16.5" thickBot="1" x14ac:dyDescent="0.3">
      <c r="A57" s="19">
        <v>52</v>
      </c>
      <c r="B57" s="14" t="s">
        <v>43</v>
      </c>
      <c r="C57" s="15" t="s">
        <v>37</v>
      </c>
      <c r="D57" s="32"/>
      <c r="E57" s="32"/>
      <c r="F57" s="32"/>
      <c r="G57" s="32"/>
      <c r="H57" s="32"/>
      <c r="I57" s="32"/>
      <c r="J57" s="32"/>
      <c r="K57" s="32"/>
      <c r="L57" s="32"/>
      <c r="M57" s="32"/>
      <c r="N57" s="32"/>
      <c r="O57" s="32"/>
      <c r="P57" s="32"/>
      <c r="Q57" s="32"/>
    </row>
    <row r="58" spans="1:17" s="12" customFormat="1" ht="16.5" thickBot="1" x14ac:dyDescent="0.3">
      <c r="A58" s="19">
        <v>53</v>
      </c>
      <c r="B58" s="90" t="s">
        <v>44</v>
      </c>
      <c r="C58" s="15" t="s">
        <v>37</v>
      </c>
      <c r="D58" s="32"/>
      <c r="E58" s="32"/>
      <c r="F58" s="32"/>
      <c r="G58" s="32"/>
      <c r="H58" s="32"/>
      <c r="I58" s="32"/>
      <c r="J58" s="32"/>
      <c r="K58" s="32"/>
      <c r="L58" s="32"/>
      <c r="M58" s="32"/>
      <c r="N58" s="32"/>
      <c r="O58" s="32"/>
      <c r="P58" s="32"/>
      <c r="Q58" s="32"/>
    </row>
    <row r="59" spans="1:17" s="12" customFormat="1" ht="32.25" thickBot="1" x14ac:dyDescent="0.3">
      <c r="A59" s="19">
        <v>54</v>
      </c>
      <c r="B59" s="14" t="s">
        <v>45</v>
      </c>
      <c r="C59" s="15" t="s">
        <v>37</v>
      </c>
      <c r="D59" s="32"/>
      <c r="E59" s="32"/>
      <c r="F59" s="32"/>
      <c r="G59" s="32"/>
      <c r="H59" s="32"/>
      <c r="I59" s="32"/>
      <c r="J59" s="32"/>
      <c r="K59" s="32"/>
      <c r="L59" s="32"/>
      <c r="M59" s="32"/>
      <c r="N59" s="32"/>
      <c r="O59" s="32"/>
      <c r="P59" s="32"/>
      <c r="Q59" s="32"/>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46</v>
      </c>
      <c r="C61" s="39"/>
      <c r="D61" s="39"/>
      <c r="E61" s="39"/>
      <c r="F61" s="39"/>
      <c r="G61" s="39"/>
      <c r="H61" s="39"/>
      <c r="I61" s="39"/>
      <c r="J61" s="39"/>
      <c r="K61" s="39"/>
      <c r="L61" s="39"/>
      <c r="M61" s="39"/>
      <c r="N61" s="39"/>
      <c r="O61" s="39"/>
      <c r="P61" s="39"/>
      <c r="Q61" s="40"/>
    </row>
    <row r="62" spans="1:17" s="12" customFormat="1" ht="32.25" thickBot="1" x14ac:dyDescent="0.3">
      <c r="A62" s="19">
        <v>57</v>
      </c>
      <c r="B62" s="14" t="s">
        <v>47</v>
      </c>
      <c r="C62" s="15" t="s">
        <v>48</v>
      </c>
      <c r="D62" s="33">
        <v>20.5</v>
      </c>
      <c r="E62" s="33">
        <v>22.8</v>
      </c>
      <c r="F62" s="33">
        <v>24.7</v>
      </c>
      <c r="G62" s="33">
        <v>25.1</v>
      </c>
      <c r="H62" s="33">
        <v>25.4</v>
      </c>
      <c r="I62" s="33">
        <v>25.7</v>
      </c>
      <c r="J62" s="33">
        <v>26</v>
      </c>
      <c r="K62" s="33">
        <v>26.3</v>
      </c>
      <c r="L62" s="33">
        <v>26.6</v>
      </c>
      <c r="M62" s="33">
        <v>27</v>
      </c>
      <c r="N62" s="33">
        <v>27.4</v>
      </c>
      <c r="O62" s="33">
        <v>27.9</v>
      </c>
      <c r="P62" s="33">
        <v>28.3</v>
      </c>
      <c r="Q62" s="33">
        <v>29.3</v>
      </c>
    </row>
    <row r="63" spans="1:17" s="12" customFormat="1" ht="32.25" thickBot="1" x14ac:dyDescent="0.3">
      <c r="A63" s="19">
        <v>58</v>
      </c>
      <c r="B63" s="47" t="s">
        <v>49</v>
      </c>
      <c r="C63" s="15" t="s">
        <v>50</v>
      </c>
      <c r="D63" s="33">
        <f t="shared" ref="D63:Q63" si="5">D6/D62</f>
        <v>41.481121951219514</v>
      </c>
      <c r="E63" s="33">
        <f t="shared" si="5"/>
        <v>29.931929824561401</v>
      </c>
      <c r="F63" s="33">
        <f t="shared" si="5"/>
        <v>27.724574898785427</v>
      </c>
      <c r="G63" s="33">
        <f t="shared" si="5"/>
        <v>25.813625498007969</v>
      </c>
      <c r="H63" s="33">
        <f t="shared" si="5"/>
        <v>24.674015748031497</v>
      </c>
      <c r="I63" s="33">
        <f t="shared" si="5"/>
        <v>25.583540856031128</v>
      </c>
      <c r="J63" s="33">
        <f t="shared" si="5"/>
        <v>23.064730769230771</v>
      </c>
      <c r="K63" s="33">
        <f t="shared" si="5"/>
        <v>25.968098859315589</v>
      </c>
      <c r="L63" s="33">
        <f t="shared" si="5"/>
        <v>14.351654135338347</v>
      </c>
      <c r="M63" s="33">
        <f t="shared" si="5"/>
        <v>14.799518518518518</v>
      </c>
      <c r="N63" s="33">
        <f t="shared" si="5"/>
        <v>12.372627737226278</v>
      </c>
      <c r="O63" s="33">
        <f t="shared" si="5"/>
        <v>12.328745519713262</v>
      </c>
      <c r="P63" s="33">
        <f t="shared" si="5"/>
        <v>12.96469964664311</v>
      </c>
      <c r="Q63" s="33">
        <f t="shared" si="5"/>
        <v>13.361365187713311</v>
      </c>
    </row>
    <row r="64" spans="1:17" s="12" customFormat="1" ht="32.25" thickBot="1" x14ac:dyDescent="0.3">
      <c r="A64" s="19">
        <v>59</v>
      </c>
      <c r="B64" s="47" t="s">
        <v>51</v>
      </c>
      <c r="C64" s="15" t="s">
        <v>50</v>
      </c>
      <c r="D64" s="33">
        <f>D11/D62</f>
        <v>6.6204390243902438</v>
      </c>
      <c r="E64" s="33">
        <f>E11/E62</f>
        <v>4.1282017543859642</v>
      </c>
      <c r="F64" s="33">
        <f t="shared" ref="F64:Q64" si="6">F11/F62</f>
        <v>3.5151417004048588</v>
      </c>
      <c r="G64" s="33">
        <f t="shared" si="6"/>
        <v>3.2209163346613545</v>
      </c>
      <c r="H64" s="33">
        <f t="shared" si="6"/>
        <v>2.9331102362204726</v>
      </c>
      <c r="I64" s="33">
        <f t="shared" si="6"/>
        <v>2.7624902723735407</v>
      </c>
      <c r="J64" s="33">
        <f t="shared" si="6"/>
        <v>2.6384615384615384</v>
      </c>
      <c r="K64" s="33">
        <f t="shared" si="6"/>
        <v>2.6511787072243345</v>
      </c>
      <c r="L64" s="33">
        <f t="shared" si="6"/>
        <v>3.1368421052631574</v>
      </c>
      <c r="M64" s="33">
        <f t="shared" si="6"/>
        <v>2.9779259259259256</v>
      </c>
      <c r="N64" s="33">
        <f t="shared" si="6"/>
        <v>3.1785766423357669</v>
      </c>
      <c r="O64" s="33">
        <f t="shared" si="6"/>
        <v>2.6393548387096777</v>
      </c>
      <c r="P64" s="33">
        <f t="shared" si="6"/>
        <v>2.3540636042402827</v>
      </c>
      <c r="Q64" s="33">
        <f t="shared" si="6"/>
        <v>3.3220819112627988</v>
      </c>
    </row>
    <row r="65" spans="1:17" s="12" customFormat="1" ht="48" thickBot="1" x14ac:dyDescent="0.3">
      <c r="A65" s="19">
        <v>60</v>
      </c>
      <c r="B65" s="47" t="s">
        <v>374</v>
      </c>
      <c r="C65" s="15" t="s">
        <v>50</v>
      </c>
      <c r="D65" s="33">
        <f>D16/D62</f>
        <v>3.6112195121951221</v>
      </c>
      <c r="E65" s="33">
        <f t="shared" ref="E65:Q65" si="7">E16/E62</f>
        <v>1.0270175438596492</v>
      </c>
      <c r="F65" s="33">
        <f t="shared" si="7"/>
        <v>0.69574898785425099</v>
      </c>
      <c r="G65" s="33">
        <f t="shared" si="7"/>
        <v>0.71091633466135462</v>
      </c>
      <c r="H65" s="33">
        <f t="shared" si="7"/>
        <v>0.797244094488189</v>
      </c>
      <c r="I65" s="33">
        <f t="shared" si="7"/>
        <v>0.55879377431906618</v>
      </c>
      <c r="J65" s="33">
        <f t="shared" si="7"/>
        <v>0.51146153846153841</v>
      </c>
      <c r="K65" s="33">
        <f t="shared" si="7"/>
        <v>0.44836501901140685</v>
      </c>
      <c r="L65" s="33">
        <f t="shared" si="7"/>
        <v>0.46203007518796985</v>
      </c>
      <c r="M65" s="33">
        <f t="shared" si="7"/>
        <v>1.2822592592592594</v>
      </c>
      <c r="N65" s="33">
        <f t="shared" si="7"/>
        <v>0.38989051094890514</v>
      </c>
      <c r="O65" s="33">
        <f t="shared" si="7"/>
        <v>0.27835125448028675</v>
      </c>
      <c r="P65" s="33">
        <f t="shared" si="7"/>
        <v>0.25985865724381624</v>
      </c>
      <c r="Q65" s="33">
        <f t="shared" si="7"/>
        <v>0.27440273037542656</v>
      </c>
    </row>
    <row r="66" spans="1:17" s="12" customFormat="1" ht="32.25" thickBot="1" x14ac:dyDescent="0.3">
      <c r="A66" s="19">
        <v>61</v>
      </c>
      <c r="B66" s="47" t="s">
        <v>53</v>
      </c>
      <c r="C66" s="15" t="s">
        <v>50</v>
      </c>
      <c r="D66" s="33">
        <f>D21/D62</f>
        <v>0</v>
      </c>
      <c r="E66" s="33">
        <f t="shared" ref="E66:Q66" si="8">E21/E62</f>
        <v>0</v>
      </c>
      <c r="F66" s="33">
        <f t="shared" si="8"/>
        <v>0.73805668016194337</v>
      </c>
      <c r="G66" s="33">
        <f t="shared" si="8"/>
        <v>0</v>
      </c>
      <c r="H66" s="33">
        <f t="shared" si="8"/>
        <v>1.2640944881889764</v>
      </c>
      <c r="I66" s="33">
        <f t="shared" si="8"/>
        <v>0.81038910505836581</v>
      </c>
      <c r="J66" s="33">
        <f t="shared" si="8"/>
        <v>0.75849999999999995</v>
      </c>
      <c r="K66" s="33">
        <f t="shared" si="8"/>
        <v>0.79307984790874519</v>
      </c>
      <c r="L66" s="33">
        <f t="shared" si="8"/>
        <v>1.0161654135338345</v>
      </c>
      <c r="M66" s="33">
        <f t="shared" si="8"/>
        <v>0.81144444444444441</v>
      </c>
      <c r="N66" s="33">
        <f t="shared" si="8"/>
        <v>0.75609489051094891</v>
      </c>
      <c r="O66" s="33">
        <f t="shared" si="8"/>
        <v>0.89118279569892478</v>
      </c>
      <c r="P66" s="33">
        <f t="shared" si="8"/>
        <v>0.72452296819787987</v>
      </c>
      <c r="Q66" s="33">
        <f t="shared" si="8"/>
        <v>0.8122866894197952</v>
      </c>
    </row>
    <row r="67" spans="1:17" s="12" customFormat="1" ht="32.25" thickBot="1" x14ac:dyDescent="0.3">
      <c r="A67" s="19">
        <v>62</v>
      </c>
      <c r="B67" s="47" t="s">
        <v>54</v>
      </c>
      <c r="C67" s="15" t="s">
        <v>50</v>
      </c>
      <c r="D67" s="33">
        <f>D26/D62</f>
        <v>11.066878048780488</v>
      </c>
      <c r="E67" s="33">
        <f t="shared" ref="E67:Q67" si="9">E26/E62</f>
        <v>9.633508771929824</v>
      </c>
      <c r="F67" s="33">
        <f t="shared" si="9"/>
        <v>5.7047773279352221</v>
      </c>
      <c r="G67" s="33">
        <f t="shared" si="9"/>
        <v>5.6309163346613547</v>
      </c>
      <c r="H67" s="33">
        <f t="shared" si="9"/>
        <v>5.7578346456692913</v>
      </c>
      <c r="I67" s="33">
        <f t="shared" si="9"/>
        <v>5.2599221789883277</v>
      </c>
      <c r="J67" s="33">
        <f t="shared" si="9"/>
        <v>5.1331538461538457</v>
      </c>
      <c r="K67" s="33">
        <f t="shared" si="9"/>
        <v>4.6353992395437258</v>
      </c>
      <c r="L67" s="33">
        <f t="shared" si="9"/>
        <v>3.7752255639097743</v>
      </c>
      <c r="M67" s="33">
        <f t="shared" si="9"/>
        <v>4.1739999999999995</v>
      </c>
      <c r="N67" s="33">
        <f t="shared" si="9"/>
        <v>4.0788686131386864</v>
      </c>
      <c r="O67" s="33">
        <f t="shared" si="9"/>
        <v>4.2146594982078858</v>
      </c>
      <c r="P67" s="33">
        <f t="shared" si="9"/>
        <v>4.5192932862190816</v>
      </c>
      <c r="Q67" s="33">
        <f t="shared" si="9"/>
        <v>4.0707508532423207</v>
      </c>
    </row>
    <row r="68" spans="1:17" s="12" customFormat="1" ht="32.25" thickBot="1" x14ac:dyDescent="0.3">
      <c r="A68" s="19">
        <v>63</v>
      </c>
      <c r="B68" s="47" t="s">
        <v>55</v>
      </c>
      <c r="C68" s="15" t="s">
        <v>50</v>
      </c>
      <c r="D68" s="33">
        <f>D31/D62</f>
        <v>10.423999999999999</v>
      </c>
      <c r="E68" s="33">
        <f t="shared" ref="E68:Q68" si="10">E31/E62</f>
        <v>6.1699561403508776</v>
      </c>
      <c r="F68" s="33">
        <f t="shared" si="10"/>
        <v>5.6354655870445347</v>
      </c>
      <c r="G68" s="33">
        <f t="shared" si="10"/>
        <v>6.5347808764940236</v>
      </c>
      <c r="H68" s="33">
        <f t="shared" si="10"/>
        <v>7.3289370078740159</v>
      </c>
      <c r="I68" s="33">
        <f t="shared" si="10"/>
        <v>6.0333852140077822</v>
      </c>
      <c r="J68" s="33">
        <f t="shared" si="10"/>
        <v>5.5489615384615387</v>
      </c>
      <c r="K68" s="33">
        <f t="shared" si="10"/>
        <v>5.8733079847908742</v>
      </c>
      <c r="L68" s="33">
        <f t="shared" si="10"/>
        <v>6.043947368421053</v>
      </c>
      <c r="M68" s="33">
        <f t="shared" si="10"/>
        <v>8.8393333333333342</v>
      </c>
      <c r="N68" s="33">
        <f t="shared" si="10"/>
        <v>9.8256934306569352</v>
      </c>
      <c r="O68" s="33">
        <f t="shared" si="10"/>
        <v>8.6849820788530465</v>
      </c>
      <c r="P68" s="33">
        <f t="shared" si="10"/>
        <v>9.6130742049469973</v>
      </c>
      <c r="Q68" s="33">
        <f t="shared" si="10"/>
        <v>9.0238907849829335</v>
      </c>
    </row>
    <row r="69" spans="1:17" s="12" customFormat="1" ht="32.25" thickBot="1" x14ac:dyDescent="0.3">
      <c r="A69" s="19">
        <v>64</v>
      </c>
      <c r="B69" s="47" t="s">
        <v>56</v>
      </c>
      <c r="C69" s="15" t="s">
        <v>50</v>
      </c>
      <c r="D69" s="32"/>
      <c r="E69" s="32"/>
      <c r="F69" s="32"/>
      <c r="G69" s="32"/>
      <c r="H69" s="32"/>
      <c r="I69" s="32"/>
      <c r="J69" s="32"/>
      <c r="K69" s="32"/>
      <c r="L69" s="32"/>
      <c r="M69" s="32"/>
      <c r="N69" s="32"/>
      <c r="O69" s="32"/>
      <c r="P69" s="32"/>
      <c r="Q69" s="32"/>
    </row>
    <row r="70" spans="1:17" s="12" customFormat="1" ht="32.25" thickBot="1" x14ac:dyDescent="0.3">
      <c r="A70" s="19">
        <v>65</v>
      </c>
      <c r="B70" s="47" t="s">
        <v>57</v>
      </c>
      <c r="C70" s="15" t="s">
        <v>50</v>
      </c>
      <c r="D70" s="32"/>
      <c r="E70" s="32"/>
      <c r="F70" s="32"/>
      <c r="G70" s="32"/>
      <c r="H70" s="32"/>
      <c r="I70" s="32"/>
      <c r="J70" s="32"/>
      <c r="K70" s="32"/>
      <c r="L70" s="32"/>
      <c r="M70" s="32"/>
      <c r="N70" s="32"/>
      <c r="O70" s="32"/>
      <c r="P70" s="32"/>
      <c r="Q70" s="32"/>
    </row>
    <row r="71" spans="1:17" s="12" customFormat="1" ht="32.25" thickBot="1" x14ac:dyDescent="0.3">
      <c r="A71" s="19">
        <v>66</v>
      </c>
      <c r="B71" s="47" t="s">
        <v>58</v>
      </c>
      <c r="C71" s="15" t="s">
        <v>50</v>
      </c>
      <c r="D71" s="32"/>
      <c r="E71" s="32"/>
      <c r="F71" s="32"/>
      <c r="G71" s="32"/>
      <c r="H71" s="32"/>
      <c r="I71" s="32"/>
      <c r="J71" s="32"/>
      <c r="K71" s="32"/>
      <c r="L71" s="32"/>
      <c r="M71" s="32"/>
      <c r="N71" s="32"/>
      <c r="O71" s="32"/>
      <c r="P71" s="32"/>
      <c r="Q71" s="32"/>
    </row>
    <row r="72" spans="1:17" s="12" customFormat="1" ht="16.5" thickBot="1" x14ac:dyDescent="0.3">
      <c r="A72" s="19">
        <v>67</v>
      </c>
      <c r="B72" s="46" t="s">
        <v>59</v>
      </c>
      <c r="C72" s="39"/>
      <c r="D72" s="39"/>
      <c r="E72" s="39"/>
      <c r="F72" s="39"/>
      <c r="G72" s="39"/>
      <c r="H72" s="39"/>
      <c r="I72" s="39"/>
      <c r="J72" s="39"/>
      <c r="K72" s="39"/>
      <c r="L72" s="39"/>
      <c r="M72" s="39"/>
      <c r="N72" s="39"/>
      <c r="O72" s="39"/>
      <c r="P72" s="39"/>
      <c r="Q72" s="40"/>
    </row>
    <row r="73" spans="1:17" s="12" customFormat="1" ht="18.75" thickBot="1" x14ac:dyDescent="0.3">
      <c r="A73" s="19">
        <v>68</v>
      </c>
      <c r="B73" s="14" t="s">
        <v>60</v>
      </c>
      <c r="C73" s="15" t="s">
        <v>61</v>
      </c>
      <c r="D73" s="50">
        <v>448.96899999999999</v>
      </c>
      <c r="E73" s="51"/>
      <c r="F73" s="51"/>
      <c r="G73" s="51"/>
      <c r="H73" s="51"/>
      <c r="I73" s="51"/>
      <c r="J73" s="51"/>
      <c r="K73" s="51"/>
      <c r="L73" s="51"/>
      <c r="M73" s="51"/>
      <c r="N73" s="51"/>
      <c r="O73" s="51"/>
      <c r="P73" s="51"/>
      <c r="Q73" s="52"/>
    </row>
    <row r="74" spans="1:17" s="12" customFormat="1" ht="32.25" thickBot="1" x14ac:dyDescent="0.3">
      <c r="A74" s="19">
        <v>69</v>
      </c>
      <c r="B74" s="47" t="s">
        <v>62</v>
      </c>
      <c r="C74" s="15" t="s">
        <v>63</v>
      </c>
      <c r="D74" s="32"/>
      <c r="E74" s="32"/>
      <c r="F74" s="32"/>
      <c r="G74" s="32"/>
      <c r="H74" s="32"/>
      <c r="I74" s="32"/>
      <c r="J74" s="32"/>
      <c r="K74" s="32"/>
      <c r="L74" s="32"/>
      <c r="M74" s="32"/>
      <c r="N74" s="32"/>
      <c r="O74" s="32"/>
      <c r="P74" s="32"/>
      <c r="Q74" s="32"/>
    </row>
    <row r="75" spans="1:17" s="12" customFormat="1" ht="32.25" thickBot="1" x14ac:dyDescent="0.3">
      <c r="A75" s="19">
        <v>70</v>
      </c>
      <c r="B75" s="47" t="s">
        <v>64</v>
      </c>
      <c r="C75" s="15" t="s">
        <v>65</v>
      </c>
      <c r="D75" s="29">
        <f>D11/448.969</f>
        <v>0.30229035857709552</v>
      </c>
      <c r="E75" s="29">
        <f t="shared" ref="E75:Q75" si="11">E11/448.969</f>
        <v>0.20964253656711263</v>
      </c>
      <c r="F75" s="29">
        <f t="shared" si="11"/>
        <v>0.19338528940750924</v>
      </c>
      <c r="G75" s="29">
        <f t="shared" si="11"/>
        <v>0.18006811160681471</v>
      </c>
      <c r="H75" s="29">
        <f t="shared" si="11"/>
        <v>0.1659379600818765</v>
      </c>
      <c r="I75" s="29">
        <f t="shared" si="11"/>
        <v>0.15813118500386439</v>
      </c>
      <c r="J75" s="29">
        <f t="shared" si="11"/>
        <v>0.15279451365239025</v>
      </c>
      <c r="K75" s="29">
        <f t="shared" si="11"/>
        <v>0.15530248190855048</v>
      </c>
      <c r="L75" s="29">
        <f t="shared" si="11"/>
        <v>0.18584802068739711</v>
      </c>
      <c r="M75" s="29">
        <f t="shared" si="11"/>
        <v>0.1790858611619065</v>
      </c>
      <c r="N75" s="29">
        <f t="shared" si="11"/>
        <v>0.19398443990565051</v>
      </c>
      <c r="O75" s="29">
        <f t="shared" si="11"/>
        <v>0.16401577837222617</v>
      </c>
      <c r="P75" s="29">
        <f t="shared" si="11"/>
        <v>0.14838440961402682</v>
      </c>
      <c r="Q75" s="29">
        <f t="shared" si="11"/>
        <v>0.21680115999100161</v>
      </c>
    </row>
    <row r="76" spans="1:17" s="12" customFormat="1" ht="32.25" thickBot="1" x14ac:dyDescent="0.3">
      <c r="A76" s="19">
        <v>71</v>
      </c>
      <c r="B76" s="47" t="s">
        <v>66</v>
      </c>
      <c r="C76" s="15" t="s">
        <v>65</v>
      </c>
      <c r="D76" s="32"/>
      <c r="E76" s="32"/>
      <c r="F76" s="32"/>
      <c r="G76" s="32"/>
      <c r="H76" s="32"/>
      <c r="I76" s="32"/>
      <c r="J76" s="32"/>
      <c r="K76" s="32"/>
      <c r="L76" s="32"/>
      <c r="M76" s="32"/>
      <c r="N76" s="32"/>
      <c r="O76" s="32"/>
      <c r="P76" s="32"/>
      <c r="Q76" s="32"/>
    </row>
    <row r="77" spans="1:17" s="12" customFormat="1" ht="32.25" thickBot="1" x14ac:dyDescent="0.3">
      <c r="A77" s="19">
        <v>72</v>
      </c>
      <c r="B77" s="47" t="s">
        <v>67</v>
      </c>
      <c r="C77" s="15" t="s">
        <v>65</v>
      </c>
      <c r="D77" s="32">
        <f>D21/448.969</f>
        <v>0</v>
      </c>
      <c r="E77" s="32">
        <f t="shared" ref="E77:Q77" si="12">E21/448.969</f>
        <v>0</v>
      </c>
      <c r="F77" s="29">
        <f t="shared" si="12"/>
        <v>4.0604139706750357E-2</v>
      </c>
      <c r="G77" s="29">
        <f t="shared" si="12"/>
        <v>0</v>
      </c>
      <c r="H77" s="29">
        <f t="shared" si="12"/>
        <v>7.1514959830188712E-2</v>
      </c>
      <c r="I77" s="29">
        <f t="shared" si="12"/>
        <v>4.6388503437876559E-2</v>
      </c>
      <c r="J77" s="29">
        <f t="shared" si="12"/>
        <v>4.3925081687154345E-2</v>
      </c>
      <c r="K77" s="29">
        <f t="shared" si="12"/>
        <v>4.6457550521305485E-2</v>
      </c>
      <c r="L77" s="29">
        <f t="shared" si="12"/>
        <v>6.0204602099476805E-2</v>
      </c>
      <c r="M77" s="29">
        <f t="shared" si="12"/>
        <v>4.8798469382073148E-2</v>
      </c>
      <c r="N77" s="29">
        <f t="shared" si="12"/>
        <v>4.6143497657967478E-2</v>
      </c>
      <c r="O77" s="29">
        <f t="shared" si="12"/>
        <v>5.5380215560539819E-2</v>
      </c>
      <c r="P77" s="29">
        <f t="shared" si="12"/>
        <v>4.5669077375052623E-2</v>
      </c>
      <c r="Q77" s="29">
        <f t="shared" si="12"/>
        <v>5.301034147123744E-2</v>
      </c>
    </row>
    <row r="78" spans="1:17" s="12" customFormat="1" ht="32.25" thickBot="1" x14ac:dyDescent="0.3">
      <c r="A78" s="19">
        <v>73</v>
      </c>
      <c r="B78" s="47" t="s">
        <v>68</v>
      </c>
      <c r="C78" s="15" t="s">
        <v>65</v>
      </c>
      <c r="D78" s="29">
        <f>D26/448.969</f>
        <v>0.50531551176139111</v>
      </c>
      <c r="E78" s="29">
        <f t="shared" ref="E78:Q78" si="13">E26/448.969</f>
        <v>0.48921863202136451</v>
      </c>
      <c r="F78" s="29">
        <f t="shared" si="13"/>
        <v>0.31384794941298838</v>
      </c>
      <c r="G78" s="29">
        <f t="shared" si="13"/>
        <v>0.31480124462936199</v>
      </c>
      <c r="H78" s="29">
        <f t="shared" si="13"/>
        <v>0.32574409369021023</v>
      </c>
      <c r="I78" s="29">
        <f t="shared" si="13"/>
        <v>0.30108983025554104</v>
      </c>
      <c r="J78" s="29">
        <f t="shared" si="13"/>
        <v>0.29726328543841557</v>
      </c>
      <c r="K78" s="29">
        <f t="shared" si="13"/>
        <v>0.27153545122269024</v>
      </c>
      <c r="L78" s="29">
        <f t="shared" si="13"/>
        <v>0.22367023112954348</v>
      </c>
      <c r="M78" s="29">
        <f t="shared" si="13"/>
        <v>0.25101510349266876</v>
      </c>
      <c r="N78" s="29">
        <f t="shared" si="13"/>
        <v>0.24892809971289775</v>
      </c>
      <c r="O78" s="29">
        <f t="shared" si="13"/>
        <v>0.26190895139753523</v>
      </c>
      <c r="P78" s="29">
        <f t="shared" si="13"/>
        <v>0.28486599297501608</v>
      </c>
      <c r="Q78" s="29">
        <f t="shared" si="13"/>
        <v>0.26565976715541606</v>
      </c>
    </row>
    <row r="79" spans="1:17" s="12" customFormat="1" ht="32.25" thickBot="1" x14ac:dyDescent="0.3">
      <c r="A79" s="19">
        <v>74</v>
      </c>
      <c r="B79" s="47" t="s">
        <v>69</v>
      </c>
      <c r="C79" s="15" t="s">
        <v>65</v>
      </c>
      <c r="D79" s="29">
        <f>D31/448.969</f>
        <v>0.47596159200301136</v>
      </c>
      <c r="E79" s="29">
        <f t="shared" ref="E79:Q79" si="14">E31/448.969</f>
        <v>0.3133289826246356</v>
      </c>
      <c r="F79" s="29">
        <f t="shared" si="14"/>
        <v>0.31003476854749434</v>
      </c>
      <c r="G79" s="29">
        <f t="shared" si="14"/>
        <v>0.36533257307297384</v>
      </c>
      <c r="H79" s="29">
        <f t="shared" si="14"/>
        <v>0.41462773599068087</v>
      </c>
      <c r="I79" s="29">
        <f t="shared" si="14"/>
        <v>0.34536460201038377</v>
      </c>
      <c r="J79" s="29">
        <f t="shared" si="14"/>
        <v>0.32134289895293439</v>
      </c>
      <c r="K79" s="29">
        <f t="shared" si="14"/>
        <v>0.34405048009996236</v>
      </c>
      <c r="L79" s="29">
        <f t="shared" si="14"/>
        <v>0.35808485663820888</v>
      </c>
      <c r="M79" s="29">
        <f t="shared" si="14"/>
        <v>0.53157790404237271</v>
      </c>
      <c r="N79" s="29">
        <f t="shared" si="14"/>
        <v>0.59964941900220281</v>
      </c>
      <c r="O79" s="29">
        <f t="shared" si="14"/>
        <v>0.53970541395953842</v>
      </c>
      <c r="P79" s="29">
        <f t="shared" si="14"/>
        <v>0.60594384022059433</v>
      </c>
      <c r="Q79" s="29">
        <f t="shared" si="14"/>
        <v>0.58890480189055361</v>
      </c>
    </row>
    <row r="80" spans="1:17" s="12" customFormat="1" ht="32.25" thickBot="1" x14ac:dyDescent="0.3">
      <c r="A80" s="19">
        <v>75</v>
      </c>
      <c r="B80" s="47" t="s">
        <v>70</v>
      </c>
      <c r="C80" s="15" t="s">
        <v>65</v>
      </c>
      <c r="D80" s="32"/>
      <c r="E80" s="32"/>
      <c r="F80" s="32"/>
      <c r="G80" s="32"/>
      <c r="H80" s="32"/>
      <c r="I80" s="32"/>
      <c r="J80" s="32"/>
      <c r="K80" s="32"/>
      <c r="L80" s="32"/>
      <c r="M80" s="32"/>
      <c r="N80" s="32"/>
      <c r="O80" s="32"/>
      <c r="P80" s="32"/>
      <c r="Q80" s="32"/>
    </row>
    <row r="81" spans="1:17" s="12" customFormat="1" ht="32.25" thickBot="1" x14ac:dyDescent="0.3">
      <c r="A81" s="19">
        <v>76</v>
      </c>
      <c r="B81" s="47" t="s">
        <v>71</v>
      </c>
      <c r="C81" s="15" t="s">
        <v>65</v>
      </c>
      <c r="D81" s="32"/>
      <c r="E81" s="32"/>
      <c r="F81" s="32"/>
      <c r="G81" s="32"/>
      <c r="H81" s="32"/>
      <c r="I81" s="32"/>
      <c r="J81" s="32"/>
      <c r="K81" s="32"/>
      <c r="L81" s="32"/>
      <c r="M81" s="32"/>
      <c r="N81" s="32"/>
      <c r="O81" s="32"/>
      <c r="P81" s="32"/>
      <c r="Q81" s="32"/>
    </row>
    <row r="82" spans="1:17" s="12" customFormat="1" ht="32.25" thickBot="1" x14ac:dyDescent="0.3">
      <c r="A82" s="19">
        <v>77</v>
      </c>
      <c r="B82" s="47" t="s">
        <v>72</v>
      </c>
      <c r="C82" s="15" t="s">
        <v>63</v>
      </c>
      <c r="D82" s="32"/>
      <c r="E82" s="32"/>
      <c r="F82" s="32"/>
      <c r="G82" s="32"/>
      <c r="H82" s="32"/>
      <c r="I82" s="32"/>
      <c r="J82" s="32"/>
      <c r="K82" s="32"/>
      <c r="L82" s="32"/>
      <c r="M82" s="32"/>
      <c r="N82" s="32"/>
      <c r="O82" s="32"/>
      <c r="P82" s="32"/>
      <c r="Q82" s="32"/>
    </row>
    <row r="83" spans="1:17" s="12" customFormat="1" ht="16.5" thickBot="1" x14ac:dyDescent="0.3">
      <c r="A83" s="19">
        <v>78</v>
      </c>
      <c r="B83" s="46" t="s">
        <v>73</v>
      </c>
      <c r="C83" s="39"/>
      <c r="D83" s="39"/>
      <c r="E83" s="39"/>
      <c r="F83" s="39"/>
      <c r="G83" s="39"/>
      <c r="H83" s="39"/>
      <c r="I83" s="39"/>
      <c r="J83" s="39"/>
      <c r="K83" s="39"/>
      <c r="L83" s="39"/>
      <c r="M83" s="39"/>
      <c r="N83" s="39"/>
      <c r="O83" s="39"/>
      <c r="P83" s="39"/>
      <c r="Q83" s="40"/>
    </row>
    <row r="84" spans="1:17" s="12" customFormat="1" ht="48" thickBot="1" x14ac:dyDescent="0.3">
      <c r="A84" s="19">
        <v>79</v>
      </c>
      <c r="B84" s="14" t="s">
        <v>283</v>
      </c>
      <c r="C84" s="15" t="s">
        <v>75</v>
      </c>
      <c r="D84" s="32"/>
      <c r="E84" s="32"/>
      <c r="F84" s="32"/>
      <c r="G84" s="32"/>
      <c r="H84" s="32"/>
      <c r="I84" s="32"/>
      <c r="J84" s="32"/>
      <c r="K84" s="32"/>
      <c r="L84" s="32"/>
      <c r="M84" s="32"/>
      <c r="N84" s="32"/>
      <c r="O84" s="32"/>
      <c r="P84" s="32"/>
      <c r="Q84" s="32"/>
    </row>
    <row r="85" spans="1:17" s="12" customFormat="1" ht="32.25" thickBot="1" x14ac:dyDescent="0.3">
      <c r="A85" s="19">
        <v>80</v>
      </c>
      <c r="B85" s="47" t="s">
        <v>76</v>
      </c>
      <c r="C85" s="15" t="s">
        <v>77</v>
      </c>
      <c r="D85" s="32"/>
      <c r="E85" s="32"/>
      <c r="F85" s="32"/>
      <c r="G85" s="32"/>
      <c r="H85" s="32"/>
      <c r="I85" s="32"/>
      <c r="J85" s="32"/>
      <c r="K85" s="32"/>
      <c r="L85" s="32"/>
      <c r="M85" s="32"/>
      <c r="N85" s="32"/>
      <c r="O85" s="32"/>
      <c r="P85" s="32"/>
      <c r="Q85" s="32"/>
    </row>
    <row r="86" spans="1:17" s="12" customFormat="1" ht="32.25" thickBot="1" x14ac:dyDescent="0.3">
      <c r="A86" s="19">
        <v>81</v>
      </c>
      <c r="B86" s="47" t="s">
        <v>78</v>
      </c>
      <c r="C86" s="15" t="s">
        <v>79</v>
      </c>
      <c r="D86" s="32"/>
      <c r="E86" s="32"/>
      <c r="F86" s="32"/>
      <c r="G86" s="32"/>
      <c r="H86" s="32"/>
      <c r="I86" s="32"/>
      <c r="J86" s="32"/>
      <c r="K86" s="32"/>
      <c r="L86" s="32"/>
      <c r="M86" s="32"/>
      <c r="N86" s="32"/>
      <c r="O86" s="32"/>
      <c r="P86" s="32"/>
      <c r="Q86" s="32"/>
    </row>
    <row r="87" spans="1:17" s="12" customFormat="1" ht="32.25" thickBot="1" x14ac:dyDescent="0.3">
      <c r="A87" s="19">
        <v>82</v>
      </c>
      <c r="B87" s="47" t="s">
        <v>80</v>
      </c>
      <c r="C87" s="15" t="s">
        <v>79</v>
      </c>
      <c r="D87" s="32"/>
      <c r="E87" s="32"/>
      <c r="F87" s="32"/>
      <c r="G87" s="32"/>
      <c r="H87" s="32"/>
      <c r="I87" s="32"/>
      <c r="J87" s="32"/>
      <c r="K87" s="32"/>
      <c r="L87" s="32"/>
      <c r="M87" s="32"/>
      <c r="N87" s="32"/>
      <c r="O87" s="32"/>
      <c r="P87" s="32"/>
      <c r="Q87" s="32"/>
    </row>
    <row r="88" spans="1:17" s="12" customFormat="1" ht="32.25" thickBot="1" x14ac:dyDescent="0.3">
      <c r="A88" s="19">
        <v>83</v>
      </c>
      <c r="B88" s="47" t="s">
        <v>81</v>
      </c>
      <c r="C88" s="15" t="s">
        <v>79</v>
      </c>
      <c r="D88" s="32"/>
      <c r="E88" s="32"/>
      <c r="F88" s="32"/>
      <c r="G88" s="32"/>
      <c r="H88" s="32"/>
      <c r="I88" s="32"/>
      <c r="J88" s="32"/>
      <c r="K88" s="32"/>
      <c r="L88" s="32"/>
      <c r="M88" s="32"/>
      <c r="N88" s="32"/>
      <c r="O88" s="32"/>
      <c r="P88" s="32"/>
      <c r="Q88" s="32"/>
    </row>
    <row r="89" spans="1:17" s="12" customFormat="1" ht="32.25" thickBot="1" x14ac:dyDescent="0.3">
      <c r="A89" s="19">
        <v>84</v>
      </c>
      <c r="B89" s="47" t="s">
        <v>82</v>
      </c>
      <c r="C89" s="15" t="s">
        <v>79</v>
      </c>
      <c r="D89" s="32"/>
      <c r="E89" s="32"/>
      <c r="F89" s="32"/>
      <c r="G89" s="32"/>
      <c r="H89" s="32"/>
      <c r="I89" s="32"/>
      <c r="J89" s="32"/>
      <c r="K89" s="32"/>
      <c r="L89" s="32"/>
      <c r="M89" s="32"/>
      <c r="N89" s="32"/>
      <c r="O89" s="32"/>
      <c r="P89" s="32"/>
      <c r="Q89" s="32"/>
    </row>
    <row r="90" spans="1:17" s="12" customFormat="1" ht="32.25" thickBot="1" x14ac:dyDescent="0.3">
      <c r="A90" s="19">
        <v>85</v>
      </c>
      <c r="B90" s="47" t="s">
        <v>83</v>
      </c>
      <c r="C90" s="15" t="s">
        <v>79</v>
      </c>
      <c r="D90" s="32"/>
      <c r="E90" s="32"/>
      <c r="F90" s="32"/>
      <c r="G90" s="32"/>
      <c r="H90" s="32"/>
      <c r="I90" s="32"/>
      <c r="J90" s="32"/>
      <c r="K90" s="32"/>
      <c r="L90" s="32"/>
      <c r="M90" s="32"/>
      <c r="N90" s="32"/>
      <c r="O90" s="32"/>
      <c r="P90" s="32"/>
      <c r="Q90" s="32"/>
    </row>
    <row r="91" spans="1:17" s="12" customFormat="1" ht="32.25" thickBot="1" x14ac:dyDescent="0.3">
      <c r="A91" s="19">
        <v>86</v>
      </c>
      <c r="B91" s="47" t="s">
        <v>84</v>
      </c>
      <c r="C91" s="15" t="s">
        <v>79</v>
      </c>
      <c r="D91" s="32"/>
      <c r="E91" s="32"/>
      <c r="F91" s="32"/>
      <c r="G91" s="32"/>
      <c r="H91" s="32"/>
      <c r="I91" s="32"/>
      <c r="J91" s="32"/>
      <c r="K91" s="32"/>
      <c r="L91" s="32"/>
      <c r="M91" s="32"/>
      <c r="N91" s="32"/>
      <c r="O91" s="32"/>
      <c r="P91" s="32"/>
      <c r="Q91" s="32"/>
    </row>
    <row r="92" spans="1:17" s="12" customFormat="1" ht="32.25" thickBot="1" x14ac:dyDescent="0.3">
      <c r="A92" s="19">
        <v>87</v>
      </c>
      <c r="B92" s="47" t="s">
        <v>85</v>
      </c>
      <c r="C92" s="15" t="s">
        <v>79</v>
      </c>
      <c r="D92" s="32"/>
      <c r="E92" s="32"/>
      <c r="F92" s="32"/>
      <c r="G92" s="32"/>
      <c r="H92" s="32"/>
      <c r="I92" s="32"/>
      <c r="J92" s="32"/>
      <c r="K92" s="32"/>
      <c r="L92" s="32"/>
      <c r="M92" s="32"/>
      <c r="N92" s="32"/>
      <c r="O92" s="32"/>
      <c r="P92" s="32"/>
      <c r="Q92" s="32"/>
    </row>
    <row r="93" spans="1:17" s="12" customFormat="1" ht="32.25" thickBot="1" x14ac:dyDescent="0.3">
      <c r="A93" s="19">
        <v>88</v>
      </c>
      <c r="B93" s="47" t="s">
        <v>86</v>
      </c>
      <c r="C93" s="15" t="s">
        <v>77</v>
      </c>
      <c r="D93" s="32"/>
      <c r="E93" s="32"/>
      <c r="F93" s="32"/>
      <c r="G93" s="32"/>
      <c r="H93" s="32"/>
      <c r="I93" s="32"/>
      <c r="J93" s="32"/>
      <c r="K93" s="32"/>
      <c r="L93" s="32"/>
      <c r="M93" s="32"/>
      <c r="N93" s="32"/>
      <c r="O93" s="32"/>
      <c r="P93" s="32"/>
      <c r="Q93" s="32"/>
    </row>
    <row r="94" spans="1:17" s="12" customFormat="1" ht="15.75" x14ac:dyDescent="0.25">
      <c r="A94" s="60"/>
      <c r="B94" s="66" t="s">
        <v>88</v>
      </c>
      <c r="C94"/>
      <c r="D94"/>
      <c r="E94"/>
      <c r="F94"/>
      <c r="G94"/>
      <c r="H94"/>
      <c r="I94"/>
      <c r="J94"/>
      <c r="K94"/>
      <c r="L94"/>
      <c r="M94"/>
      <c r="N94"/>
      <c r="O94"/>
      <c r="P94"/>
      <c r="Q94"/>
    </row>
    <row r="95" spans="1:17" s="12" customFormat="1" ht="31.5" x14ac:dyDescent="0.25">
      <c r="A95" s="60"/>
      <c r="B95" s="67" t="s">
        <v>89</v>
      </c>
      <c r="C95"/>
      <c r="D95"/>
      <c r="E95"/>
      <c r="F95"/>
      <c r="G95"/>
      <c r="H95"/>
      <c r="I95"/>
      <c r="J95"/>
      <c r="K95"/>
      <c r="L95"/>
      <c r="M95"/>
      <c r="N95"/>
      <c r="O95"/>
      <c r="P95"/>
      <c r="Q95"/>
    </row>
    <row r="96" spans="1:17" s="12" customFormat="1" ht="15.75" x14ac:dyDescent="0.25">
      <c r="A96" s="60"/>
      <c r="B96" s="69" t="s">
        <v>90</v>
      </c>
      <c r="C96" s="69"/>
      <c r="D96" s="69"/>
      <c r="E96" s="69"/>
      <c r="F96" s="69"/>
      <c r="G96" s="69"/>
      <c r="H96" s="69"/>
      <c r="I96" s="69"/>
      <c r="J96" s="69"/>
      <c r="K96" s="69"/>
      <c r="L96" s="69"/>
      <c r="M96" s="69"/>
      <c r="N96" s="69"/>
      <c r="O96" s="69"/>
      <c r="P96" s="69"/>
      <c r="Q96" s="69"/>
    </row>
    <row r="97" spans="1:17" s="12" customFormat="1" ht="15.75" x14ac:dyDescent="0.25">
      <c r="A97" s="60"/>
      <c r="B97" s="70" t="s">
        <v>91</v>
      </c>
      <c r="C97" s="70"/>
      <c r="D97" s="70"/>
      <c r="E97" s="70"/>
      <c r="F97" s="70"/>
      <c r="G97" s="70"/>
      <c r="H97" s="70"/>
      <c r="I97" s="70"/>
      <c r="J97" s="70"/>
      <c r="K97" s="70"/>
      <c r="L97" s="70"/>
      <c r="M97" s="70"/>
      <c r="N97" s="70"/>
      <c r="O97" s="70"/>
      <c r="P97" s="70"/>
      <c r="Q97" s="70"/>
    </row>
    <row r="98" spans="1:17" s="12" customFormat="1" ht="15.75" x14ac:dyDescent="0.25">
      <c r="A98" s="60"/>
      <c r="B98" s="69" t="s">
        <v>92</v>
      </c>
      <c r="C98" s="69"/>
      <c r="D98" s="69"/>
      <c r="E98" s="69"/>
      <c r="F98" s="69"/>
      <c r="G98" s="69"/>
      <c r="H98" s="69"/>
      <c r="I98" s="69"/>
      <c r="J98" s="69"/>
      <c r="K98" s="69"/>
      <c r="L98" s="69"/>
      <c r="M98" s="69"/>
      <c r="N98" s="69"/>
      <c r="O98" s="69"/>
      <c r="P98" s="69"/>
      <c r="Q98" s="69"/>
    </row>
    <row r="99" spans="1:17" s="12" customFormat="1" ht="15" customHeight="1" x14ac:dyDescent="0.25">
      <c r="A99" s="71"/>
      <c r="B99" s="69" t="s">
        <v>93</v>
      </c>
      <c r="C99" s="69"/>
      <c r="D99" s="69"/>
      <c r="E99" s="69"/>
      <c r="F99" s="69"/>
      <c r="G99" s="69"/>
      <c r="H99" s="69"/>
      <c r="I99" s="69"/>
      <c r="J99" s="69"/>
      <c r="K99" s="69"/>
      <c r="L99" s="69"/>
      <c r="M99" s="69"/>
      <c r="N99" s="69"/>
      <c r="O99" s="69"/>
      <c r="P99" s="69"/>
      <c r="Q99" s="69"/>
    </row>
    <row r="100" spans="1:17" s="12" customFormat="1" ht="15" customHeight="1" x14ac:dyDescent="0.25">
      <c r="A100" s="71"/>
      <c r="B100" s="69" t="s">
        <v>94</v>
      </c>
      <c r="C100" s="69"/>
      <c r="D100" s="69"/>
      <c r="E100" s="69"/>
      <c r="F100" s="69"/>
      <c r="G100" s="69"/>
      <c r="H100" s="69"/>
      <c r="I100" s="69"/>
      <c r="J100" s="69"/>
      <c r="K100" s="69"/>
      <c r="L100" s="69"/>
      <c r="M100" s="69"/>
      <c r="N100" s="69"/>
      <c r="O100" s="69"/>
      <c r="P100" s="69"/>
      <c r="Q100" s="69"/>
    </row>
    <row r="101" spans="1:17" s="12" customFormat="1" ht="15" customHeight="1" x14ac:dyDescent="0.25">
      <c r="A101" s="71"/>
      <c r="B101" s="69" t="s">
        <v>95</v>
      </c>
      <c r="C101" s="69"/>
      <c r="D101" s="69"/>
      <c r="E101" s="69"/>
      <c r="F101" s="69"/>
      <c r="G101" s="69"/>
      <c r="H101" s="69"/>
      <c r="I101" s="69"/>
      <c r="J101" s="69"/>
      <c r="K101" s="69"/>
      <c r="L101" s="69"/>
      <c r="M101" s="69"/>
      <c r="N101" s="69"/>
      <c r="O101" s="69"/>
      <c r="P101" s="69"/>
      <c r="Q101" s="69"/>
    </row>
    <row r="102" spans="1:17" s="12" customFormat="1" ht="15.75" x14ac:dyDescent="0.25">
      <c r="A102" s="60"/>
      <c r="B102" s="69" t="s">
        <v>96</v>
      </c>
      <c r="C102" s="69"/>
      <c r="D102" s="69"/>
      <c r="E102" s="69"/>
      <c r="F102" s="69"/>
      <c r="G102" s="69"/>
      <c r="H102" s="69"/>
      <c r="I102" s="69"/>
      <c r="J102" s="69"/>
      <c r="K102" s="69"/>
      <c r="L102" s="69"/>
      <c r="M102" s="69"/>
      <c r="N102" s="69"/>
      <c r="O102" s="69"/>
      <c r="P102" s="69"/>
      <c r="Q102" s="69"/>
    </row>
    <row r="103" spans="1:17" s="12" customFormat="1" ht="15.75" x14ac:dyDescent="0.25">
      <c r="A103" s="71"/>
      <c r="B103" s="69" t="s">
        <v>97</v>
      </c>
      <c r="C103" s="69"/>
      <c r="D103" s="69"/>
      <c r="E103" s="69"/>
      <c r="F103" s="69"/>
      <c r="G103" s="69"/>
      <c r="H103" s="69"/>
      <c r="I103" s="69"/>
      <c r="J103" s="69"/>
      <c r="K103" s="69"/>
      <c r="L103" s="69"/>
      <c r="M103" s="69"/>
      <c r="N103" s="69"/>
      <c r="O103" s="69"/>
      <c r="P103" s="69"/>
      <c r="Q103" s="69"/>
    </row>
    <row r="104" spans="1:17" s="12" customFormat="1" ht="15.75" x14ac:dyDescent="0.25">
      <c r="A104" s="71"/>
      <c r="B104" s="69" t="s">
        <v>98</v>
      </c>
      <c r="C104" s="69"/>
      <c r="D104" s="69"/>
      <c r="E104" s="69"/>
      <c r="F104" s="69"/>
      <c r="G104" s="69"/>
      <c r="H104" s="69"/>
      <c r="I104" s="69"/>
      <c r="J104" s="69"/>
      <c r="K104" s="69"/>
      <c r="L104" s="69"/>
      <c r="M104" s="69"/>
      <c r="N104" s="69"/>
      <c r="O104" s="69"/>
      <c r="P104" s="69"/>
      <c r="Q104" s="69"/>
    </row>
    <row r="105" spans="1:17" s="12" customFormat="1" ht="15.75" x14ac:dyDescent="0.25">
      <c r="A105" s="71"/>
      <c r="B105" s="69" t="s">
        <v>99</v>
      </c>
      <c r="C105" s="69"/>
      <c r="D105" s="69"/>
      <c r="E105" s="69"/>
      <c r="F105" s="69"/>
      <c r="G105" s="69"/>
      <c r="H105" s="69"/>
      <c r="I105" s="69"/>
      <c r="J105" s="69"/>
      <c r="K105" s="69"/>
      <c r="L105" s="69"/>
      <c r="M105" s="69"/>
      <c r="N105" s="69"/>
      <c r="O105" s="69"/>
      <c r="P105" s="69"/>
      <c r="Q105" s="69"/>
    </row>
    <row r="106" spans="1:17" s="12" customFormat="1" ht="9" customHeight="1" x14ac:dyDescent="0.25">
      <c r="A106" s="71"/>
      <c r="B106" s="72" t="s">
        <v>100</v>
      </c>
      <c r="C106" s="73"/>
      <c r="D106" s="73"/>
      <c r="E106" s="73"/>
      <c r="F106" s="73"/>
      <c r="G106" s="73"/>
      <c r="H106" s="73"/>
      <c r="I106" s="73"/>
      <c r="J106" s="73"/>
      <c r="K106" s="73"/>
      <c r="L106" s="73"/>
      <c r="M106" s="73"/>
      <c r="N106" s="73"/>
      <c r="O106" s="73"/>
      <c r="P106" s="73"/>
      <c r="Q106" s="73"/>
    </row>
    <row r="107" spans="1:17" s="12" customFormat="1" ht="9" customHeight="1" x14ac:dyDescent="0.25">
      <c r="A107" s="71"/>
      <c r="B107" s="73"/>
      <c r="C107" s="73"/>
      <c r="D107" s="73"/>
      <c r="E107" s="73"/>
      <c r="F107" s="73"/>
      <c r="G107" s="73"/>
      <c r="H107" s="73"/>
      <c r="I107" s="73"/>
      <c r="J107" s="73"/>
      <c r="K107" s="73"/>
      <c r="L107" s="73"/>
      <c r="M107" s="73"/>
      <c r="N107" s="73"/>
      <c r="O107" s="73"/>
      <c r="P107" s="73"/>
      <c r="Q107" s="73"/>
    </row>
    <row r="108" spans="1:17" s="75" customFormat="1" ht="30" customHeight="1" x14ac:dyDescent="0.25">
      <c r="A108" s="71"/>
      <c r="B108" s="74" t="s">
        <v>101</v>
      </c>
      <c r="C108" s="74"/>
      <c r="D108" s="74"/>
      <c r="E108" s="74"/>
      <c r="F108" s="74"/>
      <c r="G108" s="74"/>
      <c r="H108" s="74"/>
      <c r="I108" s="74"/>
      <c r="J108" s="74"/>
      <c r="K108" s="74"/>
      <c r="L108" s="74"/>
      <c r="M108" s="74"/>
      <c r="N108" s="74"/>
      <c r="O108" s="74"/>
      <c r="P108" s="74"/>
      <c r="Q108" s="74"/>
    </row>
    <row r="109" spans="1:17" s="75" customFormat="1" x14ac:dyDescent="0.25">
      <c r="A109" s="1"/>
      <c r="B109" s="76" t="s">
        <v>102</v>
      </c>
      <c r="C109" s="74"/>
      <c r="D109" s="74"/>
      <c r="E109" s="74"/>
      <c r="F109" s="74"/>
      <c r="G109" s="74"/>
      <c r="H109" s="74"/>
      <c r="I109" s="74"/>
      <c r="J109" s="74"/>
      <c r="K109" s="74"/>
      <c r="L109" s="74"/>
      <c r="M109" s="74"/>
      <c r="N109" s="74"/>
      <c r="O109" s="74"/>
      <c r="P109" s="74"/>
      <c r="Q109" s="74"/>
    </row>
    <row r="110" spans="1:17" s="75" customFormat="1" x14ac:dyDescent="0.25">
      <c r="A110" s="1"/>
      <c r="B110" s="77" t="s">
        <v>103</v>
      </c>
      <c r="C110" s="78"/>
      <c r="D110" s="78"/>
      <c r="E110" s="78"/>
      <c r="F110" s="78"/>
      <c r="G110" s="78"/>
      <c r="H110" s="78"/>
      <c r="I110" s="78"/>
      <c r="J110" s="78"/>
      <c r="K110" s="78"/>
      <c r="L110" s="78"/>
      <c r="M110" s="78"/>
      <c r="N110" s="78"/>
      <c r="O110" s="78"/>
      <c r="P110" s="78"/>
      <c r="Q110" s="78"/>
    </row>
    <row r="111" spans="1:17" s="75" customFormat="1" ht="15" customHeight="1" x14ac:dyDescent="0.25">
      <c r="A111" s="1"/>
      <c r="B111" s="77" t="s">
        <v>104</v>
      </c>
      <c r="C111" s="80"/>
      <c r="D111" s="78"/>
      <c r="E111" s="78"/>
      <c r="F111" s="78"/>
      <c r="G111" s="78"/>
      <c r="H111" s="78"/>
      <c r="I111" s="78"/>
      <c r="J111" s="78"/>
      <c r="K111" s="78"/>
      <c r="L111" s="78"/>
      <c r="M111" s="78"/>
      <c r="N111" s="78"/>
      <c r="O111" s="78"/>
      <c r="P111" s="78"/>
      <c r="Q111" s="78"/>
    </row>
    <row r="112" spans="1:17" s="75" customFormat="1" ht="15" customHeight="1" x14ac:dyDescent="0.25">
      <c r="A112" s="1"/>
      <c r="B112" s="76" t="s">
        <v>105</v>
      </c>
      <c r="C112" s="76"/>
      <c r="D112" s="76"/>
      <c r="E112" s="76"/>
      <c r="F112" s="76"/>
      <c r="G112" s="76"/>
      <c r="H112" s="76"/>
      <c r="I112" s="76"/>
      <c r="J112" s="76"/>
      <c r="K112" s="76"/>
      <c r="L112" s="76"/>
      <c r="M112" s="76"/>
      <c r="N112" s="76"/>
      <c r="O112" s="76"/>
      <c r="P112" s="76"/>
      <c r="Q112" s="76"/>
    </row>
    <row r="113" spans="2:17" ht="15" customHeight="1" x14ac:dyDescent="0.25">
      <c r="B113" s="76" t="s">
        <v>106</v>
      </c>
      <c r="C113" s="76"/>
      <c r="D113" s="76"/>
      <c r="E113" s="76"/>
      <c r="F113" s="76"/>
      <c r="G113" s="76"/>
      <c r="H113" s="76"/>
      <c r="I113" s="76"/>
      <c r="J113" s="76"/>
      <c r="K113" s="76"/>
      <c r="L113" s="76"/>
      <c r="M113" s="76"/>
      <c r="N113" s="76"/>
      <c r="O113" s="76"/>
      <c r="P113" s="76"/>
      <c r="Q113" s="76"/>
    </row>
    <row r="114" spans="2:17" ht="15" customHeight="1" x14ac:dyDescent="0.25">
      <c r="B114" s="81" t="s">
        <v>107</v>
      </c>
      <c r="C114" s="81"/>
      <c r="D114" s="81"/>
      <c r="E114" s="81"/>
      <c r="F114" s="81"/>
      <c r="G114" s="81"/>
      <c r="H114" s="81"/>
      <c r="I114" s="81"/>
      <c r="J114" s="81"/>
      <c r="K114" s="81"/>
      <c r="L114" s="81"/>
      <c r="M114" s="81"/>
      <c r="N114" s="81"/>
      <c r="O114" s="81"/>
      <c r="P114" s="81"/>
      <c r="Q114" s="81"/>
    </row>
    <row r="115" spans="2:17" ht="30" customHeight="1" x14ac:dyDescent="0.25">
      <c r="B115" s="82" t="s">
        <v>108</v>
      </c>
    </row>
    <row r="116" spans="2:17" ht="30" customHeight="1" x14ac:dyDescent="0.25">
      <c r="B116" s="83" t="s">
        <v>109</v>
      </c>
      <c r="C116" s="83"/>
      <c r="D116" s="83"/>
      <c r="E116" s="83"/>
      <c r="F116" s="83"/>
      <c r="G116" s="83"/>
      <c r="H116" s="83"/>
      <c r="I116" s="83"/>
      <c r="J116" s="83"/>
      <c r="K116" s="83"/>
      <c r="L116" s="83"/>
      <c r="M116" s="83"/>
      <c r="N116" s="83"/>
      <c r="O116" s="83"/>
      <c r="P116" s="83"/>
      <c r="Q116" s="83"/>
    </row>
    <row r="117" spans="2:17" ht="15" customHeight="1" x14ac:dyDescent="0.25">
      <c r="B117" s="84" t="s">
        <v>110</v>
      </c>
      <c r="C117" s="84"/>
      <c r="D117" s="84"/>
      <c r="E117" s="84"/>
      <c r="F117" s="84"/>
      <c r="G117" s="84"/>
      <c r="H117" s="84"/>
      <c r="I117" s="84"/>
      <c r="J117" s="84"/>
      <c r="K117" s="84"/>
      <c r="L117" s="84"/>
      <c r="M117" s="84"/>
      <c r="N117" s="84"/>
      <c r="O117" s="84"/>
      <c r="P117" s="84"/>
      <c r="Q117" s="84"/>
    </row>
    <row r="118" spans="2:17" x14ac:dyDescent="0.25">
      <c r="B118" s="84" t="s">
        <v>111</v>
      </c>
      <c r="C118" s="84"/>
      <c r="D118" s="84"/>
      <c r="E118" s="84"/>
      <c r="F118" s="84"/>
      <c r="G118" s="84"/>
      <c r="H118" s="84"/>
      <c r="I118" s="84"/>
      <c r="J118" s="84"/>
      <c r="K118" s="84"/>
      <c r="L118" s="84"/>
      <c r="M118" s="84"/>
      <c r="N118" s="84"/>
      <c r="O118" s="84"/>
      <c r="P118" s="84"/>
      <c r="Q118" s="84"/>
    </row>
  </sheetData>
  <mergeCells count="29">
    <mergeCell ref="B113:Q113"/>
    <mergeCell ref="B114:Q114"/>
    <mergeCell ref="B116:Q116"/>
    <mergeCell ref="B117:Q117"/>
    <mergeCell ref="B118:Q118"/>
    <mergeCell ref="B104:Q104"/>
    <mergeCell ref="B105:Q105"/>
    <mergeCell ref="B106:Q107"/>
    <mergeCell ref="B108:Q108"/>
    <mergeCell ref="B109:Q109"/>
    <mergeCell ref="B112:Q112"/>
    <mergeCell ref="B98:Q98"/>
    <mergeCell ref="B99:Q99"/>
    <mergeCell ref="B100:Q100"/>
    <mergeCell ref="B101:Q101"/>
    <mergeCell ref="B102:Q102"/>
    <mergeCell ref="B103:Q103"/>
    <mergeCell ref="B61:Q61"/>
    <mergeCell ref="B72:Q72"/>
    <mergeCell ref="D73:Q73"/>
    <mergeCell ref="B83:Q83"/>
    <mergeCell ref="B96:Q96"/>
    <mergeCell ref="B97:Q97"/>
    <mergeCell ref="B1:Q1"/>
    <mergeCell ref="D5:Q5"/>
    <mergeCell ref="D36:D50"/>
    <mergeCell ref="B51:Q51"/>
    <mergeCell ref="B52:Q52"/>
    <mergeCell ref="B60:Q60"/>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topLeftCell="A79" workbookViewId="0">
      <selection activeCell="G84" sqref="G84:I84"/>
    </sheetView>
  </sheetViews>
  <sheetFormatPr defaultRowHeight="15" x14ac:dyDescent="0.25"/>
  <cols>
    <col min="1" max="1" width="5.7109375" style="1" customWidth="1"/>
    <col min="2" max="2" width="35.7109375" style="1" customWidth="1"/>
    <col min="3" max="3" width="18.7109375" style="1" customWidth="1"/>
    <col min="4" max="4" width="12.7109375" style="1" bestFit="1" customWidth="1"/>
    <col min="5" max="6" width="9.140625" style="1"/>
    <col min="7" max="7" width="12.7109375" style="1" bestFit="1" customWidth="1"/>
    <col min="8" max="12" width="9.140625" style="1"/>
    <col min="13" max="13" width="12.7109375" style="1" bestFit="1" customWidth="1"/>
    <col min="14" max="16384" width="9.140625" style="1"/>
  </cols>
  <sheetData>
    <row r="1" spans="1:17" ht="36.75" customHeight="1" x14ac:dyDescent="0.3">
      <c r="B1" s="2" t="s">
        <v>375</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6.5" thickBot="1" x14ac:dyDescent="0.3">
      <c r="A4" s="7"/>
      <c r="B4" s="8"/>
      <c r="C4" s="9" t="s">
        <v>1</v>
      </c>
      <c r="D4" s="10">
        <v>1990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34">
        <f>D7</f>
        <v>19</v>
      </c>
      <c r="E6" s="34">
        <f t="shared" ref="E6:Q6" si="0">E7</f>
        <v>5.2</v>
      </c>
      <c r="F6" s="34">
        <f t="shared" si="0"/>
        <v>3.3</v>
      </c>
      <c r="G6" s="34">
        <f t="shared" si="0"/>
        <v>4.5999999999999996</v>
      </c>
      <c r="H6" s="34">
        <f t="shared" si="0"/>
        <v>3.4</v>
      </c>
      <c r="I6" s="34">
        <f t="shared" si="0"/>
        <v>6.2</v>
      </c>
      <c r="J6" s="34">
        <f t="shared" si="0"/>
        <v>5.6</v>
      </c>
      <c r="K6" s="34">
        <f t="shared" si="0"/>
        <v>4.5</v>
      </c>
      <c r="L6" s="34">
        <f t="shared" si="0"/>
        <v>3.3</v>
      </c>
      <c r="M6" s="34">
        <f t="shared" si="0"/>
        <v>3.4</v>
      </c>
      <c r="N6" s="34">
        <f t="shared" si="0"/>
        <v>3.8</v>
      </c>
      <c r="O6" s="34">
        <f t="shared" si="0"/>
        <v>3.9</v>
      </c>
      <c r="P6" s="34">
        <f t="shared" si="0"/>
        <v>3.4</v>
      </c>
      <c r="Q6" s="34">
        <f t="shared" si="0"/>
        <v>3.2</v>
      </c>
    </row>
    <row r="7" spans="1:17" s="12" customFormat="1" ht="16.5" thickBot="1" x14ac:dyDescent="0.3">
      <c r="A7" s="19">
        <v>2</v>
      </c>
      <c r="B7" s="14" t="s">
        <v>6</v>
      </c>
      <c r="C7" s="15" t="s">
        <v>4</v>
      </c>
      <c r="D7" s="32">
        <v>19</v>
      </c>
      <c r="E7" s="32">
        <v>5.2</v>
      </c>
      <c r="F7" s="32">
        <v>3.3</v>
      </c>
      <c r="G7" s="32">
        <v>4.5999999999999996</v>
      </c>
      <c r="H7" s="32">
        <v>3.4</v>
      </c>
      <c r="I7" s="32">
        <v>6.2</v>
      </c>
      <c r="J7" s="32">
        <v>5.6</v>
      </c>
      <c r="K7" s="32">
        <v>4.5</v>
      </c>
      <c r="L7" s="32">
        <v>3.3</v>
      </c>
      <c r="M7" s="32">
        <v>3.4</v>
      </c>
      <c r="N7" s="32">
        <v>3.8</v>
      </c>
      <c r="O7" s="32">
        <v>3.9</v>
      </c>
      <c r="P7" s="32">
        <v>3.4</v>
      </c>
      <c r="Q7" s="32">
        <v>3.2</v>
      </c>
    </row>
    <row r="8" spans="1:17" s="12" customFormat="1" ht="32.25" thickBot="1" x14ac:dyDescent="0.3">
      <c r="A8" s="19">
        <v>3</v>
      </c>
      <c r="B8" s="14" t="s">
        <v>7</v>
      </c>
      <c r="C8" s="15" t="s">
        <v>8</v>
      </c>
      <c r="D8" s="32">
        <f>D7/D6*100</f>
        <v>100</v>
      </c>
      <c r="E8" s="32">
        <f t="shared" ref="E8:Q8" si="1">E7/E6*100</f>
        <v>100</v>
      </c>
      <c r="F8" s="32">
        <f t="shared" si="1"/>
        <v>100</v>
      </c>
      <c r="G8" s="32">
        <f t="shared" si="1"/>
        <v>100</v>
      </c>
      <c r="H8" s="32">
        <f t="shared" si="1"/>
        <v>100</v>
      </c>
      <c r="I8" s="32">
        <f t="shared" si="1"/>
        <v>100</v>
      </c>
      <c r="J8" s="32">
        <f t="shared" si="1"/>
        <v>100</v>
      </c>
      <c r="K8" s="32">
        <f t="shared" si="1"/>
        <v>100</v>
      </c>
      <c r="L8" s="32">
        <f t="shared" si="1"/>
        <v>100</v>
      </c>
      <c r="M8" s="32">
        <f t="shared" si="1"/>
        <v>100</v>
      </c>
      <c r="N8" s="32">
        <f t="shared" si="1"/>
        <v>100</v>
      </c>
      <c r="O8" s="32">
        <f t="shared" si="1"/>
        <v>100</v>
      </c>
      <c r="P8" s="32">
        <f t="shared" si="1"/>
        <v>100</v>
      </c>
      <c r="Q8" s="32">
        <f t="shared" si="1"/>
        <v>100</v>
      </c>
    </row>
    <row r="9" spans="1:17" s="12" customFormat="1" ht="16.5" thickBot="1" x14ac:dyDescent="0.3">
      <c r="A9" s="19">
        <v>4</v>
      </c>
      <c r="B9" s="14" t="s">
        <v>9</v>
      </c>
      <c r="C9" s="15" t="s">
        <v>4</v>
      </c>
      <c r="D9" s="32" t="s">
        <v>5</v>
      </c>
      <c r="E9" s="32" t="s">
        <v>5</v>
      </c>
      <c r="F9" s="32" t="s">
        <v>5</v>
      </c>
      <c r="G9" s="32" t="s">
        <v>5</v>
      </c>
      <c r="H9" s="32" t="s">
        <v>5</v>
      </c>
      <c r="I9" s="32" t="s">
        <v>5</v>
      </c>
      <c r="J9" s="32" t="s">
        <v>5</v>
      </c>
      <c r="K9" s="32" t="s">
        <v>5</v>
      </c>
      <c r="L9" s="32" t="s">
        <v>5</v>
      </c>
      <c r="M9" s="32">
        <v>0</v>
      </c>
      <c r="N9" s="32">
        <v>0</v>
      </c>
      <c r="O9" s="32">
        <v>0</v>
      </c>
      <c r="P9" s="32">
        <v>0</v>
      </c>
      <c r="Q9" s="32">
        <v>0</v>
      </c>
    </row>
    <row r="10" spans="1:17" s="12" customFormat="1" ht="32.25" thickBot="1" x14ac:dyDescent="0.3">
      <c r="A10" s="19">
        <v>5</v>
      </c>
      <c r="B10" s="14" t="s">
        <v>10</v>
      </c>
      <c r="C10" s="15" t="s">
        <v>8</v>
      </c>
      <c r="D10" s="32" t="s">
        <v>5</v>
      </c>
      <c r="E10" s="32" t="s">
        <v>5</v>
      </c>
      <c r="F10" s="32" t="s">
        <v>5</v>
      </c>
      <c r="G10" s="32" t="s">
        <v>5</v>
      </c>
      <c r="H10" s="32" t="s">
        <v>5</v>
      </c>
      <c r="I10" s="32" t="s">
        <v>5</v>
      </c>
      <c r="J10" s="32" t="s">
        <v>5</v>
      </c>
      <c r="K10" s="32" t="s">
        <v>5</v>
      </c>
      <c r="L10" s="32" t="s">
        <v>5</v>
      </c>
      <c r="M10" s="32">
        <v>0</v>
      </c>
      <c r="N10" s="32">
        <v>0</v>
      </c>
      <c r="O10" s="32">
        <v>0</v>
      </c>
      <c r="P10" s="32">
        <v>0</v>
      </c>
      <c r="Q10" s="32">
        <v>0</v>
      </c>
    </row>
    <row r="11" spans="1:17" s="12" customFormat="1" ht="16.5" thickBot="1" x14ac:dyDescent="0.3">
      <c r="A11" s="19">
        <v>6</v>
      </c>
      <c r="B11" s="20" t="s">
        <v>11</v>
      </c>
      <c r="C11" s="21" t="s">
        <v>4</v>
      </c>
      <c r="D11" s="34">
        <f>D12</f>
        <v>8.4</v>
      </c>
      <c r="E11" s="34">
        <f t="shared" ref="E11:L11" si="2">E12</f>
        <v>1.2</v>
      </c>
      <c r="F11" s="34">
        <f t="shared" si="2"/>
        <v>1.1000000000000001</v>
      </c>
      <c r="G11" s="34">
        <f t="shared" si="2"/>
        <v>0.6</v>
      </c>
      <c r="H11" s="34">
        <f t="shared" si="2"/>
        <v>0.6</v>
      </c>
      <c r="I11" s="34">
        <f t="shared" si="2"/>
        <v>0.5</v>
      </c>
      <c r="J11" s="34">
        <f t="shared" si="2"/>
        <v>1.4</v>
      </c>
      <c r="K11" s="34">
        <f t="shared" si="2"/>
        <v>0.8</v>
      </c>
      <c r="L11" s="34">
        <f t="shared" si="2"/>
        <v>0.7</v>
      </c>
      <c r="M11" s="34">
        <f>M12+M14</f>
        <v>29.5</v>
      </c>
      <c r="N11" s="34">
        <f>N12+N14</f>
        <v>35.200000000000003</v>
      </c>
      <c r="O11" s="34">
        <f>O12+O14</f>
        <v>37.300000000000004</v>
      </c>
      <c r="P11" s="34">
        <f>P12+P14</f>
        <v>30.6</v>
      </c>
      <c r="Q11" s="34">
        <f>Q12+Q14</f>
        <v>29.6</v>
      </c>
    </row>
    <row r="12" spans="1:17" s="12" customFormat="1" ht="16.5" thickBot="1" x14ac:dyDescent="0.3">
      <c r="A12" s="19">
        <v>7</v>
      </c>
      <c r="B12" s="14" t="s">
        <v>6</v>
      </c>
      <c r="C12" s="15" t="s">
        <v>4</v>
      </c>
      <c r="D12" s="32">
        <v>8.4</v>
      </c>
      <c r="E12" s="32">
        <v>1.2</v>
      </c>
      <c r="F12" s="32">
        <v>1.1000000000000001</v>
      </c>
      <c r="G12" s="32">
        <v>0.6</v>
      </c>
      <c r="H12" s="32">
        <v>0.6</v>
      </c>
      <c r="I12" s="32">
        <v>0.5</v>
      </c>
      <c r="J12" s="32">
        <v>1.4</v>
      </c>
      <c r="K12" s="32">
        <v>0.8</v>
      </c>
      <c r="L12" s="32">
        <v>0.7</v>
      </c>
      <c r="M12" s="32">
        <v>1.2</v>
      </c>
      <c r="N12" s="32">
        <v>6.1</v>
      </c>
      <c r="O12" s="32">
        <v>6.2</v>
      </c>
      <c r="P12" s="32">
        <v>0.6</v>
      </c>
      <c r="Q12" s="32">
        <v>0.6</v>
      </c>
    </row>
    <row r="13" spans="1:17" s="12" customFormat="1" ht="32.25" thickBot="1" x14ac:dyDescent="0.3">
      <c r="A13" s="19">
        <v>8</v>
      </c>
      <c r="B13" s="14" t="s">
        <v>12</v>
      </c>
      <c r="C13" s="15" t="s">
        <v>8</v>
      </c>
      <c r="D13" s="33">
        <f>D12/D11*100</f>
        <v>100</v>
      </c>
      <c r="E13" s="33">
        <f t="shared" ref="E13:Q13" si="3">E12/E11*100</f>
        <v>100</v>
      </c>
      <c r="F13" s="33">
        <f t="shared" si="3"/>
        <v>100</v>
      </c>
      <c r="G13" s="33">
        <f t="shared" si="3"/>
        <v>100</v>
      </c>
      <c r="H13" s="33">
        <f t="shared" si="3"/>
        <v>100</v>
      </c>
      <c r="I13" s="33">
        <f t="shared" si="3"/>
        <v>100</v>
      </c>
      <c r="J13" s="33">
        <f t="shared" si="3"/>
        <v>100</v>
      </c>
      <c r="K13" s="33">
        <f t="shared" si="3"/>
        <v>100</v>
      </c>
      <c r="L13" s="33">
        <f t="shared" si="3"/>
        <v>100</v>
      </c>
      <c r="M13" s="33">
        <f t="shared" si="3"/>
        <v>4.0677966101694913</v>
      </c>
      <c r="N13" s="33">
        <f t="shared" si="3"/>
        <v>17.329545454545453</v>
      </c>
      <c r="O13" s="33">
        <f t="shared" si="3"/>
        <v>16.621983914209114</v>
      </c>
      <c r="P13" s="33">
        <f t="shared" si="3"/>
        <v>1.9607843137254901</v>
      </c>
      <c r="Q13" s="33">
        <f t="shared" si="3"/>
        <v>2.0270270270270268</v>
      </c>
    </row>
    <row r="14" spans="1:17" s="12" customFormat="1" ht="16.5" thickBot="1" x14ac:dyDescent="0.3">
      <c r="A14" s="19">
        <v>9</v>
      </c>
      <c r="B14" s="14" t="s">
        <v>9</v>
      </c>
      <c r="C14" s="15" t="s">
        <v>4</v>
      </c>
      <c r="D14" s="32" t="s">
        <v>5</v>
      </c>
      <c r="E14" s="32" t="s">
        <v>5</v>
      </c>
      <c r="F14" s="32" t="s">
        <v>5</v>
      </c>
      <c r="G14" s="32" t="s">
        <v>5</v>
      </c>
      <c r="H14" s="32" t="s">
        <v>5</v>
      </c>
      <c r="I14" s="32" t="s">
        <v>5</v>
      </c>
      <c r="J14" s="32" t="s">
        <v>5</v>
      </c>
      <c r="K14" s="32" t="s">
        <v>5</v>
      </c>
      <c r="L14" s="32" t="s">
        <v>5</v>
      </c>
      <c r="M14" s="32">
        <v>28.3</v>
      </c>
      <c r="N14" s="32">
        <v>29.1</v>
      </c>
      <c r="O14" s="32">
        <v>31.1</v>
      </c>
      <c r="P14" s="406">
        <v>30</v>
      </c>
      <c r="Q14" s="406">
        <v>29</v>
      </c>
    </row>
    <row r="15" spans="1:17" s="12" customFormat="1" ht="32.25" thickBot="1" x14ac:dyDescent="0.3">
      <c r="A15" s="19">
        <v>10</v>
      </c>
      <c r="B15" s="14" t="s">
        <v>13</v>
      </c>
      <c r="C15" s="15" t="s">
        <v>8</v>
      </c>
      <c r="D15" s="32" t="s">
        <v>5</v>
      </c>
      <c r="E15" s="32" t="s">
        <v>5</v>
      </c>
      <c r="F15" s="32" t="s">
        <v>5</v>
      </c>
      <c r="G15" s="32" t="s">
        <v>5</v>
      </c>
      <c r="H15" s="32" t="s">
        <v>5</v>
      </c>
      <c r="I15" s="32" t="s">
        <v>5</v>
      </c>
      <c r="J15" s="32" t="s">
        <v>5</v>
      </c>
      <c r="K15" s="32" t="s">
        <v>5</v>
      </c>
      <c r="L15" s="32" t="s">
        <v>5</v>
      </c>
      <c r="M15" s="33">
        <f>M14/M11*100</f>
        <v>95.932203389830505</v>
      </c>
      <c r="N15" s="33">
        <f>N14/N11*100</f>
        <v>82.670454545454547</v>
      </c>
      <c r="O15" s="33">
        <f>O14/O11*100</f>
        <v>83.378016085790875</v>
      </c>
      <c r="P15" s="33">
        <f>P14/P11*100</f>
        <v>98.039215686274503</v>
      </c>
      <c r="Q15" s="33">
        <f>Q14/Q11*100</f>
        <v>97.972972972972968</v>
      </c>
    </row>
    <row r="16" spans="1:17" s="12" customFormat="1" ht="16.5" thickBot="1" x14ac:dyDescent="0.3">
      <c r="A16" s="19">
        <v>11</v>
      </c>
      <c r="B16" s="20" t="s">
        <v>14</v>
      </c>
      <c r="C16" s="21" t="s">
        <v>4</v>
      </c>
      <c r="D16" s="34"/>
      <c r="E16" s="34"/>
      <c r="F16" s="34"/>
      <c r="G16" s="34"/>
      <c r="H16" s="34"/>
      <c r="I16" s="34"/>
      <c r="J16" s="34"/>
      <c r="K16" s="34"/>
      <c r="L16" s="34"/>
      <c r="M16" s="34"/>
      <c r="N16" s="34"/>
      <c r="O16" s="34"/>
      <c r="P16" s="34"/>
      <c r="Q16" s="34"/>
    </row>
    <row r="17" spans="1:17" s="12" customFormat="1" ht="16.5" thickBot="1" x14ac:dyDescent="0.3">
      <c r="A17" s="19">
        <v>12</v>
      </c>
      <c r="B17" s="14" t="s">
        <v>6</v>
      </c>
      <c r="C17" s="15" t="s">
        <v>4</v>
      </c>
      <c r="D17" s="32"/>
      <c r="E17" s="32"/>
      <c r="F17" s="32"/>
      <c r="G17" s="32"/>
      <c r="H17" s="32"/>
      <c r="I17" s="32"/>
      <c r="J17" s="32"/>
      <c r="K17" s="32"/>
      <c r="L17" s="32"/>
      <c r="M17" s="32"/>
      <c r="N17" s="32"/>
      <c r="O17" s="32"/>
      <c r="P17" s="32"/>
      <c r="Q17" s="32"/>
    </row>
    <row r="18" spans="1:17" s="12" customFormat="1" ht="32.25" thickBot="1" x14ac:dyDescent="0.3">
      <c r="A18" s="19">
        <v>13</v>
      </c>
      <c r="B18" s="14" t="s">
        <v>15</v>
      </c>
      <c r="C18" s="15" t="s">
        <v>8</v>
      </c>
      <c r="D18" s="32"/>
      <c r="E18" s="32"/>
      <c r="F18" s="32"/>
      <c r="G18" s="32"/>
      <c r="H18" s="32"/>
      <c r="I18" s="32"/>
      <c r="J18" s="32"/>
      <c r="K18" s="32"/>
      <c r="L18" s="32"/>
      <c r="M18" s="32"/>
      <c r="N18" s="32"/>
      <c r="O18" s="32"/>
      <c r="P18" s="32"/>
      <c r="Q18" s="32"/>
    </row>
    <row r="19" spans="1:17" s="12" customFormat="1" ht="16.5" thickBot="1" x14ac:dyDescent="0.3">
      <c r="A19" s="19">
        <v>14</v>
      </c>
      <c r="B19" s="14" t="s">
        <v>9</v>
      </c>
      <c r="C19" s="15" t="s">
        <v>4</v>
      </c>
      <c r="D19" s="32"/>
      <c r="E19" s="32"/>
      <c r="F19" s="32"/>
      <c r="G19" s="32"/>
      <c r="H19" s="32"/>
      <c r="I19" s="32"/>
      <c r="J19" s="32"/>
      <c r="K19" s="32"/>
      <c r="L19" s="32"/>
      <c r="M19" s="32"/>
      <c r="N19" s="32"/>
      <c r="O19" s="32"/>
      <c r="P19" s="32"/>
      <c r="Q19" s="32"/>
    </row>
    <row r="20" spans="1:17" s="12" customFormat="1" ht="32.25" thickBot="1" x14ac:dyDescent="0.3">
      <c r="A20" s="19">
        <v>15</v>
      </c>
      <c r="B20" s="14" t="s">
        <v>16</v>
      </c>
      <c r="C20" s="15" t="s">
        <v>8</v>
      </c>
      <c r="D20" s="32"/>
      <c r="E20" s="32"/>
      <c r="F20" s="32"/>
      <c r="G20" s="32"/>
      <c r="H20" s="32"/>
      <c r="I20" s="32"/>
      <c r="J20" s="32"/>
      <c r="K20" s="32"/>
      <c r="L20" s="32"/>
      <c r="M20" s="32"/>
      <c r="N20" s="32"/>
      <c r="O20" s="32"/>
      <c r="P20" s="32"/>
      <c r="Q20" s="32"/>
    </row>
    <row r="21" spans="1:17" s="12" customFormat="1" ht="16.5" thickBot="1" x14ac:dyDescent="0.3">
      <c r="A21" s="19">
        <v>16</v>
      </c>
      <c r="B21" s="20" t="s">
        <v>17</v>
      </c>
      <c r="C21" s="21" t="s">
        <v>4</v>
      </c>
      <c r="D21" s="34"/>
      <c r="E21" s="34"/>
      <c r="F21" s="34"/>
      <c r="G21" s="34"/>
      <c r="H21" s="34"/>
      <c r="I21" s="34"/>
      <c r="J21" s="34"/>
      <c r="K21" s="34"/>
      <c r="L21" s="34"/>
      <c r="M21" s="34"/>
      <c r="N21" s="34"/>
      <c r="O21" s="34"/>
      <c r="P21" s="34"/>
      <c r="Q21" s="34"/>
    </row>
    <row r="22" spans="1:17" s="12" customFormat="1" ht="16.5" thickBot="1" x14ac:dyDescent="0.3">
      <c r="A22" s="19">
        <v>17</v>
      </c>
      <c r="B22" s="14" t="s">
        <v>6</v>
      </c>
      <c r="C22" s="15" t="s">
        <v>4</v>
      </c>
      <c r="D22" s="32"/>
      <c r="E22" s="32"/>
      <c r="F22" s="32"/>
      <c r="G22" s="32"/>
      <c r="H22" s="32"/>
      <c r="I22" s="32"/>
      <c r="J22" s="32"/>
      <c r="K22" s="32"/>
      <c r="L22" s="32"/>
      <c r="M22" s="32"/>
      <c r="N22" s="32"/>
      <c r="O22" s="32"/>
      <c r="P22" s="32"/>
      <c r="Q22" s="32"/>
    </row>
    <row r="23" spans="1:17" s="12" customFormat="1" ht="32.25" thickBot="1" x14ac:dyDescent="0.3">
      <c r="A23" s="19">
        <v>18</v>
      </c>
      <c r="B23" s="14" t="s">
        <v>18</v>
      </c>
      <c r="C23" s="15" t="s">
        <v>8</v>
      </c>
      <c r="D23" s="32"/>
      <c r="E23" s="32"/>
      <c r="F23" s="32"/>
      <c r="G23" s="32"/>
      <c r="H23" s="32"/>
      <c r="I23" s="32"/>
      <c r="J23" s="32"/>
      <c r="K23" s="32"/>
      <c r="L23" s="32"/>
      <c r="M23" s="32"/>
      <c r="N23" s="32"/>
      <c r="O23" s="32"/>
      <c r="P23" s="32"/>
      <c r="Q23" s="32"/>
    </row>
    <row r="24" spans="1:17" s="12" customFormat="1" ht="16.5" thickBot="1" x14ac:dyDescent="0.3">
      <c r="A24" s="19">
        <v>19</v>
      </c>
      <c r="B24" s="14" t="s">
        <v>9</v>
      </c>
      <c r="C24" s="15" t="s">
        <v>4</v>
      </c>
      <c r="D24" s="32"/>
      <c r="E24" s="32"/>
      <c r="F24" s="32"/>
      <c r="G24" s="32"/>
      <c r="H24" s="32"/>
      <c r="I24" s="32"/>
      <c r="J24" s="32"/>
      <c r="K24" s="32"/>
      <c r="L24" s="32"/>
      <c r="M24" s="32"/>
      <c r="N24" s="32"/>
      <c r="O24" s="32"/>
      <c r="P24" s="32"/>
      <c r="Q24" s="32"/>
    </row>
    <row r="25" spans="1:17" s="12" customFormat="1" ht="32.25" thickBot="1" x14ac:dyDescent="0.3">
      <c r="A25" s="19">
        <v>20</v>
      </c>
      <c r="B25" s="14" t="s">
        <v>19</v>
      </c>
      <c r="C25" s="15" t="s">
        <v>8</v>
      </c>
      <c r="D25" s="32"/>
      <c r="E25" s="32"/>
      <c r="F25" s="32"/>
      <c r="G25" s="32"/>
      <c r="H25" s="32"/>
      <c r="I25" s="32"/>
      <c r="J25" s="32"/>
      <c r="K25" s="32"/>
      <c r="L25" s="32"/>
      <c r="M25" s="32"/>
      <c r="N25" s="32"/>
      <c r="O25" s="32"/>
      <c r="P25" s="32"/>
      <c r="Q25" s="32"/>
    </row>
    <row r="26" spans="1:17" s="12" customFormat="1" ht="16.5" thickBot="1" x14ac:dyDescent="0.3">
      <c r="A26" s="19">
        <v>21</v>
      </c>
      <c r="B26" s="20" t="s">
        <v>20</v>
      </c>
      <c r="C26" s="21" t="s">
        <v>4</v>
      </c>
      <c r="D26" s="34">
        <f>D27</f>
        <v>53.1</v>
      </c>
      <c r="E26" s="34">
        <f t="shared" ref="E26:L26" si="4">E27</f>
        <v>20.399999999999999</v>
      </c>
      <c r="F26" s="34">
        <f t="shared" si="4"/>
        <v>20.3</v>
      </c>
      <c r="G26" s="34">
        <f t="shared" si="4"/>
        <v>21.1</v>
      </c>
      <c r="H26" s="34">
        <f t="shared" si="4"/>
        <v>21.9</v>
      </c>
      <c r="I26" s="34">
        <f t="shared" si="4"/>
        <v>20.5</v>
      </c>
      <c r="J26" s="34">
        <f t="shared" si="4"/>
        <v>20.8</v>
      </c>
      <c r="K26" s="34">
        <f t="shared" si="4"/>
        <v>20.6</v>
      </c>
      <c r="L26" s="34">
        <f t="shared" si="4"/>
        <v>21</v>
      </c>
      <c r="M26" s="34">
        <f>M27+M29</f>
        <v>200.70000000000002</v>
      </c>
      <c r="N26" s="34">
        <f>N27+N29</f>
        <v>215.29999999999998</v>
      </c>
      <c r="O26" s="34">
        <f>O27+O29</f>
        <v>306.2</v>
      </c>
      <c r="P26" s="34">
        <f>P27+P29</f>
        <v>279.89999999999998</v>
      </c>
      <c r="Q26" s="34">
        <f>Q27+Q29</f>
        <v>300.2</v>
      </c>
    </row>
    <row r="27" spans="1:17" s="12" customFormat="1" ht="16.5" thickBot="1" x14ac:dyDescent="0.3">
      <c r="A27" s="19">
        <v>22</v>
      </c>
      <c r="B27" s="14" t="s">
        <v>6</v>
      </c>
      <c r="C27" s="15" t="s">
        <v>4</v>
      </c>
      <c r="D27" s="32">
        <v>53.1</v>
      </c>
      <c r="E27" s="32">
        <v>20.399999999999999</v>
      </c>
      <c r="F27" s="32">
        <v>20.3</v>
      </c>
      <c r="G27" s="32">
        <v>21.1</v>
      </c>
      <c r="H27" s="32">
        <v>21.9</v>
      </c>
      <c r="I27" s="32">
        <v>20.5</v>
      </c>
      <c r="J27" s="32">
        <v>20.8</v>
      </c>
      <c r="K27" s="32">
        <v>20.6</v>
      </c>
      <c r="L27" s="32">
        <v>21</v>
      </c>
      <c r="M27" s="32">
        <v>22.4</v>
      </c>
      <c r="N27" s="32">
        <v>19.7</v>
      </c>
      <c r="O27" s="32">
        <v>19.899999999999999</v>
      </c>
      <c r="P27" s="32">
        <v>19.899999999999999</v>
      </c>
      <c r="Q27" s="32">
        <v>22.2</v>
      </c>
    </row>
    <row r="28" spans="1:17" s="12" customFormat="1" ht="32.25" thickBot="1" x14ac:dyDescent="0.3">
      <c r="A28" s="19">
        <v>23</v>
      </c>
      <c r="B28" s="14" t="s">
        <v>21</v>
      </c>
      <c r="C28" s="15" t="s">
        <v>8</v>
      </c>
      <c r="D28" s="33">
        <v>100</v>
      </c>
      <c r="E28" s="33">
        <v>100</v>
      </c>
      <c r="F28" s="33">
        <v>100</v>
      </c>
      <c r="G28" s="33">
        <v>100</v>
      </c>
      <c r="H28" s="33">
        <v>100</v>
      </c>
      <c r="I28" s="33">
        <v>100</v>
      </c>
      <c r="J28" s="33">
        <v>100</v>
      </c>
      <c r="K28" s="33">
        <v>100</v>
      </c>
      <c r="L28" s="33">
        <v>100</v>
      </c>
      <c r="M28" s="33">
        <f>M27/M26*100</f>
        <v>11.160936721474837</v>
      </c>
      <c r="N28" s="33">
        <f>N27/N26*100</f>
        <v>9.150023223409196</v>
      </c>
      <c r="O28" s="33">
        <f>O27/O26*100</f>
        <v>6.499020248203788</v>
      </c>
      <c r="P28" s="33">
        <f>P27/P26*100</f>
        <v>7.1096820292961773</v>
      </c>
      <c r="Q28" s="33">
        <f>Q27/Q26*100</f>
        <v>7.3950699533644233</v>
      </c>
    </row>
    <row r="29" spans="1:17" s="12" customFormat="1" ht="16.5" thickBot="1" x14ac:dyDescent="0.3">
      <c r="A29" s="19">
        <v>24</v>
      </c>
      <c r="B29" s="14" t="s">
        <v>9</v>
      </c>
      <c r="C29" s="15" t="s">
        <v>4</v>
      </c>
      <c r="D29" s="32" t="s">
        <v>5</v>
      </c>
      <c r="E29" s="32" t="s">
        <v>5</v>
      </c>
      <c r="F29" s="32" t="s">
        <v>5</v>
      </c>
      <c r="G29" s="32" t="s">
        <v>5</v>
      </c>
      <c r="H29" s="32" t="s">
        <v>5</v>
      </c>
      <c r="I29" s="32" t="s">
        <v>5</v>
      </c>
      <c r="J29" s="32" t="s">
        <v>5</v>
      </c>
      <c r="K29" s="32" t="s">
        <v>5</v>
      </c>
      <c r="L29" s="32" t="s">
        <v>5</v>
      </c>
      <c r="M29" s="32">
        <v>178.3</v>
      </c>
      <c r="N29" s="32">
        <v>195.6</v>
      </c>
      <c r="O29" s="32">
        <v>286.3</v>
      </c>
      <c r="P29" s="32">
        <v>260</v>
      </c>
      <c r="Q29" s="32">
        <v>278</v>
      </c>
    </row>
    <row r="30" spans="1:17" s="12" customFormat="1" ht="32.25" thickBot="1" x14ac:dyDescent="0.3">
      <c r="A30" s="19">
        <v>25</v>
      </c>
      <c r="B30" s="14" t="s">
        <v>22</v>
      </c>
      <c r="C30" s="15" t="s">
        <v>8</v>
      </c>
      <c r="D30" s="32" t="s">
        <v>5</v>
      </c>
      <c r="E30" s="32" t="s">
        <v>5</v>
      </c>
      <c r="F30" s="32" t="s">
        <v>5</v>
      </c>
      <c r="G30" s="32" t="s">
        <v>5</v>
      </c>
      <c r="H30" s="32" t="s">
        <v>5</v>
      </c>
      <c r="I30" s="32" t="s">
        <v>5</v>
      </c>
      <c r="J30" s="32" t="s">
        <v>5</v>
      </c>
      <c r="K30" s="32" t="s">
        <v>5</v>
      </c>
      <c r="L30" s="32" t="s">
        <v>5</v>
      </c>
      <c r="M30" s="33">
        <f>M29/M26*100</f>
        <v>88.83906327852516</v>
      </c>
      <c r="N30" s="33">
        <f>N29/N26*100</f>
        <v>90.849976776590808</v>
      </c>
      <c r="O30" s="33">
        <f>O29/O26*100</f>
        <v>93.500979751796223</v>
      </c>
      <c r="P30" s="33">
        <f>P29/P26*100</f>
        <v>92.890317970703833</v>
      </c>
      <c r="Q30" s="33">
        <f>Q29/Q26*100</f>
        <v>92.604930046635587</v>
      </c>
    </row>
    <row r="31" spans="1:17" s="12" customFormat="1" ht="16.5" thickBot="1" x14ac:dyDescent="0.3">
      <c r="A31" s="19">
        <v>26</v>
      </c>
      <c r="B31" s="20" t="s">
        <v>23</v>
      </c>
      <c r="C31" s="21" t="s">
        <v>4</v>
      </c>
      <c r="D31" s="34">
        <f>D32</f>
        <v>2.2000000000000002</v>
      </c>
      <c r="E31" s="34">
        <f t="shared" ref="E31:L31" si="5">E32</f>
        <v>0.1</v>
      </c>
      <c r="F31" s="34">
        <f t="shared" si="5"/>
        <v>0.2</v>
      </c>
      <c r="G31" s="34">
        <f t="shared" si="5"/>
        <v>0.8</v>
      </c>
      <c r="H31" s="34">
        <f t="shared" si="5"/>
        <v>0.8</v>
      </c>
      <c r="I31" s="34">
        <f t="shared" si="5"/>
        <v>0.1</v>
      </c>
      <c r="J31" s="34">
        <f t="shared" si="5"/>
        <v>0.6</v>
      </c>
      <c r="K31" s="34">
        <f t="shared" si="5"/>
        <v>0.8</v>
      </c>
      <c r="L31" s="34">
        <f t="shared" si="5"/>
        <v>0.2</v>
      </c>
      <c r="M31" s="265">
        <f>M32+M34</f>
        <v>35.5</v>
      </c>
      <c r="N31" s="265">
        <f>N32+N34</f>
        <v>37.699999999999996</v>
      </c>
      <c r="O31" s="265">
        <f>O32+O34</f>
        <v>39.299999999999997</v>
      </c>
      <c r="P31" s="265">
        <f>P32+P34</f>
        <v>39.9</v>
      </c>
      <c r="Q31" s="265">
        <f>Q32+Q34</f>
        <v>42.1</v>
      </c>
    </row>
    <row r="32" spans="1:17" s="12" customFormat="1" ht="16.5" thickBot="1" x14ac:dyDescent="0.3">
      <c r="A32" s="19">
        <v>27</v>
      </c>
      <c r="B32" s="14" t="s">
        <v>6</v>
      </c>
      <c r="C32" s="15" t="s">
        <v>4</v>
      </c>
      <c r="D32" s="32">
        <v>2.2000000000000002</v>
      </c>
      <c r="E32" s="32">
        <v>0.1</v>
      </c>
      <c r="F32" s="32">
        <v>0.2</v>
      </c>
      <c r="G32" s="32">
        <v>0.8</v>
      </c>
      <c r="H32" s="32">
        <v>0.8</v>
      </c>
      <c r="I32" s="32">
        <v>0.1</v>
      </c>
      <c r="J32" s="32">
        <v>0.6</v>
      </c>
      <c r="K32" s="32">
        <v>0.8</v>
      </c>
      <c r="L32" s="32">
        <v>0.2</v>
      </c>
      <c r="M32" s="32">
        <v>0.8</v>
      </c>
      <c r="N32" s="32">
        <v>0.9</v>
      </c>
      <c r="O32" s="32">
        <v>0.5</v>
      </c>
      <c r="P32" s="32">
        <v>0.9</v>
      </c>
      <c r="Q32" s="32">
        <v>0.9</v>
      </c>
    </row>
    <row r="33" spans="1:17" s="12" customFormat="1" ht="32.25" thickBot="1" x14ac:dyDescent="0.3">
      <c r="A33" s="19">
        <v>28</v>
      </c>
      <c r="B33" s="14" t="s">
        <v>24</v>
      </c>
      <c r="C33" s="15" t="s">
        <v>8</v>
      </c>
      <c r="D33" s="33">
        <v>100</v>
      </c>
      <c r="E33" s="33">
        <v>100</v>
      </c>
      <c r="F33" s="33">
        <v>100</v>
      </c>
      <c r="G33" s="33">
        <v>100</v>
      </c>
      <c r="H33" s="33">
        <v>100</v>
      </c>
      <c r="I33" s="33">
        <v>100</v>
      </c>
      <c r="J33" s="33">
        <v>100</v>
      </c>
      <c r="K33" s="33">
        <v>100</v>
      </c>
      <c r="L33" s="33">
        <v>100</v>
      </c>
      <c r="M33" s="33">
        <f>M32/M31*100</f>
        <v>2.2535211267605635</v>
      </c>
      <c r="N33" s="33">
        <f>N32/N31*100</f>
        <v>2.3872679045092839</v>
      </c>
      <c r="O33" s="33">
        <f>O32/O31*100</f>
        <v>1.272264631043257</v>
      </c>
      <c r="P33" s="33">
        <f>P32/P31*100</f>
        <v>2.255639097744361</v>
      </c>
      <c r="Q33" s="33">
        <f>Q32/Q31*100</f>
        <v>2.1377672209026128</v>
      </c>
    </row>
    <row r="34" spans="1:17" s="12" customFormat="1" ht="16.5" thickBot="1" x14ac:dyDescent="0.3">
      <c r="A34" s="19">
        <v>29</v>
      </c>
      <c r="B34" s="14" t="s">
        <v>9</v>
      </c>
      <c r="C34" s="15" t="s">
        <v>4</v>
      </c>
      <c r="D34" s="32" t="s">
        <v>5</v>
      </c>
      <c r="E34" s="32" t="s">
        <v>5</v>
      </c>
      <c r="F34" s="32" t="s">
        <v>5</v>
      </c>
      <c r="G34" s="32" t="s">
        <v>5</v>
      </c>
      <c r="H34" s="32" t="s">
        <v>5</v>
      </c>
      <c r="I34" s="32" t="s">
        <v>5</v>
      </c>
      <c r="J34" s="32" t="s">
        <v>5</v>
      </c>
      <c r="K34" s="32" t="s">
        <v>5</v>
      </c>
      <c r="L34" s="32" t="s">
        <v>5</v>
      </c>
      <c r="M34" s="33">
        <v>34.700000000000003</v>
      </c>
      <c r="N34" s="33">
        <v>36.799999999999997</v>
      </c>
      <c r="O34" s="33">
        <v>38.799999999999997</v>
      </c>
      <c r="P34" s="33">
        <v>39</v>
      </c>
      <c r="Q34" s="33">
        <v>41.2</v>
      </c>
    </row>
    <row r="35" spans="1:17" s="12" customFormat="1" ht="32.25" thickBot="1" x14ac:dyDescent="0.3">
      <c r="A35" s="19">
        <v>30</v>
      </c>
      <c r="B35" s="14" t="s">
        <v>25</v>
      </c>
      <c r="C35" s="15" t="s">
        <v>8</v>
      </c>
      <c r="D35" s="32" t="s">
        <v>5</v>
      </c>
      <c r="E35" s="32" t="s">
        <v>5</v>
      </c>
      <c r="F35" s="32" t="s">
        <v>5</v>
      </c>
      <c r="G35" s="32" t="s">
        <v>5</v>
      </c>
      <c r="H35" s="32" t="s">
        <v>5</v>
      </c>
      <c r="I35" s="32" t="s">
        <v>5</v>
      </c>
      <c r="J35" s="32" t="s">
        <v>5</v>
      </c>
      <c r="K35" s="32" t="s">
        <v>5</v>
      </c>
      <c r="L35" s="32" t="s">
        <v>5</v>
      </c>
      <c r="M35" s="33">
        <f>M34/M31*100</f>
        <v>97.74647887323944</v>
      </c>
      <c r="N35" s="33">
        <f>N34/N31*100</f>
        <v>97.612732095490713</v>
      </c>
      <c r="O35" s="33">
        <f>O34/O31*100</f>
        <v>98.727735368956743</v>
      </c>
      <c r="P35" s="33">
        <f>P34/P31*100</f>
        <v>97.74436090225565</v>
      </c>
      <c r="Q35" s="33">
        <f>Q34/Q31*100</f>
        <v>97.862232779097397</v>
      </c>
    </row>
    <row r="36" spans="1:17" s="12" customFormat="1" ht="16.5" thickBot="1" x14ac:dyDescent="0.3">
      <c r="A36" s="19">
        <v>31</v>
      </c>
      <c r="B36" s="20" t="s">
        <v>26</v>
      </c>
      <c r="C36" s="21" t="s">
        <v>4</v>
      </c>
      <c r="D36" s="34"/>
      <c r="E36" s="34"/>
      <c r="F36" s="34"/>
      <c r="G36" s="34"/>
      <c r="H36" s="34"/>
      <c r="I36" s="34"/>
      <c r="J36" s="34"/>
      <c r="K36" s="34"/>
      <c r="L36" s="34"/>
      <c r="M36" s="34"/>
      <c r="N36" s="34"/>
      <c r="O36" s="34"/>
      <c r="P36" s="34"/>
      <c r="Q36" s="34"/>
    </row>
    <row r="37" spans="1:17" s="12" customFormat="1" ht="16.5" thickBot="1" x14ac:dyDescent="0.3">
      <c r="A37" s="19">
        <v>32</v>
      </c>
      <c r="B37" s="14" t="s">
        <v>6</v>
      </c>
      <c r="C37" s="15" t="s">
        <v>4</v>
      </c>
      <c r="D37" s="32"/>
      <c r="E37" s="32"/>
      <c r="F37" s="32"/>
      <c r="G37" s="32"/>
      <c r="H37" s="32"/>
      <c r="I37" s="32"/>
      <c r="J37" s="32"/>
      <c r="K37" s="32"/>
      <c r="L37" s="32"/>
      <c r="M37" s="32"/>
      <c r="N37" s="32"/>
      <c r="O37" s="32"/>
      <c r="P37" s="32"/>
      <c r="Q37" s="32"/>
    </row>
    <row r="38" spans="1:17" s="12" customFormat="1" ht="32.25" thickBot="1" x14ac:dyDescent="0.3">
      <c r="A38" s="19">
        <v>33</v>
      </c>
      <c r="B38" s="14" t="s">
        <v>27</v>
      </c>
      <c r="C38" s="15" t="s">
        <v>8</v>
      </c>
      <c r="D38" s="32"/>
      <c r="E38" s="32"/>
      <c r="F38" s="32"/>
      <c r="G38" s="32"/>
      <c r="H38" s="32"/>
      <c r="I38" s="32"/>
      <c r="J38" s="32"/>
      <c r="K38" s="32"/>
      <c r="L38" s="32"/>
      <c r="M38" s="32"/>
      <c r="N38" s="32"/>
      <c r="O38" s="32"/>
      <c r="P38" s="32"/>
      <c r="Q38" s="32"/>
    </row>
    <row r="39" spans="1:17" s="12" customFormat="1" ht="16.5" thickBot="1" x14ac:dyDescent="0.3">
      <c r="A39" s="19">
        <v>34</v>
      </c>
      <c r="B39" s="14" t="s">
        <v>9</v>
      </c>
      <c r="C39" s="15" t="s">
        <v>4</v>
      </c>
      <c r="D39" s="32"/>
      <c r="E39" s="32"/>
      <c r="F39" s="32"/>
      <c r="G39" s="32"/>
      <c r="H39" s="32"/>
      <c r="I39" s="32"/>
      <c r="J39" s="32"/>
      <c r="K39" s="32"/>
      <c r="L39" s="32"/>
      <c r="M39" s="32"/>
      <c r="N39" s="32"/>
      <c r="O39" s="32"/>
      <c r="P39" s="32"/>
      <c r="Q39" s="32"/>
    </row>
    <row r="40" spans="1:17" s="12" customFormat="1" ht="32.25" thickBot="1" x14ac:dyDescent="0.3">
      <c r="A40" s="19">
        <v>35</v>
      </c>
      <c r="B40" s="14" t="s">
        <v>28</v>
      </c>
      <c r="C40" s="15" t="s">
        <v>8</v>
      </c>
      <c r="D40" s="32"/>
      <c r="E40" s="32"/>
      <c r="F40" s="32"/>
      <c r="G40" s="32"/>
      <c r="H40" s="32"/>
      <c r="I40" s="32"/>
      <c r="J40" s="32"/>
      <c r="K40" s="32"/>
      <c r="L40" s="32"/>
      <c r="M40" s="32"/>
      <c r="N40" s="32"/>
      <c r="O40" s="32"/>
      <c r="P40" s="32"/>
      <c r="Q40" s="32"/>
    </row>
    <row r="41" spans="1:17" s="12" customFormat="1" ht="16.5" thickBot="1" x14ac:dyDescent="0.3">
      <c r="A41" s="19">
        <v>36</v>
      </c>
      <c r="B41" s="20" t="s">
        <v>29</v>
      </c>
      <c r="C41" s="21" t="s">
        <v>4</v>
      </c>
      <c r="D41" s="34"/>
      <c r="E41" s="34"/>
      <c r="F41" s="34"/>
      <c r="G41" s="34"/>
      <c r="H41" s="34"/>
      <c r="I41" s="34"/>
      <c r="J41" s="34"/>
      <c r="K41" s="34"/>
      <c r="L41" s="34"/>
      <c r="M41" s="34"/>
      <c r="N41" s="34"/>
      <c r="O41" s="34"/>
      <c r="P41" s="34"/>
      <c r="Q41" s="34"/>
    </row>
    <row r="42" spans="1:17" s="12" customFormat="1" ht="16.5" thickBot="1" x14ac:dyDescent="0.3">
      <c r="A42" s="19">
        <v>37</v>
      </c>
      <c r="B42" s="14" t="s">
        <v>6</v>
      </c>
      <c r="C42" s="15" t="s">
        <v>4</v>
      </c>
      <c r="D42" s="32"/>
      <c r="E42" s="32"/>
      <c r="F42" s="32"/>
      <c r="G42" s="32"/>
      <c r="H42" s="32"/>
      <c r="I42" s="32"/>
      <c r="J42" s="32"/>
      <c r="K42" s="32"/>
      <c r="L42" s="32"/>
      <c r="M42" s="32"/>
      <c r="N42" s="32"/>
      <c r="O42" s="32"/>
      <c r="P42" s="32"/>
      <c r="Q42" s="32"/>
    </row>
    <row r="43" spans="1:17" s="12" customFormat="1" ht="32.25" thickBot="1" x14ac:dyDescent="0.3">
      <c r="A43" s="19">
        <v>38</v>
      </c>
      <c r="B43" s="14" t="s">
        <v>30</v>
      </c>
      <c r="C43" s="15" t="s">
        <v>8</v>
      </c>
      <c r="D43" s="32"/>
      <c r="E43" s="32"/>
      <c r="F43" s="32"/>
      <c r="G43" s="32"/>
      <c r="H43" s="32"/>
      <c r="I43" s="32"/>
      <c r="J43" s="32"/>
      <c r="K43" s="32"/>
      <c r="L43" s="32"/>
      <c r="M43" s="32"/>
      <c r="N43" s="32"/>
      <c r="O43" s="32"/>
      <c r="P43" s="32"/>
      <c r="Q43" s="32"/>
    </row>
    <row r="44" spans="1:17" s="12" customFormat="1" ht="16.5" thickBot="1" x14ac:dyDescent="0.3">
      <c r="A44" s="19">
        <v>39</v>
      </c>
      <c r="B44" s="14" t="s">
        <v>9</v>
      </c>
      <c r="C44" s="15" t="s">
        <v>4</v>
      </c>
      <c r="D44" s="32"/>
      <c r="E44" s="32"/>
      <c r="F44" s="32"/>
      <c r="G44" s="32"/>
      <c r="H44" s="32"/>
      <c r="I44" s="32"/>
      <c r="J44" s="32"/>
      <c r="K44" s="32"/>
      <c r="L44" s="32"/>
      <c r="M44" s="32"/>
      <c r="N44" s="32"/>
      <c r="O44" s="32"/>
      <c r="P44" s="32"/>
      <c r="Q44" s="32"/>
    </row>
    <row r="45" spans="1:17" s="12" customFormat="1" ht="32.25" thickBot="1" x14ac:dyDescent="0.3">
      <c r="A45" s="19">
        <v>40</v>
      </c>
      <c r="B45" s="14" t="s">
        <v>31</v>
      </c>
      <c r="C45" s="15" t="s">
        <v>8</v>
      </c>
      <c r="D45" s="32"/>
      <c r="E45" s="32"/>
      <c r="F45" s="32"/>
      <c r="G45" s="32"/>
      <c r="H45" s="32"/>
      <c r="I45" s="32"/>
      <c r="J45" s="32"/>
      <c r="K45" s="32"/>
      <c r="L45" s="32"/>
      <c r="M45" s="32"/>
      <c r="N45" s="32"/>
      <c r="O45" s="32"/>
      <c r="P45" s="32"/>
      <c r="Q45" s="32"/>
    </row>
    <row r="46" spans="1:17" s="12" customFormat="1" ht="16.5" thickBot="1" x14ac:dyDescent="0.3">
      <c r="A46" s="19">
        <v>41</v>
      </c>
      <c r="B46" s="20" t="s">
        <v>32</v>
      </c>
      <c r="C46" s="21" t="s">
        <v>4</v>
      </c>
      <c r="D46" s="34"/>
      <c r="E46" s="34"/>
      <c r="F46" s="34"/>
      <c r="G46" s="34"/>
      <c r="H46" s="34"/>
      <c r="I46" s="34"/>
      <c r="J46" s="34"/>
      <c r="K46" s="34"/>
      <c r="L46" s="34"/>
      <c r="M46" s="34"/>
      <c r="N46" s="34"/>
      <c r="O46" s="34"/>
      <c r="P46" s="34"/>
      <c r="Q46" s="34"/>
    </row>
    <row r="47" spans="1:17" s="12" customFormat="1" ht="16.5" thickBot="1" x14ac:dyDescent="0.3">
      <c r="A47" s="19">
        <v>42</v>
      </c>
      <c r="B47" s="14" t="s">
        <v>6</v>
      </c>
      <c r="C47" s="15" t="s">
        <v>4</v>
      </c>
      <c r="D47" s="32"/>
      <c r="E47" s="32"/>
      <c r="F47" s="32"/>
      <c r="G47" s="32"/>
      <c r="H47" s="32"/>
      <c r="I47" s="32"/>
      <c r="J47" s="32"/>
      <c r="K47" s="32"/>
      <c r="L47" s="32"/>
      <c r="M47" s="32"/>
      <c r="N47" s="32"/>
      <c r="O47" s="32"/>
      <c r="P47" s="32"/>
      <c r="Q47" s="32"/>
    </row>
    <row r="48" spans="1:17" s="12" customFormat="1" ht="32.25" thickBot="1" x14ac:dyDescent="0.3">
      <c r="A48" s="19">
        <v>43</v>
      </c>
      <c r="B48" s="14" t="s">
        <v>33</v>
      </c>
      <c r="C48" s="15" t="s">
        <v>8</v>
      </c>
      <c r="D48" s="32"/>
      <c r="E48" s="32"/>
      <c r="F48" s="32"/>
      <c r="G48" s="32"/>
      <c r="H48" s="32"/>
      <c r="I48" s="32"/>
      <c r="J48" s="32"/>
      <c r="K48" s="32"/>
      <c r="L48" s="32"/>
      <c r="M48" s="32"/>
      <c r="N48" s="32"/>
      <c r="O48" s="32"/>
      <c r="P48" s="32"/>
      <c r="Q48" s="32"/>
    </row>
    <row r="49" spans="1:17" s="12" customFormat="1" ht="16.5" thickBot="1" x14ac:dyDescent="0.3">
      <c r="A49" s="19">
        <v>44</v>
      </c>
      <c r="B49" s="14" t="s">
        <v>9</v>
      </c>
      <c r="C49" s="15" t="s">
        <v>4</v>
      </c>
      <c r="D49" s="32"/>
      <c r="E49" s="32"/>
      <c r="F49" s="32"/>
      <c r="G49" s="32"/>
      <c r="H49" s="32"/>
      <c r="I49" s="32"/>
      <c r="J49" s="32"/>
      <c r="K49" s="32"/>
      <c r="L49" s="32"/>
      <c r="M49" s="32"/>
      <c r="N49" s="32"/>
      <c r="O49" s="32"/>
      <c r="P49" s="32"/>
      <c r="Q49" s="32"/>
    </row>
    <row r="50" spans="1:17" s="12" customFormat="1" ht="32.25" thickBot="1" x14ac:dyDescent="0.3">
      <c r="A50" s="19">
        <v>45</v>
      </c>
      <c r="B50" s="14" t="s">
        <v>34</v>
      </c>
      <c r="C50" s="15" t="s">
        <v>8</v>
      </c>
      <c r="D50" s="32"/>
      <c r="E50" s="32"/>
      <c r="F50" s="32"/>
      <c r="G50" s="32"/>
      <c r="H50" s="32"/>
      <c r="I50" s="32"/>
      <c r="J50" s="32"/>
      <c r="K50" s="32"/>
      <c r="L50" s="32"/>
      <c r="M50" s="32"/>
      <c r="N50" s="32"/>
      <c r="O50" s="32"/>
      <c r="P50" s="32"/>
      <c r="Q50" s="32"/>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46" t="s">
        <v>115</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32"/>
      <c r="E53" s="32"/>
      <c r="F53" s="32"/>
      <c r="G53" s="32"/>
      <c r="H53" s="32"/>
      <c r="I53" s="32"/>
      <c r="J53" s="32"/>
      <c r="K53" s="32"/>
      <c r="L53" s="32"/>
      <c r="M53" s="32"/>
      <c r="N53" s="32"/>
      <c r="O53" s="32"/>
      <c r="P53" s="32"/>
      <c r="Q53" s="32"/>
    </row>
    <row r="54" spans="1:17" s="12" customFormat="1" ht="16.5" thickBot="1" x14ac:dyDescent="0.3">
      <c r="A54" s="19">
        <v>49</v>
      </c>
      <c r="B54" s="14" t="s">
        <v>38</v>
      </c>
      <c r="C54" s="15" t="s">
        <v>39</v>
      </c>
      <c r="D54" s="32"/>
      <c r="E54" s="32"/>
      <c r="F54" s="32"/>
      <c r="G54" s="32"/>
      <c r="H54" s="32"/>
      <c r="I54" s="32"/>
      <c r="J54" s="32"/>
      <c r="K54" s="32"/>
      <c r="L54" s="32"/>
      <c r="M54" s="32"/>
      <c r="N54" s="32"/>
      <c r="O54" s="32"/>
      <c r="P54" s="32"/>
      <c r="Q54" s="32"/>
    </row>
    <row r="55" spans="1:17" s="12" customFormat="1" ht="16.5" thickBot="1" x14ac:dyDescent="0.3">
      <c r="A55" s="19">
        <v>50</v>
      </c>
      <c r="B55" s="14" t="s">
        <v>40</v>
      </c>
      <c r="C55" s="15" t="s">
        <v>41</v>
      </c>
      <c r="D55" s="32"/>
      <c r="E55" s="32"/>
      <c r="F55" s="32"/>
      <c r="G55" s="32"/>
      <c r="H55" s="32"/>
      <c r="I55" s="32"/>
      <c r="J55" s="32"/>
      <c r="K55" s="32"/>
      <c r="L55" s="32"/>
      <c r="M55" s="32"/>
      <c r="N55" s="32"/>
      <c r="O55" s="32"/>
      <c r="P55" s="32"/>
      <c r="Q55" s="32"/>
    </row>
    <row r="56" spans="1:17" s="12" customFormat="1" ht="16.5" thickBot="1" x14ac:dyDescent="0.3">
      <c r="A56" s="19">
        <v>51</v>
      </c>
      <c r="B56" s="14" t="s">
        <v>42</v>
      </c>
      <c r="C56" s="15" t="s">
        <v>37</v>
      </c>
      <c r="D56" s="32"/>
      <c r="E56" s="32"/>
      <c r="F56" s="32"/>
      <c r="G56" s="32"/>
      <c r="H56" s="32"/>
      <c r="I56" s="32"/>
      <c r="J56" s="32"/>
      <c r="K56" s="32"/>
      <c r="L56" s="32"/>
      <c r="M56" s="32"/>
      <c r="N56" s="32"/>
      <c r="O56" s="32"/>
      <c r="P56" s="32"/>
      <c r="Q56" s="32"/>
    </row>
    <row r="57" spans="1:17" s="12" customFormat="1" ht="16.5" thickBot="1" x14ac:dyDescent="0.3">
      <c r="A57" s="19">
        <v>52</v>
      </c>
      <c r="B57" s="14" t="s">
        <v>43</v>
      </c>
      <c r="C57" s="15" t="s">
        <v>37</v>
      </c>
      <c r="D57" s="32"/>
      <c r="E57" s="32"/>
      <c r="F57" s="32"/>
      <c r="G57" s="32"/>
      <c r="H57" s="32"/>
      <c r="I57" s="32"/>
      <c r="J57" s="32"/>
      <c r="K57" s="32"/>
      <c r="L57" s="32"/>
      <c r="M57" s="32"/>
      <c r="N57" s="32"/>
      <c r="O57" s="32"/>
      <c r="P57" s="32"/>
      <c r="Q57" s="32"/>
    </row>
    <row r="58" spans="1:17" s="12" customFormat="1" ht="16.5" thickBot="1" x14ac:dyDescent="0.3">
      <c r="A58" s="19">
        <v>53</v>
      </c>
      <c r="B58" s="90" t="s">
        <v>44</v>
      </c>
      <c r="C58" s="15" t="s">
        <v>37</v>
      </c>
      <c r="D58" s="32"/>
      <c r="E58" s="32"/>
      <c r="F58" s="32"/>
      <c r="G58" s="32"/>
      <c r="H58" s="32"/>
      <c r="I58" s="32"/>
      <c r="J58" s="32"/>
      <c r="K58" s="32"/>
      <c r="L58" s="32"/>
      <c r="M58" s="32"/>
      <c r="N58" s="32"/>
      <c r="O58" s="32"/>
      <c r="P58" s="32"/>
      <c r="Q58" s="32"/>
    </row>
    <row r="59" spans="1:17" s="12" customFormat="1" ht="32.25" thickBot="1" x14ac:dyDescent="0.3">
      <c r="A59" s="19">
        <v>54</v>
      </c>
      <c r="B59" s="14" t="s">
        <v>45</v>
      </c>
      <c r="C59" s="15" t="s">
        <v>37</v>
      </c>
      <c r="D59" s="32"/>
      <c r="E59" s="32"/>
      <c r="F59" s="32"/>
      <c r="G59" s="32"/>
      <c r="H59" s="32"/>
      <c r="I59" s="32"/>
      <c r="J59" s="32"/>
      <c r="K59" s="32"/>
      <c r="L59" s="32"/>
      <c r="M59" s="32"/>
      <c r="N59" s="32"/>
      <c r="O59" s="32"/>
      <c r="P59" s="32"/>
      <c r="Q59" s="32"/>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46</v>
      </c>
      <c r="C61" s="39"/>
      <c r="D61" s="39"/>
      <c r="E61" s="39"/>
      <c r="F61" s="39"/>
      <c r="G61" s="39"/>
      <c r="H61" s="39"/>
      <c r="I61" s="39"/>
      <c r="J61" s="39"/>
      <c r="K61" s="39"/>
      <c r="L61" s="39"/>
      <c r="M61" s="39"/>
      <c r="N61" s="39"/>
      <c r="O61" s="39"/>
      <c r="P61" s="39"/>
      <c r="Q61" s="40"/>
    </row>
    <row r="62" spans="1:17" s="12" customFormat="1" ht="32.25" thickBot="1" x14ac:dyDescent="0.3">
      <c r="A62" s="19">
        <v>57</v>
      </c>
      <c r="B62" s="14" t="s">
        <v>47</v>
      </c>
      <c r="C62" s="15" t="s">
        <v>48</v>
      </c>
      <c r="D62" s="32">
        <v>5.4</v>
      </c>
      <c r="E62" s="32">
        <v>5.7</v>
      </c>
      <c r="F62" s="32">
        <v>6.2</v>
      </c>
      <c r="G62" s="32">
        <v>6.3</v>
      </c>
      <c r="H62" s="32">
        <v>6.4</v>
      </c>
      <c r="I62" s="32">
        <v>6.6</v>
      </c>
      <c r="J62" s="32">
        <v>6.7</v>
      </c>
      <c r="K62" s="32">
        <v>6.9</v>
      </c>
      <c r="L62" s="32">
        <v>7</v>
      </c>
      <c r="M62" s="32">
        <v>7.1</v>
      </c>
      <c r="N62" s="32">
        <v>7.3</v>
      </c>
      <c r="O62" s="32">
        <v>7.4</v>
      </c>
      <c r="P62" s="32">
        <v>7.6</v>
      </c>
      <c r="Q62" s="32">
        <v>7.7</v>
      </c>
    </row>
    <row r="63" spans="1:17" s="12" customFormat="1" ht="32.25" thickBot="1" x14ac:dyDescent="0.3">
      <c r="A63" s="19">
        <v>58</v>
      </c>
      <c r="B63" s="47" t="s">
        <v>49</v>
      </c>
      <c r="C63" s="15" t="s">
        <v>50</v>
      </c>
      <c r="D63" s="33">
        <f>D6/D62</f>
        <v>3.5185185185185182</v>
      </c>
      <c r="E63" s="33">
        <f t="shared" ref="E63:Q63" si="6">E6/E62</f>
        <v>0.91228070175438591</v>
      </c>
      <c r="F63" s="33">
        <f t="shared" si="6"/>
        <v>0.532258064516129</v>
      </c>
      <c r="G63" s="33">
        <f t="shared" si="6"/>
        <v>0.73015873015873012</v>
      </c>
      <c r="H63" s="33">
        <f t="shared" si="6"/>
        <v>0.53125</v>
      </c>
      <c r="I63" s="33">
        <f t="shared" si="6"/>
        <v>0.93939393939393945</v>
      </c>
      <c r="J63" s="33">
        <f t="shared" si="6"/>
        <v>0.83582089552238803</v>
      </c>
      <c r="K63" s="33">
        <f t="shared" si="6"/>
        <v>0.65217391304347827</v>
      </c>
      <c r="L63" s="33">
        <f t="shared" si="6"/>
        <v>0.47142857142857142</v>
      </c>
      <c r="M63" s="33">
        <f t="shared" si="6"/>
        <v>0.47887323943661975</v>
      </c>
      <c r="N63" s="33">
        <f t="shared" si="6"/>
        <v>0.52054794520547942</v>
      </c>
      <c r="O63" s="33">
        <f t="shared" si="6"/>
        <v>0.52702702702702697</v>
      </c>
      <c r="P63" s="33">
        <f t="shared" si="6"/>
        <v>0.44736842105263158</v>
      </c>
      <c r="Q63" s="33">
        <f t="shared" si="6"/>
        <v>0.41558441558441561</v>
      </c>
    </row>
    <row r="64" spans="1:17" s="12" customFormat="1" ht="32.25" thickBot="1" x14ac:dyDescent="0.3">
      <c r="A64" s="19">
        <v>59</v>
      </c>
      <c r="B64" s="47" t="s">
        <v>51</v>
      </c>
      <c r="C64" s="15" t="s">
        <v>50</v>
      </c>
      <c r="D64" s="33">
        <f>D11/D62</f>
        <v>1.5555555555555556</v>
      </c>
      <c r="E64" s="33">
        <f t="shared" ref="E64:Q64" si="7">E11/E62</f>
        <v>0.21052631578947367</v>
      </c>
      <c r="F64" s="33">
        <f t="shared" si="7"/>
        <v>0.17741935483870969</v>
      </c>
      <c r="G64" s="33">
        <f t="shared" si="7"/>
        <v>9.5238095238095233E-2</v>
      </c>
      <c r="H64" s="33">
        <f t="shared" si="7"/>
        <v>9.3749999999999986E-2</v>
      </c>
      <c r="I64" s="33">
        <f t="shared" si="7"/>
        <v>7.575757575757576E-2</v>
      </c>
      <c r="J64" s="33">
        <f t="shared" si="7"/>
        <v>0.20895522388059701</v>
      </c>
      <c r="K64" s="33">
        <f t="shared" si="7"/>
        <v>0.11594202898550725</v>
      </c>
      <c r="L64" s="33">
        <f t="shared" si="7"/>
        <v>9.9999999999999992E-2</v>
      </c>
      <c r="M64" s="33">
        <f t="shared" si="7"/>
        <v>4.154929577464789</v>
      </c>
      <c r="N64" s="33">
        <f t="shared" si="7"/>
        <v>4.8219178082191787</v>
      </c>
      <c r="O64" s="33">
        <f t="shared" si="7"/>
        <v>5.0405405405405412</v>
      </c>
      <c r="P64" s="33">
        <f t="shared" si="7"/>
        <v>4.026315789473685</v>
      </c>
      <c r="Q64" s="33">
        <f t="shared" si="7"/>
        <v>3.8441558441558441</v>
      </c>
    </row>
    <row r="65" spans="1:17" s="12" customFormat="1" ht="32.25" thickBot="1" x14ac:dyDescent="0.3">
      <c r="A65" s="19">
        <v>60</v>
      </c>
      <c r="B65" s="47" t="s">
        <v>52</v>
      </c>
      <c r="C65" s="15" t="s">
        <v>50</v>
      </c>
      <c r="D65" s="32"/>
      <c r="E65" s="32"/>
      <c r="F65" s="32"/>
      <c r="G65" s="32"/>
      <c r="H65" s="32"/>
      <c r="I65" s="32"/>
      <c r="J65" s="32"/>
      <c r="K65" s="32"/>
      <c r="L65" s="32"/>
      <c r="M65" s="32"/>
      <c r="N65" s="32"/>
      <c r="O65" s="32"/>
      <c r="P65" s="32"/>
      <c r="Q65" s="32"/>
    </row>
    <row r="66" spans="1:17" s="12" customFormat="1" ht="32.25" thickBot="1" x14ac:dyDescent="0.3">
      <c r="A66" s="19">
        <v>61</v>
      </c>
      <c r="B66" s="47" t="s">
        <v>53</v>
      </c>
      <c r="C66" s="15" t="s">
        <v>50</v>
      </c>
      <c r="D66" s="32"/>
      <c r="E66" s="32"/>
      <c r="F66" s="32"/>
      <c r="G66" s="32"/>
      <c r="H66" s="32"/>
      <c r="I66" s="32"/>
      <c r="J66" s="32"/>
      <c r="K66" s="32"/>
      <c r="L66" s="32"/>
      <c r="M66" s="32"/>
      <c r="N66" s="32"/>
      <c r="O66" s="32"/>
      <c r="P66" s="32"/>
      <c r="Q66" s="32"/>
    </row>
    <row r="67" spans="1:17" s="12" customFormat="1" ht="32.25" thickBot="1" x14ac:dyDescent="0.3">
      <c r="A67" s="19">
        <v>62</v>
      </c>
      <c r="B67" s="47" t="s">
        <v>54</v>
      </c>
      <c r="C67" s="15" t="s">
        <v>50</v>
      </c>
      <c r="D67" s="33">
        <f>D26/D62</f>
        <v>9.8333333333333321</v>
      </c>
      <c r="E67" s="33">
        <f t="shared" ref="E67:P67" si="8">E26/E62</f>
        <v>3.5789473684210522</v>
      </c>
      <c r="F67" s="33">
        <f t="shared" si="8"/>
        <v>3.274193548387097</v>
      </c>
      <c r="G67" s="33">
        <f t="shared" si="8"/>
        <v>3.3492063492063497</v>
      </c>
      <c r="H67" s="33">
        <f t="shared" si="8"/>
        <v>3.4218749999999996</v>
      </c>
      <c r="I67" s="33">
        <f t="shared" si="8"/>
        <v>3.1060606060606064</v>
      </c>
      <c r="J67" s="33">
        <f t="shared" si="8"/>
        <v>3.1044776119402986</v>
      </c>
      <c r="K67" s="33">
        <f t="shared" si="8"/>
        <v>2.9855072463768115</v>
      </c>
      <c r="L67" s="33">
        <f t="shared" si="8"/>
        <v>3</v>
      </c>
      <c r="M67" s="33">
        <f t="shared" si="8"/>
        <v>28.26760563380282</v>
      </c>
      <c r="N67" s="33">
        <f t="shared" si="8"/>
        <v>29.493150684931503</v>
      </c>
      <c r="O67" s="33">
        <f t="shared" si="8"/>
        <v>41.378378378378372</v>
      </c>
      <c r="P67" s="33">
        <f t="shared" si="8"/>
        <v>36.828947368421055</v>
      </c>
      <c r="Q67" s="33">
        <f>Q26/Q62</f>
        <v>38.987012987012982</v>
      </c>
    </row>
    <row r="68" spans="1:17" s="12" customFormat="1" ht="32.25" thickBot="1" x14ac:dyDescent="0.3">
      <c r="A68" s="19">
        <v>63</v>
      </c>
      <c r="B68" s="47" t="s">
        <v>55</v>
      </c>
      <c r="C68" s="15" t="s">
        <v>50</v>
      </c>
      <c r="D68" s="33">
        <f>D31/D62</f>
        <v>0.40740740740740744</v>
      </c>
      <c r="E68" s="33">
        <f t="shared" ref="E68:Q68" si="9">E31/E62</f>
        <v>1.7543859649122806E-2</v>
      </c>
      <c r="F68" s="33">
        <f t="shared" si="9"/>
        <v>3.2258064516129031E-2</v>
      </c>
      <c r="G68" s="33">
        <f t="shared" si="9"/>
        <v>0.126984126984127</v>
      </c>
      <c r="H68" s="33">
        <f t="shared" si="9"/>
        <v>0.125</v>
      </c>
      <c r="I68" s="33">
        <f t="shared" si="9"/>
        <v>1.5151515151515154E-2</v>
      </c>
      <c r="J68" s="33">
        <f t="shared" si="9"/>
        <v>8.9552238805970144E-2</v>
      </c>
      <c r="K68" s="33">
        <f t="shared" si="9"/>
        <v>0.11594202898550725</v>
      </c>
      <c r="L68" s="33">
        <f t="shared" si="9"/>
        <v>2.8571428571428574E-2</v>
      </c>
      <c r="M68" s="33">
        <f t="shared" si="9"/>
        <v>5</v>
      </c>
      <c r="N68" s="33">
        <f t="shared" si="9"/>
        <v>5.1643835616438354</v>
      </c>
      <c r="O68" s="33">
        <f t="shared" si="9"/>
        <v>5.3108108108108105</v>
      </c>
      <c r="P68" s="33">
        <f t="shared" si="9"/>
        <v>5.25</v>
      </c>
      <c r="Q68" s="33">
        <f t="shared" si="9"/>
        <v>5.4675324675324672</v>
      </c>
    </row>
    <row r="69" spans="1:17" s="12" customFormat="1" ht="32.25" thickBot="1" x14ac:dyDescent="0.3">
      <c r="A69" s="19">
        <v>64</v>
      </c>
      <c r="B69" s="47" t="s">
        <v>56</v>
      </c>
      <c r="C69" s="15" t="s">
        <v>50</v>
      </c>
      <c r="D69" s="32"/>
      <c r="E69" s="32"/>
      <c r="F69" s="32"/>
      <c r="G69" s="32"/>
      <c r="H69" s="32"/>
      <c r="I69" s="32"/>
      <c r="J69" s="32"/>
      <c r="K69" s="32"/>
      <c r="L69" s="32"/>
      <c r="M69" s="32"/>
      <c r="N69" s="32"/>
      <c r="O69" s="32"/>
      <c r="P69" s="32"/>
      <c r="Q69" s="32"/>
    </row>
    <row r="70" spans="1:17" s="12" customFormat="1" ht="32.25" thickBot="1" x14ac:dyDescent="0.3">
      <c r="A70" s="19">
        <v>65</v>
      </c>
      <c r="B70" s="47" t="s">
        <v>57</v>
      </c>
      <c r="C70" s="15" t="s">
        <v>50</v>
      </c>
      <c r="D70" s="32"/>
      <c r="E70" s="32"/>
      <c r="F70" s="32"/>
      <c r="G70" s="32"/>
      <c r="H70" s="32"/>
      <c r="I70" s="32"/>
      <c r="J70" s="32"/>
      <c r="K70" s="32"/>
      <c r="L70" s="32"/>
      <c r="M70" s="32"/>
      <c r="N70" s="32"/>
      <c r="O70" s="32"/>
      <c r="P70" s="32"/>
      <c r="Q70" s="32"/>
    </row>
    <row r="71" spans="1:17" s="12" customFormat="1" ht="32.25" thickBot="1" x14ac:dyDescent="0.3">
      <c r="A71" s="19">
        <v>66</v>
      </c>
      <c r="B71" s="47" t="s">
        <v>58</v>
      </c>
      <c r="C71" s="15" t="s">
        <v>50</v>
      </c>
      <c r="D71" s="32"/>
      <c r="E71" s="32"/>
      <c r="F71" s="32"/>
      <c r="G71" s="32"/>
      <c r="H71" s="32"/>
      <c r="I71" s="32"/>
      <c r="J71" s="32"/>
      <c r="K71" s="32"/>
      <c r="L71" s="32"/>
      <c r="M71" s="32"/>
      <c r="N71" s="32"/>
      <c r="O71" s="32"/>
      <c r="P71" s="32"/>
      <c r="Q71" s="32"/>
    </row>
    <row r="72" spans="1:17" s="12" customFormat="1" ht="16.5" thickBot="1" x14ac:dyDescent="0.3">
      <c r="A72" s="19">
        <v>67</v>
      </c>
      <c r="B72" s="46" t="s">
        <v>59</v>
      </c>
      <c r="C72" s="39"/>
      <c r="D72" s="39"/>
      <c r="E72" s="39"/>
      <c r="F72" s="39"/>
      <c r="G72" s="39"/>
      <c r="H72" s="39"/>
      <c r="I72" s="39"/>
      <c r="J72" s="39"/>
      <c r="K72" s="39"/>
      <c r="L72" s="39"/>
      <c r="M72" s="39"/>
      <c r="N72" s="39"/>
      <c r="O72" s="39"/>
      <c r="P72" s="39"/>
      <c r="Q72" s="40"/>
    </row>
    <row r="73" spans="1:17" s="12" customFormat="1" ht="18.75" thickBot="1" x14ac:dyDescent="0.3">
      <c r="A73" s="19">
        <v>68</v>
      </c>
      <c r="B73" s="14" t="s">
        <v>60</v>
      </c>
      <c r="C73" s="15" t="s">
        <v>61</v>
      </c>
      <c r="D73" s="50">
        <v>142.6</v>
      </c>
      <c r="E73" s="51"/>
      <c r="F73" s="51"/>
      <c r="G73" s="51"/>
      <c r="H73" s="51"/>
      <c r="I73" s="51"/>
      <c r="J73" s="51"/>
      <c r="K73" s="51"/>
      <c r="L73" s="51"/>
      <c r="M73" s="51"/>
      <c r="N73" s="51"/>
      <c r="O73" s="51"/>
      <c r="P73" s="51"/>
      <c r="Q73" s="52"/>
    </row>
    <row r="74" spans="1:17" s="12" customFormat="1" ht="32.25" thickBot="1" x14ac:dyDescent="0.3">
      <c r="A74" s="19">
        <v>69</v>
      </c>
      <c r="B74" s="47" t="s">
        <v>62</v>
      </c>
      <c r="C74" s="15" t="s">
        <v>63</v>
      </c>
      <c r="D74" s="248">
        <f>D6/142.6</f>
        <v>0.13323983169705469</v>
      </c>
      <c r="E74" s="248">
        <f t="shared" ref="E74:Q74" si="10">E6/142.6</f>
        <v>3.6465638148667608E-2</v>
      </c>
      <c r="F74" s="248">
        <f t="shared" si="10"/>
        <v>2.3141654978962131E-2</v>
      </c>
      <c r="G74" s="248">
        <f t="shared" si="10"/>
        <v>3.2258064516129031E-2</v>
      </c>
      <c r="H74" s="248">
        <f t="shared" si="10"/>
        <v>2.3842917251051893E-2</v>
      </c>
      <c r="I74" s="248">
        <f t="shared" si="10"/>
        <v>4.3478260869565223E-2</v>
      </c>
      <c r="J74" s="248">
        <f t="shared" si="10"/>
        <v>3.9270687237026647E-2</v>
      </c>
      <c r="K74" s="248">
        <f t="shared" si="10"/>
        <v>3.155680224403927E-2</v>
      </c>
      <c r="L74" s="248">
        <f t="shared" si="10"/>
        <v>2.3141654978962131E-2</v>
      </c>
      <c r="M74" s="248">
        <f t="shared" si="10"/>
        <v>2.3842917251051893E-2</v>
      </c>
      <c r="N74" s="248">
        <f t="shared" si="10"/>
        <v>2.6647966339410939E-2</v>
      </c>
      <c r="O74" s="248">
        <f t="shared" si="10"/>
        <v>2.7349228611500701E-2</v>
      </c>
      <c r="P74" s="248">
        <f t="shared" si="10"/>
        <v>2.3842917251051893E-2</v>
      </c>
      <c r="Q74" s="248">
        <f t="shared" si="10"/>
        <v>2.2440392706872373E-2</v>
      </c>
    </row>
    <row r="75" spans="1:17" s="12" customFormat="1" ht="32.25" thickBot="1" x14ac:dyDescent="0.3">
      <c r="A75" s="19">
        <v>70</v>
      </c>
      <c r="B75" s="47" t="s">
        <v>64</v>
      </c>
      <c r="C75" s="15" t="s">
        <v>65</v>
      </c>
      <c r="D75" s="248">
        <f>D11/142.6</f>
        <v>5.8906030855539977E-2</v>
      </c>
      <c r="E75" s="248">
        <f t="shared" ref="E75:Q75" si="11">E11/142.6</f>
        <v>8.4151472650771386E-3</v>
      </c>
      <c r="F75" s="248">
        <f t="shared" si="11"/>
        <v>7.7138849929873779E-3</v>
      </c>
      <c r="G75" s="248">
        <f t="shared" si="11"/>
        <v>4.2075736325385693E-3</v>
      </c>
      <c r="H75" s="248">
        <f t="shared" si="11"/>
        <v>4.2075736325385693E-3</v>
      </c>
      <c r="I75" s="248">
        <f t="shared" si="11"/>
        <v>3.5063113604488082E-3</v>
      </c>
      <c r="J75" s="248">
        <f t="shared" si="11"/>
        <v>9.8176718092566617E-3</v>
      </c>
      <c r="K75" s="248">
        <f t="shared" si="11"/>
        <v>5.6100981767180933E-3</v>
      </c>
      <c r="L75" s="248">
        <f t="shared" si="11"/>
        <v>4.9088359046283309E-3</v>
      </c>
      <c r="M75" s="248">
        <f t="shared" si="11"/>
        <v>0.20687237026647967</v>
      </c>
      <c r="N75" s="248">
        <f t="shared" si="11"/>
        <v>0.24684431977559609</v>
      </c>
      <c r="O75" s="248">
        <f t="shared" si="11"/>
        <v>0.26157082748948113</v>
      </c>
      <c r="P75" s="248">
        <f t="shared" si="11"/>
        <v>0.21458625525946706</v>
      </c>
      <c r="Q75" s="248">
        <f t="shared" si="11"/>
        <v>0.20757363253856945</v>
      </c>
    </row>
    <row r="76" spans="1:17" s="12" customFormat="1" ht="32.25" thickBot="1" x14ac:dyDescent="0.3">
      <c r="A76" s="19">
        <v>71</v>
      </c>
      <c r="B76" s="47" t="s">
        <v>66</v>
      </c>
      <c r="C76" s="15" t="s">
        <v>65</v>
      </c>
      <c r="D76" s="32"/>
      <c r="E76" s="32"/>
      <c r="F76" s="32"/>
      <c r="G76" s="32"/>
      <c r="H76" s="32"/>
      <c r="I76" s="32"/>
      <c r="J76" s="32"/>
      <c r="K76" s="32"/>
      <c r="L76" s="32"/>
      <c r="M76" s="32"/>
      <c r="N76" s="32"/>
      <c r="O76" s="32"/>
      <c r="P76" s="32"/>
      <c r="Q76" s="32"/>
    </row>
    <row r="77" spans="1:17" s="12" customFormat="1" ht="32.25" thickBot="1" x14ac:dyDescent="0.3">
      <c r="A77" s="19">
        <v>72</v>
      </c>
      <c r="B77" s="47" t="s">
        <v>67</v>
      </c>
      <c r="C77" s="15" t="s">
        <v>65</v>
      </c>
      <c r="D77" s="32"/>
      <c r="E77" s="32"/>
      <c r="F77" s="32"/>
      <c r="G77" s="32"/>
      <c r="H77" s="32"/>
      <c r="I77" s="32"/>
      <c r="J77" s="32"/>
      <c r="K77" s="32"/>
      <c r="L77" s="32"/>
      <c r="M77" s="32"/>
      <c r="N77" s="32"/>
      <c r="O77" s="32"/>
      <c r="P77" s="32"/>
      <c r="Q77" s="32"/>
    </row>
    <row r="78" spans="1:17" s="12" customFormat="1" ht="32.25" thickBot="1" x14ac:dyDescent="0.3">
      <c r="A78" s="19">
        <v>73</v>
      </c>
      <c r="B78" s="47" t="s">
        <v>68</v>
      </c>
      <c r="C78" s="15" t="s">
        <v>65</v>
      </c>
      <c r="D78" s="248">
        <f>D26/142.6</f>
        <v>0.37237026647966343</v>
      </c>
      <c r="E78" s="248">
        <f t="shared" ref="E78:Q78" si="12">E26/142.6</f>
        <v>0.14305750350631136</v>
      </c>
      <c r="F78" s="248">
        <f t="shared" si="12"/>
        <v>0.14235624123422161</v>
      </c>
      <c r="G78" s="248">
        <f t="shared" si="12"/>
        <v>0.1479663394109397</v>
      </c>
      <c r="H78" s="248">
        <f t="shared" si="12"/>
        <v>0.15357643758765779</v>
      </c>
      <c r="I78" s="248">
        <f t="shared" si="12"/>
        <v>0.14375876577840113</v>
      </c>
      <c r="J78" s="248">
        <f t="shared" si="12"/>
        <v>0.14586255259467043</v>
      </c>
      <c r="K78" s="248">
        <f t="shared" si="12"/>
        <v>0.14446002805049091</v>
      </c>
      <c r="L78" s="248">
        <f t="shared" si="12"/>
        <v>0.14726507713884993</v>
      </c>
      <c r="M78" s="248">
        <f t="shared" si="12"/>
        <v>1.4074333800841516</v>
      </c>
      <c r="N78" s="248">
        <f t="shared" si="12"/>
        <v>1.5098176718092566</v>
      </c>
      <c r="O78" s="248">
        <f t="shared" si="12"/>
        <v>2.14726507713885</v>
      </c>
      <c r="P78" s="248">
        <f t="shared" si="12"/>
        <v>1.9628330995792425</v>
      </c>
      <c r="Q78" s="248">
        <f t="shared" si="12"/>
        <v>2.1051893408134643</v>
      </c>
    </row>
    <row r="79" spans="1:17" s="12" customFormat="1" ht="32.25" thickBot="1" x14ac:dyDescent="0.3">
      <c r="A79" s="19">
        <v>74</v>
      </c>
      <c r="B79" s="47" t="s">
        <v>69</v>
      </c>
      <c r="C79" s="15" t="s">
        <v>65</v>
      </c>
      <c r="D79" s="248">
        <f>D31/142.6</f>
        <v>1.5427769985974756E-2</v>
      </c>
      <c r="E79" s="248">
        <f t="shared" ref="E79:Q79" si="13">E31/142.6</f>
        <v>7.0126227208976166E-4</v>
      </c>
      <c r="F79" s="248">
        <f t="shared" si="13"/>
        <v>1.4025245441795233E-3</v>
      </c>
      <c r="G79" s="248">
        <f t="shared" si="13"/>
        <v>5.6100981767180933E-3</v>
      </c>
      <c r="H79" s="248">
        <f t="shared" si="13"/>
        <v>5.6100981767180933E-3</v>
      </c>
      <c r="I79" s="248">
        <f t="shared" si="13"/>
        <v>7.0126227208976166E-4</v>
      </c>
      <c r="J79" s="248">
        <f t="shared" si="13"/>
        <v>4.2075736325385693E-3</v>
      </c>
      <c r="K79" s="248">
        <f t="shared" si="13"/>
        <v>5.6100981767180933E-3</v>
      </c>
      <c r="L79" s="248">
        <f t="shared" si="13"/>
        <v>1.4025245441795233E-3</v>
      </c>
      <c r="M79" s="248">
        <f t="shared" si="13"/>
        <v>0.24894810659186536</v>
      </c>
      <c r="N79" s="248">
        <f t="shared" si="13"/>
        <v>0.26437587657784012</v>
      </c>
      <c r="O79" s="248">
        <f t="shared" si="13"/>
        <v>0.2755960729312763</v>
      </c>
      <c r="P79" s="248">
        <f t="shared" si="13"/>
        <v>0.27980364656381485</v>
      </c>
      <c r="Q79" s="248">
        <f t="shared" si="13"/>
        <v>0.29523141654978963</v>
      </c>
    </row>
    <row r="80" spans="1:17" s="12" customFormat="1" ht="32.25" thickBot="1" x14ac:dyDescent="0.3">
      <c r="A80" s="19">
        <v>75</v>
      </c>
      <c r="B80" s="47" t="s">
        <v>70</v>
      </c>
      <c r="C80" s="15" t="s">
        <v>65</v>
      </c>
      <c r="D80" s="32"/>
      <c r="E80" s="32"/>
      <c r="F80" s="32"/>
      <c r="G80" s="32"/>
      <c r="H80" s="32"/>
      <c r="I80" s="32"/>
      <c r="J80" s="32"/>
      <c r="K80" s="32"/>
      <c r="L80" s="32"/>
      <c r="M80" s="32"/>
      <c r="N80" s="32"/>
      <c r="O80" s="32"/>
      <c r="P80" s="32"/>
      <c r="Q80" s="32"/>
    </row>
    <row r="81" spans="1:17" s="12" customFormat="1" ht="32.25" thickBot="1" x14ac:dyDescent="0.3">
      <c r="A81" s="19">
        <v>76</v>
      </c>
      <c r="B81" s="47" t="s">
        <v>71</v>
      </c>
      <c r="C81" s="15" t="s">
        <v>65</v>
      </c>
      <c r="D81" s="32"/>
      <c r="E81" s="32"/>
      <c r="F81" s="32"/>
      <c r="G81" s="32"/>
      <c r="H81" s="32"/>
      <c r="I81" s="32"/>
      <c r="J81" s="32"/>
      <c r="K81" s="32"/>
      <c r="L81" s="32"/>
      <c r="M81" s="32"/>
      <c r="N81" s="32"/>
      <c r="O81" s="32"/>
      <c r="P81" s="32"/>
      <c r="Q81" s="32"/>
    </row>
    <row r="82" spans="1:17" s="12" customFormat="1" ht="32.25" thickBot="1" x14ac:dyDescent="0.3">
      <c r="A82" s="19">
        <v>77</v>
      </c>
      <c r="B82" s="47" t="s">
        <v>72</v>
      </c>
      <c r="C82" s="15" t="s">
        <v>63</v>
      </c>
      <c r="D82" s="32"/>
      <c r="E82" s="32"/>
      <c r="F82" s="32"/>
      <c r="G82" s="32"/>
      <c r="H82" s="32"/>
      <c r="I82" s="32"/>
      <c r="J82" s="32"/>
      <c r="K82" s="32"/>
      <c r="L82" s="32"/>
      <c r="M82" s="32"/>
      <c r="N82" s="32"/>
      <c r="O82" s="32"/>
      <c r="P82" s="32"/>
      <c r="Q82" s="32"/>
    </row>
    <row r="83" spans="1:17" s="12" customFormat="1" ht="16.5" thickBot="1" x14ac:dyDescent="0.3">
      <c r="A83" s="19">
        <v>78</v>
      </c>
      <c r="B83" s="46" t="s">
        <v>73</v>
      </c>
      <c r="C83" s="39"/>
      <c r="D83" s="39"/>
      <c r="E83" s="39"/>
      <c r="F83" s="39"/>
      <c r="G83" s="39"/>
      <c r="H83" s="39"/>
      <c r="I83" s="39"/>
      <c r="J83" s="39"/>
      <c r="K83" s="39"/>
      <c r="L83" s="39"/>
      <c r="M83" s="39"/>
      <c r="N83" s="39"/>
      <c r="O83" s="39"/>
      <c r="P83" s="39"/>
      <c r="Q83" s="40"/>
    </row>
    <row r="84" spans="1:17" s="12" customFormat="1" ht="48" thickBot="1" x14ac:dyDescent="0.3">
      <c r="A84" s="19">
        <v>79</v>
      </c>
      <c r="B84" s="407" t="s">
        <v>376</v>
      </c>
      <c r="C84" s="15" t="s">
        <v>75</v>
      </c>
      <c r="D84" s="32"/>
      <c r="E84" s="32"/>
      <c r="F84" s="32"/>
      <c r="G84" s="33">
        <v>0.82507903055848264</v>
      </c>
      <c r="H84" s="33">
        <v>1.0277797873110035</v>
      </c>
      <c r="I84" s="33">
        <v>1.2253079360930506</v>
      </c>
      <c r="J84" s="33">
        <v>1.7670896301033288</v>
      </c>
      <c r="K84" s="33">
        <v>2.1111788291900559</v>
      </c>
      <c r="L84" s="33">
        <v>2.3290179789588579</v>
      </c>
      <c r="M84" s="33">
        <v>2.9182304072503338</v>
      </c>
      <c r="N84" s="33">
        <v>4.0170598699367179</v>
      </c>
      <c r="O84" s="33">
        <v>4.4451094432512006</v>
      </c>
      <c r="P84" s="33">
        <v>5.0186572276775525</v>
      </c>
      <c r="Q84" s="33">
        <v>5.4723086900129703</v>
      </c>
    </row>
    <row r="85" spans="1:17" s="12" customFormat="1" ht="32.25" thickBot="1" x14ac:dyDescent="0.3">
      <c r="A85" s="19">
        <v>80</v>
      </c>
      <c r="B85" s="47" t="s">
        <v>76</v>
      </c>
      <c r="C85" s="15" t="s">
        <v>77</v>
      </c>
      <c r="D85" s="32"/>
      <c r="E85" s="32"/>
      <c r="F85" s="32"/>
      <c r="G85" s="33">
        <f>G6/G84</f>
        <v>5.5752234993614298</v>
      </c>
      <c r="H85" s="33">
        <f t="shared" ref="H85:Q85" si="14">H6/H84</f>
        <v>3.3081016400366012</v>
      </c>
      <c r="I85" s="33">
        <f t="shared" si="14"/>
        <v>5.0599525371303633</v>
      </c>
      <c r="J85" s="33">
        <f t="shared" si="14"/>
        <v>3.1690526075197134</v>
      </c>
      <c r="K85" s="33">
        <f t="shared" si="14"/>
        <v>2.1315105749361858</v>
      </c>
      <c r="L85" s="33">
        <f t="shared" si="14"/>
        <v>1.4169061938608136</v>
      </c>
      <c r="M85" s="33">
        <f t="shared" si="14"/>
        <v>1.1650896349899964</v>
      </c>
      <c r="N85" s="33">
        <f t="shared" si="14"/>
        <v>0.94596548795272561</v>
      </c>
      <c r="O85" s="33">
        <f t="shared" si="14"/>
        <v>0.87736872394023624</v>
      </c>
      <c r="P85" s="33">
        <f t="shared" si="14"/>
        <v>0.67747204994380406</v>
      </c>
      <c r="Q85" s="33">
        <f t="shared" si="14"/>
        <v>0.58476233364540253</v>
      </c>
    </row>
    <row r="86" spans="1:17" s="12" customFormat="1" ht="32.25" thickBot="1" x14ac:dyDescent="0.3">
      <c r="A86" s="19">
        <v>81</v>
      </c>
      <c r="B86" s="47" t="s">
        <v>78</v>
      </c>
      <c r="C86" s="15" t="s">
        <v>79</v>
      </c>
      <c r="D86" s="32"/>
      <c r="E86" s="32"/>
      <c r="F86" s="32"/>
      <c r="G86" s="33">
        <f>G11/G84</f>
        <v>0.7272030651340996</v>
      </c>
      <c r="H86" s="33">
        <f t="shared" ref="H86:Q86" si="15">H11/H84</f>
        <v>0.58378264235940025</v>
      </c>
      <c r="I86" s="33">
        <f t="shared" si="15"/>
        <v>0.40806068847825511</v>
      </c>
      <c r="J86" s="33">
        <f t="shared" si="15"/>
        <v>0.79226315187992835</v>
      </c>
      <c r="K86" s="33">
        <f t="shared" si="15"/>
        <v>0.37893521332198865</v>
      </c>
      <c r="L86" s="33">
        <f t="shared" si="15"/>
        <v>0.30055585930380896</v>
      </c>
      <c r="M86" s="33">
        <f t="shared" si="15"/>
        <v>10.108865950648498</v>
      </c>
      <c r="N86" s="33">
        <f t="shared" si="15"/>
        <v>8.7626276778778802</v>
      </c>
      <c r="O86" s="33">
        <f t="shared" si="15"/>
        <v>8.3912444623002092</v>
      </c>
      <c r="P86" s="33">
        <f t="shared" si="15"/>
        <v>6.0972484494942369</v>
      </c>
      <c r="Q86" s="33">
        <f t="shared" si="15"/>
        <v>5.4090515862199737</v>
      </c>
    </row>
    <row r="87" spans="1:17" s="12" customFormat="1" ht="32.25" thickBot="1" x14ac:dyDescent="0.3">
      <c r="A87" s="19">
        <v>82</v>
      </c>
      <c r="B87" s="47" t="s">
        <v>80</v>
      </c>
      <c r="C87" s="15" t="s">
        <v>79</v>
      </c>
      <c r="D87" s="32"/>
      <c r="E87" s="32"/>
      <c r="F87" s="32"/>
      <c r="G87" s="32"/>
      <c r="H87" s="32"/>
      <c r="I87" s="32"/>
      <c r="J87" s="32"/>
      <c r="K87" s="32"/>
      <c r="L87" s="32"/>
      <c r="M87" s="32"/>
      <c r="N87" s="32"/>
      <c r="O87" s="32"/>
      <c r="P87" s="32"/>
      <c r="Q87" s="32"/>
    </row>
    <row r="88" spans="1:17" s="12" customFormat="1" ht="32.25" thickBot="1" x14ac:dyDescent="0.3">
      <c r="A88" s="19">
        <v>83</v>
      </c>
      <c r="B88" s="47" t="s">
        <v>81</v>
      </c>
      <c r="C88" s="15" t="s">
        <v>79</v>
      </c>
      <c r="D88" s="32"/>
      <c r="E88" s="32"/>
      <c r="F88" s="32"/>
      <c r="G88" s="32"/>
      <c r="H88" s="32"/>
      <c r="I88" s="32"/>
      <c r="J88" s="32"/>
      <c r="K88" s="32"/>
      <c r="L88" s="32"/>
      <c r="M88" s="32"/>
      <c r="N88" s="32"/>
      <c r="O88" s="32"/>
      <c r="P88" s="32"/>
      <c r="Q88" s="32"/>
    </row>
    <row r="89" spans="1:17" s="12" customFormat="1" ht="32.25" thickBot="1" x14ac:dyDescent="0.3">
      <c r="A89" s="19">
        <v>84</v>
      </c>
      <c r="B89" s="47" t="s">
        <v>82</v>
      </c>
      <c r="C89" s="15" t="s">
        <v>79</v>
      </c>
      <c r="D89" s="32"/>
      <c r="E89" s="32"/>
      <c r="F89" s="32"/>
      <c r="G89" s="33">
        <f>G26/G84</f>
        <v>25.573307790549169</v>
      </c>
      <c r="H89" s="33">
        <f t="shared" ref="H89:Q89" si="16">H26/H84</f>
        <v>21.308066446118108</v>
      </c>
      <c r="I89" s="33">
        <f t="shared" si="16"/>
        <v>16.730488227608458</v>
      </c>
      <c r="J89" s="33">
        <f t="shared" si="16"/>
        <v>11.770766827930364</v>
      </c>
      <c r="K89" s="33">
        <f t="shared" si="16"/>
        <v>9.7575817430412073</v>
      </c>
      <c r="L89" s="33">
        <f t="shared" si="16"/>
        <v>9.0166757791142693</v>
      </c>
      <c r="M89" s="33">
        <f t="shared" si="16"/>
        <v>68.774555806615382</v>
      </c>
      <c r="N89" s="33">
        <f t="shared" si="16"/>
        <v>53.596413041111006</v>
      </c>
      <c r="O89" s="33">
        <f t="shared" si="16"/>
        <v>68.884693146282132</v>
      </c>
      <c r="P89" s="33">
        <f t="shared" si="16"/>
        <v>55.771890229197275</v>
      </c>
      <c r="Q89" s="33">
        <f t="shared" si="16"/>
        <v>54.858016425109319</v>
      </c>
    </row>
    <row r="90" spans="1:17" s="12" customFormat="1" ht="32.25" thickBot="1" x14ac:dyDescent="0.3">
      <c r="A90" s="19">
        <v>85</v>
      </c>
      <c r="B90" s="47" t="s">
        <v>83</v>
      </c>
      <c r="C90" s="15" t="s">
        <v>79</v>
      </c>
      <c r="D90" s="32"/>
      <c r="E90" s="32"/>
      <c r="F90" s="32"/>
      <c r="G90" s="33">
        <f>G31/G84</f>
        <v>0.96960408684546617</v>
      </c>
      <c r="H90" s="33">
        <f t="shared" ref="H90:Q90" si="17">H31/H84</f>
        <v>0.77837685647920041</v>
      </c>
      <c r="I90" s="33">
        <f t="shared" si="17"/>
        <v>8.1612137695651024E-2</v>
      </c>
      <c r="J90" s="33">
        <f t="shared" si="17"/>
        <v>0.33954135080568359</v>
      </c>
      <c r="K90" s="33">
        <f t="shared" si="17"/>
        <v>0.37893521332198865</v>
      </c>
      <c r="L90" s="33">
        <f t="shared" si="17"/>
        <v>8.5873102658231143E-2</v>
      </c>
      <c r="M90" s="33">
        <f t="shared" si="17"/>
        <v>12.164906482983787</v>
      </c>
      <c r="N90" s="33">
        <f t="shared" si="17"/>
        <v>9.3849733936362512</v>
      </c>
      <c r="O90" s="33">
        <f t="shared" si="17"/>
        <v>8.841177141243918</v>
      </c>
      <c r="P90" s="33">
        <f t="shared" si="17"/>
        <v>7.9503337625758181</v>
      </c>
      <c r="Q90" s="33">
        <f t="shared" si="17"/>
        <v>7.6932794520223267</v>
      </c>
    </row>
    <row r="91" spans="1:17" s="12" customFormat="1" ht="32.25" thickBot="1" x14ac:dyDescent="0.3">
      <c r="A91" s="19">
        <v>86</v>
      </c>
      <c r="B91" s="47" t="s">
        <v>84</v>
      </c>
      <c r="C91" s="15" t="s">
        <v>79</v>
      </c>
      <c r="D91" s="32"/>
      <c r="E91" s="32"/>
      <c r="F91" s="32"/>
      <c r="G91" s="32"/>
      <c r="H91" s="32"/>
      <c r="I91" s="32"/>
      <c r="J91" s="32"/>
      <c r="K91" s="32"/>
      <c r="L91" s="32"/>
      <c r="M91" s="32"/>
      <c r="N91" s="32"/>
      <c r="O91" s="32"/>
      <c r="P91" s="32"/>
      <c r="Q91" s="32"/>
    </row>
    <row r="92" spans="1:17" s="12" customFormat="1" ht="32.25" thickBot="1" x14ac:dyDescent="0.3">
      <c r="A92" s="19">
        <v>87</v>
      </c>
      <c r="B92" s="47" t="s">
        <v>85</v>
      </c>
      <c r="C92" s="15" t="s">
        <v>79</v>
      </c>
      <c r="D92" s="32"/>
      <c r="E92" s="32"/>
      <c r="F92" s="32"/>
      <c r="G92" s="32"/>
      <c r="H92" s="32"/>
      <c r="I92" s="32"/>
      <c r="J92" s="32"/>
      <c r="K92" s="32"/>
      <c r="L92" s="32"/>
      <c r="M92" s="32"/>
      <c r="N92" s="32"/>
      <c r="O92" s="32"/>
      <c r="P92" s="32"/>
      <c r="Q92" s="32"/>
    </row>
    <row r="93" spans="1:17" s="12" customFormat="1" ht="32.25" thickBot="1" x14ac:dyDescent="0.3">
      <c r="A93" s="19">
        <v>88</v>
      </c>
      <c r="B93" s="47" t="s">
        <v>86</v>
      </c>
      <c r="C93" s="15" t="s">
        <v>77</v>
      </c>
      <c r="D93" s="32"/>
      <c r="E93" s="32"/>
      <c r="F93" s="32"/>
      <c r="G93" s="32"/>
      <c r="H93" s="32"/>
      <c r="I93" s="32"/>
      <c r="J93" s="32"/>
      <c r="K93" s="32"/>
      <c r="L93" s="32"/>
      <c r="M93" s="32"/>
      <c r="N93" s="32"/>
      <c r="O93" s="32"/>
      <c r="P93" s="32"/>
      <c r="Q93" s="32"/>
    </row>
    <row r="94" spans="1:17" s="12" customFormat="1" ht="15.75" x14ac:dyDescent="0.25">
      <c r="A94" s="60"/>
      <c r="B94" s="66" t="s">
        <v>88</v>
      </c>
      <c r="C94"/>
      <c r="D94"/>
      <c r="E94"/>
      <c r="F94"/>
      <c r="G94"/>
      <c r="H94"/>
      <c r="I94"/>
      <c r="J94"/>
      <c r="K94"/>
      <c r="L94"/>
      <c r="M94"/>
      <c r="N94"/>
      <c r="O94"/>
      <c r="P94"/>
      <c r="Q94"/>
    </row>
    <row r="95" spans="1:17" s="12" customFormat="1" ht="15.75" x14ac:dyDescent="0.25">
      <c r="A95" s="60"/>
      <c r="B95" s="67" t="s">
        <v>89</v>
      </c>
      <c r="C95"/>
      <c r="D95"/>
      <c r="E95"/>
      <c r="F95"/>
      <c r="G95"/>
      <c r="H95"/>
      <c r="I95"/>
      <c r="J95"/>
      <c r="K95"/>
      <c r="L95"/>
      <c r="M95"/>
      <c r="N95"/>
      <c r="O95"/>
      <c r="P95"/>
      <c r="Q95"/>
    </row>
    <row r="96" spans="1:17" s="12" customFormat="1" ht="15.75" x14ac:dyDescent="0.25">
      <c r="A96" s="60"/>
      <c r="B96" s="69" t="s">
        <v>90</v>
      </c>
      <c r="C96" s="69"/>
      <c r="D96" s="69"/>
      <c r="E96" s="69"/>
      <c r="F96" s="69"/>
      <c r="G96" s="69"/>
      <c r="H96" s="69"/>
      <c r="I96" s="69"/>
      <c r="J96" s="69"/>
      <c r="K96" s="69"/>
      <c r="L96" s="69"/>
      <c r="M96" s="69"/>
      <c r="N96" s="69"/>
      <c r="O96" s="69"/>
      <c r="P96" s="69"/>
      <c r="Q96" s="69"/>
    </row>
    <row r="97" spans="1:17" s="12" customFormat="1" ht="15.75" x14ac:dyDescent="0.25">
      <c r="A97" s="60"/>
      <c r="B97" s="70" t="s">
        <v>91</v>
      </c>
      <c r="C97" s="70"/>
      <c r="D97" s="70"/>
      <c r="E97" s="70"/>
      <c r="F97" s="70"/>
      <c r="G97" s="70"/>
      <c r="H97" s="70"/>
      <c r="I97" s="70"/>
      <c r="J97" s="70"/>
      <c r="K97" s="70"/>
      <c r="L97" s="70"/>
      <c r="M97" s="70"/>
      <c r="N97" s="70"/>
      <c r="O97" s="70"/>
      <c r="P97" s="70"/>
      <c r="Q97" s="70"/>
    </row>
    <row r="98" spans="1:17" s="12" customFormat="1" ht="15.75" x14ac:dyDescent="0.25">
      <c r="A98" s="60"/>
      <c r="B98" s="69" t="s">
        <v>92</v>
      </c>
      <c r="C98" s="69"/>
      <c r="D98" s="69"/>
      <c r="E98" s="69"/>
      <c r="F98" s="69"/>
      <c r="G98" s="69"/>
      <c r="H98" s="69"/>
      <c r="I98" s="69"/>
      <c r="J98" s="69"/>
      <c r="K98" s="69"/>
      <c r="L98" s="69"/>
      <c r="M98" s="69"/>
      <c r="N98" s="69"/>
      <c r="O98" s="69"/>
      <c r="P98" s="69"/>
      <c r="Q98" s="69"/>
    </row>
    <row r="99" spans="1:17" s="12" customFormat="1" ht="15" customHeight="1" x14ac:dyDescent="0.25">
      <c r="A99" s="71"/>
      <c r="B99" s="69" t="s">
        <v>93</v>
      </c>
      <c r="C99" s="69"/>
      <c r="D99" s="69"/>
      <c r="E99" s="69"/>
      <c r="F99" s="69"/>
      <c r="G99" s="69"/>
      <c r="H99" s="69"/>
      <c r="I99" s="69"/>
      <c r="J99" s="69"/>
      <c r="K99" s="69"/>
      <c r="L99" s="69"/>
      <c r="M99" s="69"/>
      <c r="N99" s="69"/>
      <c r="O99" s="69"/>
      <c r="P99" s="69"/>
      <c r="Q99" s="69"/>
    </row>
    <row r="100" spans="1:17" s="12" customFormat="1" ht="15" customHeight="1" x14ac:dyDescent="0.25">
      <c r="A100" s="71"/>
      <c r="B100" s="69" t="s">
        <v>94</v>
      </c>
      <c r="C100" s="69"/>
      <c r="D100" s="69"/>
      <c r="E100" s="69"/>
      <c r="F100" s="69"/>
      <c r="G100" s="69"/>
      <c r="H100" s="69"/>
      <c r="I100" s="69"/>
      <c r="J100" s="69"/>
      <c r="K100" s="69"/>
      <c r="L100" s="69"/>
      <c r="M100" s="69"/>
      <c r="N100" s="69"/>
      <c r="O100" s="69"/>
      <c r="P100" s="69"/>
      <c r="Q100" s="69"/>
    </row>
    <row r="101" spans="1:17" s="12" customFormat="1" ht="15" customHeight="1" x14ac:dyDescent="0.25">
      <c r="A101" s="71"/>
      <c r="B101" s="69" t="s">
        <v>95</v>
      </c>
      <c r="C101" s="69"/>
      <c r="D101" s="69"/>
      <c r="E101" s="69"/>
      <c r="F101" s="69"/>
      <c r="G101" s="69"/>
      <c r="H101" s="69"/>
      <c r="I101" s="69"/>
      <c r="J101" s="69"/>
      <c r="K101" s="69"/>
      <c r="L101" s="69"/>
      <c r="M101" s="69"/>
      <c r="N101" s="69"/>
      <c r="O101" s="69"/>
      <c r="P101" s="69"/>
      <c r="Q101" s="69"/>
    </row>
    <row r="102" spans="1:17" s="12" customFormat="1" ht="15.75" x14ac:dyDescent="0.25">
      <c r="A102" s="60"/>
      <c r="B102" s="69" t="s">
        <v>96</v>
      </c>
      <c r="C102" s="69"/>
      <c r="D102" s="69"/>
      <c r="E102" s="69"/>
      <c r="F102" s="69"/>
      <c r="G102" s="69"/>
      <c r="H102" s="69"/>
      <c r="I102" s="69"/>
      <c r="J102" s="69"/>
      <c r="K102" s="69"/>
      <c r="L102" s="69"/>
      <c r="M102" s="69"/>
      <c r="N102" s="69"/>
      <c r="O102" s="69"/>
      <c r="P102" s="69"/>
      <c r="Q102" s="69"/>
    </row>
    <row r="103" spans="1:17" s="12" customFormat="1" ht="15.75" x14ac:dyDescent="0.25">
      <c r="A103" s="71"/>
      <c r="B103" s="69" t="s">
        <v>97</v>
      </c>
      <c r="C103" s="69"/>
      <c r="D103" s="69"/>
      <c r="E103" s="69"/>
      <c r="F103" s="69"/>
      <c r="G103" s="69"/>
      <c r="H103" s="69"/>
      <c r="I103" s="69"/>
      <c r="J103" s="69"/>
      <c r="K103" s="69"/>
      <c r="L103" s="69"/>
      <c r="M103" s="69"/>
      <c r="N103" s="69"/>
      <c r="O103" s="69"/>
      <c r="P103" s="69"/>
      <c r="Q103" s="69"/>
    </row>
    <row r="104" spans="1:17" s="12" customFormat="1" ht="15.75" x14ac:dyDescent="0.25">
      <c r="A104" s="71"/>
      <c r="B104" s="69" t="s">
        <v>98</v>
      </c>
      <c r="C104" s="69"/>
      <c r="D104" s="69"/>
      <c r="E104" s="69"/>
      <c r="F104" s="69"/>
      <c r="G104" s="69"/>
      <c r="H104" s="69"/>
      <c r="I104" s="69"/>
      <c r="J104" s="69"/>
      <c r="K104" s="69"/>
      <c r="L104" s="69"/>
      <c r="M104" s="69"/>
      <c r="N104" s="69"/>
      <c r="O104" s="69"/>
      <c r="P104" s="69"/>
      <c r="Q104" s="69"/>
    </row>
    <row r="105" spans="1:17" s="12" customFormat="1" ht="15.75" x14ac:dyDescent="0.25">
      <c r="A105" s="71"/>
      <c r="B105" s="69" t="s">
        <v>99</v>
      </c>
      <c r="C105" s="69"/>
      <c r="D105" s="69"/>
      <c r="E105" s="69"/>
      <c r="F105" s="69"/>
      <c r="G105" s="69"/>
      <c r="H105" s="69"/>
      <c r="I105" s="69"/>
      <c r="J105" s="69"/>
      <c r="K105" s="69"/>
      <c r="L105" s="69"/>
      <c r="M105" s="69"/>
      <c r="N105" s="69"/>
      <c r="O105" s="69"/>
      <c r="P105" s="69"/>
      <c r="Q105" s="69"/>
    </row>
    <row r="106" spans="1:17" s="12" customFormat="1" ht="9" customHeight="1" x14ac:dyDescent="0.25">
      <c r="A106" s="71"/>
      <c r="B106" s="72" t="s">
        <v>100</v>
      </c>
      <c r="C106" s="73"/>
      <c r="D106" s="73"/>
      <c r="E106" s="73"/>
      <c r="F106" s="73"/>
      <c r="G106" s="73"/>
      <c r="H106" s="73"/>
      <c r="I106" s="73"/>
      <c r="J106" s="73"/>
      <c r="K106" s="73"/>
      <c r="L106" s="73"/>
      <c r="M106" s="73"/>
      <c r="N106" s="73"/>
      <c r="O106" s="73"/>
      <c r="P106" s="73"/>
      <c r="Q106" s="73"/>
    </row>
    <row r="107" spans="1:17" s="12" customFormat="1" ht="9" customHeight="1" x14ac:dyDescent="0.25">
      <c r="A107" s="71"/>
      <c r="B107" s="73"/>
      <c r="C107" s="73"/>
      <c r="D107" s="73"/>
      <c r="E107" s="73"/>
      <c r="F107" s="73"/>
      <c r="G107" s="73"/>
      <c r="H107" s="73"/>
      <c r="I107" s="73"/>
      <c r="J107" s="73"/>
      <c r="K107" s="73"/>
      <c r="L107" s="73"/>
      <c r="M107" s="73"/>
      <c r="N107" s="73"/>
      <c r="O107" s="73"/>
      <c r="P107" s="73"/>
      <c r="Q107" s="73"/>
    </row>
    <row r="108" spans="1:17" s="75" customFormat="1" ht="30" customHeight="1" x14ac:dyDescent="0.25">
      <c r="A108" s="71"/>
      <c r="B108" s="74" t="s">
        <v>101</v>
      </c>
      <c r="C108" s="74"/>
      <c r="D108" s="74"/>
      <c r="E108" s="74"/>
      <c r="F108" s="74"/>
      <c r="G108" s="74"/>
      <c r="H108" s="74"/>
      <c r="I108" s="74"/>
      <c r="J108" s="74"/>
      <c r="K108" s="74"/>
      <c r="L108" s="74"/>
      <c r="M108" s="74"/>
      <c r="N108" s="74"/>
      <c r="O108" s="74"/>
      <c r="P108" s="74"/>
      <c r="Q108" s="74"/>
    </row>
    <row r="109" spans="1:17" s="75" customFormat="1" x14ac:dyDescent="0.25">
      <c r="A109" s="1"/>
      <c r="B109" s="76" t="s">
        <v>102</v>
      </c>
      <c r="C109" s="74"/>
      <c r="D109" s="74"/>
      <c r="E109" s="74"/>
      <c r="F109" s="74"/>
      <c r="G109" s="74"/>
      <c r="H109" s="74"/>
      <c r="I109" s="74"/>
      <c r="J109" s="74"/>
      <c r="K109" s="74"/>
      <c r="L109" s="74"/>
      <c r="M109" s="74"/>
      <c r="N109" s="74"/>
      <c r="O109" s="74"/>
      <c r="P109" s="74"/>
      <c r="Q109" s="74"/>
    </row>
    <row r="110" spans="1:17" s="75" customFormat="1" x14ac:dyDescent="0.25">
      <c r="A110" s="1"/>
      <c r="B110" s="77" t="s">
        <v>103</v>
      </c>
      <c r="C110" s="78"/>
      <c r="D110" s="78"/>
      <c r="E110" s="78"/>
      <c r="F110" s="78"/>
      <c r="G110" s="78"/>
      <c r="H110" s="78"/>
      <c r="I110" s="78"/>
      <c r="J110" s="78"/>
      <c r="K110" s="78"/>
      <c r="L110" s="78"/>
      <c r="M110" s="78"/>
      <c r="N110" s="78"/>
      <c r="O110" s="78"/>
      <c r="P110" s="78"/>
      <c r="Q110" s="78"/>
    </row>
    <row r="111" spans="1:17" s="75" customFormat="1" ht="15" customHeight="1" x14ac:dyDescent="0.25">
      <c r="A111" s="1"/>
      <c r="B111" s="77" t="s">
        <v>104</v>
      </c>
      <c r="C111" s="80"/>
      <c r="D111" s="78"/>
      <c r="E111" s="78"/>
      <c r="F111" s="78"/>
      <c r="G111" s="78"/>
      <c r="H111" s="78"/>
      <c r="I111" s="78"/>
      <c r="J111" s="78"/>
      <c r="K111" s="78"/>
      <c r="L111" s="78"/>
      <c r="M111" s="78"/>
      <c r="N111" s="78"/>
      <c r="O111" s="78"/>
      <c r="P111" s="78"/>
      <c r="Q111" s="78"/>
    </row>
    <row r="112" spans="1:17" s="75" customFormat="1" ht="15" customHeight="1" x14ac:dyDescent="0.25">
      <c r="A112" s="1"/>
      <c r="B112" s="76" t="s">
        <v>105</v>
      </c>
      <c r="C112" s="76"/>
      <c r="D112" s="76"/>
      <c r="E112" s="76"/>
      <c r="F112" s="76"/>
      <c r="G112" s="76"/>
      <c r="H112" s="76"/>
      <c r="I112" s="76"/>
      <c r="J112" s="76"/>
      <c r="K112" s="76"/>
      <c r="L112" s="76"/>
      <c r="M112" s="76"/>
      <c r="N112" s="76"/>
      <c r="O112" s="76"/>
      <c r="P112" s="76"/>
      <c r="Q112" s="76"/>
    </row>
    <row r="113" spans="2:17" ht="15" customHeight="1" x14ac:dyDescent="0.25">
      <c r="B113" s="76" t="s">
        <v>106</v>
      </c>
      <c r="C113" s="76"/>
      <c r="D113" s="76"/>
      <c r="E113" s="76"/>
      <c r="F113" s="76"/>
      <c r="G113" s="76"/>
      <c r="H113" s="76"/>
      <c r="I113" s="76"/>
      <c r="J113" s="76"/>
      <c r="K113" s="76"/>
      <c r="L113" s="76"/>
      <c r="M113" s="76"/>
      <c r="N113" s="76"/>
      <c r="O113" s="76"/>
      <c r="P113" s="76"/>
      <c r="Q113" s="76"/>
    </row>
    <row r="114" spans="2:17" ht="15" customHeight="1" x14ac:dyDescent="0.25">
      <c r="B114" s="81" t="s">
        <v>107</v>
      </c>
      <c r="C114" s="81"/>
      <c r="D114" s="81"/>
      <c r="E114" s="81"/>
      <c r="F114" s="81"/>
      <c r="G114" s="81"/>
      <c r="H114" s="81"/>
      <c r="I114" s="81"/>
      <c r="J114" s="81"/>
      <c r="K114" s="81"/>
      <c r="L114" s="81"/>
      <c r="M114" s="81"/>
      <c r="N114" s="81"/>
      <c r="O114" s="81"/>
      <c r="P114" s="81"/>
      <c r="Q114" s="81"/>
    </row>
    <row r="115" spans="2:17" ht="30" customHeight="1" x14ac:dyDescent="0.25">
      <c r="B115" s="82" t="s">
        <v>108</v>
      </c>
    </row>
    <row r="116" spans="2:17" ht="30" customHeight="1" x14ac:dyDescent="0.25">
      <c r="B116" s="83" t="s">
        <v>109</v>
      </c>
      <c r="C116" s="83"/>
      <c r="D116" s="83"/>
      <c r="E116" s="83"/>
      <c r="F116" s="83"/>
      <c r="G116" s="83"/>
      <c r="H116" s="83"/>
      <c r="I116" s="83"/>
      <c r="J116" s="83"/>
      <c r="K116" s="83"/>
      <c r="L116" s="83"/>
      <c r="M116" s="83"/>
      <c r="N116" s="83"/>
      <c r="O116" s="83"/>
      <c r="P116" s="83"/>
      <c r="Q116" s="83"/>
    </row>
    <row r="117" spans="2:17" ht="15" customHeight="1" x14ac:dyDescent="0.25">
      <c r="B117" s="84" t="s">
        <v>110</v>
      </c>
      <c r="C117" s="84"/>
      <c r="D117" s="84"/>
      <c r="E117" s="84"/>
      <c r="F117" s="84"/>
      <c r="G117" s="84"/>
      <c r="H117" s="84"/>
      <c r="I117" s="84"/>
      <c r="J117" s="84"/>
      <c r="K117" s="84"/>
      <c r="L117" s="84"/>
      <c r="M117" s="84"/>
      <c r="N117" s="84"/>
      <c r="O117" s="84"/>
      <c r="P117" s="84"/>
      <c r="Q117" s="84"/>
    </row>
    <row r="118" spans="2:17" x14ac:dyDescent="0.25">
      <c r="B118" s="84" t="s">
        <v>111</v>
      </c>
      <c r="C118" s="84"/>
      <c r="D118" s="84"/>
      <c r="E118" s="84"/>
      <c r="F118" s="84"/>
      <c r="G118" s="84"/>
      <c r="H118" s="84"/>
      <c r="I118" s="84"/>
      <c r="J118" s="84"/>
      <c r="K118" s="84"/>
      <c r="L118" s="84"/>
      <c r="M118" s="84"/>
      <c r="N118" s="84"/>
      <c r="O118" s="84"/>
      <c r="P118" s="84"/>
      <c r="Q118" s="84"/>
    </row>
  </sheetData>
  <mergeCells count="28">
    <mergeCell ref="B114:Q114"/>
    <mergeCell ref="B116:Q116"/>
    <mergeCell ref="B117:Q117"/>
    <mergeCell ref="B118:Q118"/>
    <mergeCell ref="B105:Q105"/>
    <mergeCell ref="B106:Q107"/>
    <mergeCell ref="B108:Q108"/>
    <mergeCell ref="B109:Q109"/>
    <mergeCell ref="B112:Q112"/>
    <mergeCell ref="B113:Q113"/>
    <mergeCell ref="B99:Q99"/>
    <mergeCell ref="B100:Q100"/>
    <mergeCell ref="B101:Q101"/>
    <mergeCell ref="B102:Q102"/>
    <mergeCell ref="B103:Q103"/>
    <mergeCell ref="B104:Q104"/>
    <mergeCell ref="B72:Q72"/>
    <mergeCell ref="D73:Q73"/>
    <mergeCell ref="B83:Q83"/>
    <mergeCell ref="B96:Q96"/>
    <mergeCell ref="B97:Q97"/>
    <mergeCell ref="B98:Q98"/>
    <mergeCell ref="B1:Q1"/>
    <mergeCell ref="D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tabSelected="1" zoomScale="75" zoomScaleNormal="120" workbookViewId="0">
      <selection activeCell="I41" sqref="I41:O41"/>
    </sheetView>
  </sheetViews>
  <sheetFormatPr defaultRowHeight="15" x14ac:dyDescent="0.25"/>
  <cols>
    <col min="1" max="1" width="5.7109375" style="1" customWidth="1"/>
    <col min="2" max="2" width="33.7109375" style="1" customWidth="1"/>
    <col min="3" max="3" width="30.7109375" style="1" customWidth="1"/>
    <col min="4" max="6" width="9.140625" style="1"/>
    <col min="7" max="7" width="13.28515625" style="1" bestFit="1" customWidth="1"/>
    <col min="8" max="9" width="9.140625" style="1"/>
    <col min="10" max="10" width="13.28515625" style="1" bestFit="1" customWidth="1"/>
    <col min="11" max="16384" width="9.140625" style="1"/>
  </cols>
  <sheetData>
    <row r="1" spans="1:17" ht="36.75" customHeight="1" x14ac:dyDescent="0.3">
      <c r="B1" s="2" t="s">
        <v>377</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6.5" thickBot="1" x14ac:dyDescent="0.3">
      <c r="A4" s="408"/>
      <c r="B4" s="409"/>
      <c r="C4" s="10" t="s">
        <v>120</v>
      </c>
      <c r="D4" s="10">
        <v>1990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359"/>
      <c r="B5" s="410" t="s">
        <v>121</v>
      </c>
      <c r="C5" s="39"/>
      <c r="D5" s="39"/>
      <c r="E5" s="39"/>
      <c r="F5" s="39"/>
      <c r="G5" s="39"/>
      <c r="H5" s="39"/>
      <c r="I5" s="39"/>
      <c r="J5" s="39"/>
      <c r="K5" s="39"/>
      <c r="L5" s="39"/>
      <c r="M5" s="39"/>
      <c r="N5" s="39"/>
      <c r="O5" s="39"/>
      <c r="P5" s="39"/>
      <c r="Q5" s="40"/>
    </row>
    <row r="6" spans="1:17" s="12" customFormat="1" ht="16.5" thickBot="1" x14ac:dyDescent="0.3">
      <c r="A6" s="359">
        <v>1</v>
      </c>
      <c r="B6" s="411" t="s">
        <v>122</v>
      </c>
      <c r="C6" s="21" t="s">
        <v>123</v>
      </c>
      <c r="D6" s="34"/>
      <c r="E6" s="412"/>
      <c r="F6" s="34"/>
      <c r="G6" s="34">
        <v>136.53</v>
      </c>
      <c r="H6" s="34">
        <v>165.88</v>
      </c>
      <c r="I6" s="34">
        <v>150.32999999999998</v>
      </c>
      <c r="J6" s="34">
        <v>100.75563999999999</v>
      </c>
      <c r="K6" s="34">
        <v>100.62867</v>
      </c>
      <c r="L6" s="34">
        <v>100.62867</v>
      </c>
      <c r="M6" s="34">
        <v>100.07431000000001</v>
      </c>
      <c r="N6" s="34">
        <v>113.56919000000001</v>
      </c>
      <c r="O6" s="34">
        <v>112.32859000000001</v>
      </c>
      <c r="P6" s="34"/>
      <c r="Q6" s="34"/>
    </row>
    <row r="7" spans="1:17" s="12" customFormat="1" ht="27.75" customHeight="1" thickBot="1" x14ac:dyDescent="0.3">
      <c r="A7" s="359">
        <v>2</v>
      </c>
      <c r="B7" s="413" t="s">
        <v>124</v>
      </c>
      <c r="C7" s="15" t="s">
        <v>123</v>
      </c>
      <c r="D7" s="32"/>
      <c r="E7" s="32"/>
      <c r="F7" s="32"/>
      <c r="G7" s="32">
        <v>136.03</v>
      </c>
      <c r="H7" s="32">
        <v>165.38</v>
      </c>
      <c r="I7" s="32">
        <v>149.32999999999998</v>
      </c>
      <c r="J7" s="32">
        <v>99.73017999999999</v>
      </c>
      <c r="K7" s="32">
        <v>99.559309999999996</v>
      </c>
      <c r="L7" s="32">
        <v>99.559309999999996</v>
      </c>
      <c r="M7" s="32">
        <v>98.752220000000008</v>
      </c>
      <c r="N7" s="32">
        <v>112.50406000000001</v>
      </c>
      <c r="O7" s="32">
        <v>111.26346000000001</v>
      </c>
      <c r="P7" s="32"/>
      <c r="Q7" s="32"/>
    </row>
    <row r="8" spans="1:17" s="12" customFormat="1" ht="32.25" thickBot="1" x14ac:dyDescent="0.3">
      <c r="A8" s="359">
        <v>3</v>
      </c>
      <c r="B8" s="413" t="s">
        <v>125</v>
      </c>
      <c r="C8" s="15" t="s">
        <v>8</v>
      </c>
      <c r="D8" s="32"/>
      <c r="E8" s="32"/>
      <c r="F8" s="32"/>
      <c r="G8" s="32">
        <f>(G7/G6)*100</f>
        <v>99.633780121585005</v>
      </c>
      <c r="H8" s="32">
        <f t="shared" ref="H8:O8" si="0">(H7/H6)*100</f>
        <v>99.698577284784179</v>
      </c>
      <c r="I8" s="32">
        <f t="shared" si="0"/>
        <v>99.334796780416411</v>
      </c>
      <c r="J8" s="32">
        <f t="shared" si="0"/>
        <v>98.982230672148972</v>
      </c>
      <c r="K8" s="32">
        <f t="shared" si="0"/>
        <v>98.937320745668202</v>
      </c>
      <c r="L8" s="32">
        <f t="shared" si="0"/>
        <v>98.937320745668202</v>
      </c>
      <c r="M8" s="32">
        <f t="shared" si="0"/>
        <v>98.678891715566166</v>
      </c>
      <c r="N8" s="32">
        <f t="shared" si="0"/>
        <v>99.062131199491702</v>
      </c>
      <c r="O8" s="32">
        <f t="shared" si="0"/>
        <v>99.051773017003057</v>
      </c>
      <c r="P8" s="32"/>
      <c r="Q8" s="32"/>
    </row>
    <row r="9" spans="1:17" s="12" customFormat="1" ht="16.5" thickBot="1" x14ac:dyDescent="0.3">
      <c r="A9" s="359">
        <v>4</v>
      </c>
      <c r="B9" s="413" t="s">
        <v>126</v>
      </c>
      <c r="C9" s="15" t="s">
        <v>123</v>
      </c>
      <c r="D9" s="32"/>
      <c r="E9" s="32"/>
      <c r="F9" s="32"/>
      <c r="G9" s="32">
        <v>0.5</v>
      </c>
      <c r="H9" s="32">
        <v>0.5</v>
      </c>
      <c r="I9" s="32">
        <v>1</v>
      </c>
      <c r="J9" s="32">
        <v>1.02546</v>
      </c>
      <c r="K9" s="32">
        <v>1.0693600000000001</v>
      </c>
      <c r="L9" s="32">
        <v>1.0693600000000001</v>
      </c>
      <c r="M9" s="32">
        <v>1.32209</v>
      </c>
      <c r="N9" s="32">
        <v>1.0651299999999999</v>
      </c>
      <c r="O9" s="32">
        <v>1.0651299999999999</v>
      </c>
      <c r="P9" s="32"/>
      <c r="Q9" s="32"/>
    </row>
    <row r="10" spans="1:17" s="12" customFormat="1" ht="32.25" thickBot="1" x14ac:dyDescent="0.3">
      <c r="A10" s="359">
        <v>5</v>
      </c>
      <c r="B10" s="413" t="s">
        <v>127</v>
      </c>
      <c r="C10" s="15" t="s">
        <v>8</v>
      </c>
      <c r="D10" s="32"/>
      <c r="E10" s="32"/>
      <c r="F10" s="32"/>
      <c r="G10" s="32">
        <f>(G9/G6)*100</f>
        <v>0.36621987841500037</v>
      </c>
      <c r="H10" s="32">
        <f t="shared" ref="H10:O10" si="1">(H9/H6)*100</f>
        <v>0.30142271521581865</v>
      </c>
      <c r="I10" s="32">
        <f t="shared" si="1"/>
        <v>0.66520321958358286</v>
      </c>
      <c r="J10" s="32">
        <f t="shared" si="1"/>
        <v>1.0177693278510267</v>
      </c>
      <c r="K10" s="32">
        <f t="shared" si="1"/>
        <v>1.0626792543317924</v>
      </c>
      <c r="L10" s="32">
        <f t="shared" si="1"/>
        <v>1.0626792543317924</v>
      </c>
      <c r="M10" s="32">
        <f t="shared" si="1"/>
        <v>1.3211082844338371</v>
      </c>
      <c r="N10" s="32">
        <f t="shared" si="1"/>
        <v>0.93786880050830668</v>
      </c>
      <c r="O10" s="32">
        <f t="shared" si="1"/>
        <v>0.94822698299693775</v>
      </c>
      <c r="P10" s="32"/>
      <c r="Q10" s="32"/>
    </row>
    <row r="11" spans="1:17" s="12" customFormat="1" ht="16.5" thickBot="1" x14ac:dyDescent="0.3">
      <c r="A11" s="359">
        <v>6</v>
      </c>
      <c r="B11" s="411" t="s">
        <v>128</v>
      </c>
      <c r="C11" s="21" t="s">
        <v>123</v>
      </c>
      <c r="D11" s="34"/>
      <c r="E11" s="34"/>
      <c r="F11" s="34"/>
      <c r="G11" s="34">
        <v>29.01</v>
      </c>
      <c r="H11" s="34">
        <v>34.510000000000005</v>
      </c>
      <c r="I11" s="34">
        <v>47.5</v>
      </c>
      <c r="J11" s="34">
        <v>33.546979999999998</v>
      </c>
      <c r="K11" s="34">
        <v>34.553670000000004</v>
      </c>
      <c r="L11" s="34">
        <v>34.553670000000004</v>
      </c>
      <c r="M11" s="34">
        <v>35.01746</v>
      </c>
      <c r="N11" s="34">
        <v>36.615960000000001</v>
      </c>
      <c r="O11" s="34">
        <v>32.4619</v>
      </c>
      <c r="P11" s="34"/>
      <c r="Q11" s="34"/>
    </row>
    <row r="12" spans="1:17" s="12" customFormat="1" ht="28.5" customHeight="1" thickBot="1" x14ac:dyDescent="0.3">
      <c r="A12" s="359">
        <v>7</v>
      </c>
      <c r="B12" s="413" t="s">
        <v>124</v>
      </c>
      <c r="C12" s="15" t="s">
        <v>123</v>
      </c>
      <c r="D12" s="32"/>
      <c r="E12" s="32"/>
      <c r="F12" s="32"/>
      <c r="G12" s="32">
        <v>17.71</v>
      </c>
      <c r="H12" s="32">
        <v>23.21</v>
      </c>
      <c r="I12" s="32">
        <v>25.5</v>
      </c>
      <c r="J12" s="32">
        <v>22.2776</v>
      </c>
      <c r="K12" s="32">
        <v>22.680790000000002</v>
      </c>
      <c r="L12" s="32">
        <v>22.680790000000002</v>
      </c>
      <c r="M12" s="32">
        <v>20.750160000000001</v>
      </c>
      <c r="N12" s="32">
        <v>24.548109999999998</v>
      </c>
      <c r="O12" s="32">
        <v>20.394049999999996</v>
      </c>
      <c r="P12" s="32"/>
      <c r="Q12" s="32"/>
    </row>
    <row r="13" spans="1:17" s="12" customFormat="1" ht="32.25" thickBot="1" x14ac:dyDescent="0.3">
      <c r="A13" s="359">
        <v>8</v>
      </c>
      <c r="B13" s="413" t="s">
        <v>129</v>
      </c>
      <c r="C13" s="15" t="s">
        <v>8</v>
      </c>
      <c r="D13" s="32"/>
      <c r="E13" s="32"/>
      <c r="F13" s="32"/>
      <c r="G13" s="32">
        <f>(G12/G11)*100</f>
        <v>61.047914512237156</v>
      </c>
      <c r="H13" s="32">
        <f t="shared" ref="H13:O13" si="2">(H12/H11)*100</f>
        <v>67.255867864387127</v>
      </c>
      <c r="I13" s="32">
        <f t="shared" si="2"/>
        <v>53.684210526315788</v>
      </c>
      <c r="J13" s="32">
        <f t="shared" si="2"/>
        <v>66.407169885336927</v>
      </c>
      <c r="K13" s="32">
        <f t="shared" si="2"/>
        <v>65.639308357115183</v>
      </c>
      <c r="L13" s="32">
        <f t="shared" si="2"/>
        <v>65.639308357115183</v>
      </c>
      <c r="M13" s="32">
        <f t="shared" si="2"/>
        <v>59.2566108449899</v>
      </c>
      <c r="N13" s="32">
        <f t="shared" si="2"/>
        <v>67.042104044247367</v>
      </c>
      <c r="O13" s="32">
        <f t="shared" si="2"/>
        <v>62.824572806890529</v>
      </c>
      <c r="P13" s="32"/>
      <c r="Q13" s="32"/>
    </row>
    <row r="14" spans="1:17" s="12" customFormat="1" ht="16.5" thickBot="1" x14ac:dyDescent="0.3">
      <c r="A14" s="359">
        <v>9</v>
      </c>
      <c r="B14" s="413" t="s">
        <v>130</v>
      </c>
      <c r="C14" s="15" t="s">
        <v>123</v>
      </c>
      <c r="D14" s="32"/>
      <c r="E14" s="32"/>
      <c r="F14" s="32"/>
      <c r="G14" s="32">
        <v>11.3</v>
      </c>
      <c r="H14" s="32">
        <v>11.3</v>
      </c>
      <c r="I14" s="32">
        <v>22</v>
      </c>
      <c r="J14" s="32">
        <v>11.26938</v>
      </c>
      <c r="K14" s="32">
        <v>11.872880000000002</v>
      </c>
      <c r="L14" s="32">
        <v>11.872880000000002</v>
      </c>
      <c r="M14" s="32">
        <v>14.267300000000002</v>
      </c>
      <c r="N14" s="32">
        <v>12.06785</v>
      </c>
      <c r="O14" s="32">
        <v>12.06785</v>
      </c>
      <c r="P14" s="32"/>
      <c r="Q14" s="32"/>
    </row>
    <row r="15" spans="1:17" s="12" customFormat="1" ht="32.25" thickBot="1" x14ac:dyDescent="0.3">
      <c r="A15" s="359">
        <v>10</v>
      </c>
      <c r="B15" s="413" t="s">
        <v>131</v>
      </c>
      <c r="C15" s="15" t="s">
        <v>8</v>
      </c>
      <c r="D15" s="32"/>
      <c r="E15" s="32"/>
      <c r="F15" s="32"/>
      <c r="G15" s="32">
        <f>(G14/G11)*100</f>
        <v>38.952085487762837</v>
      </c>
      <c r="H15" s="32">
        <f t="shared" ref="H15:O15" si="3">(H14/H11)*100</f>
        <v>32.744132135612865</v>
      </c>
      <c r="I15" s="32">
        <f t="shared" si="3"/>
        <v>46.315789473684212</v>
      </c>
      <c r="J15" s="32">
        <f t="shared" si="3"/>
        <v>33.59283011466308</v>
      </c>
      <c r="K15" s="32">
        <f t="shared" si="3"/>
        <v>34.360691642884824</v>
      </c>
      <c r="L15" s="32">
        <f t="shared" si="3"/>
        <v>34.360691642884824</v>
      </c>
      <c r="M15" s="32">
        <f t="shared" si="3"/>
        <v>40.743389155010107</v>
      </c>
      <c r="N15" s="32">
        <f t="shared" si="3"/>
        <v>32.957895955752626</v>
      </c>
      <c r="O15" s="32">
        <f t="shared" si="3"/>
        <v>37.175427193109464</v>
      </c>
      <c r="P15" s="32"/>
      <c r="Q15" s="32"/>
    </row>
    <row r="16" spans="1:17" s="12" customFormat="1" ht="22.5" customHeight="1" thickBot="1" x14ac:dyDescent="0.3">
      <c r="A16" s="359">
        <v>11</v>
      </c>
      <c r="B16" s="411" t="s">
        <v>132</v>
      </c>
      <c r="C16" s="21" t="s">
        <v>123</v>
      </c>
      <c r="D16" s="34"/>
      <c r="E16" s="34"/>
      <c r="F16" s="34"/>
      <c r="G16" s="34"/>
      <c r="H16" s="34"/>
      <c r="I16" s="34"/>
      <c r="J16" s="34">
        <v>25.22</v>
      </c>
      <c r="K16" s="34">
        <v>25.212249999999997</v>
      </c>
      <c r="L16" s="34">
        <v>25.156999999999996</v>
      </c>
      <c r="M16" s="34">
        <v>26.342790000000001</v>
      </c>
      <c r="N16" s="34">
        <v>27.824759999999998</v>
      </c>
      <c r="O16" s="34">
        <v>27.653999999999996</v>
      </c>
      <c r="P16" s="34"/>
      <c r="Q16" s="34"/>
    </row>
    <row r="17" spans="1:17" s="12" customFormat="1" ht="30.75" customHeight="1" thickBot="1" x14ac:dyDescent="0.3">
      <c r="A17" s="359">
        <v>12</v>
      </c>
      <c r="B17" s="413" t="s">
        <v>124</v>
      </c>
      <c r="C17" s="15" t="s">
        <v>123</v>
      </c>
      <c r="D17" s="32"/>
      <c r="E17" s="32"/>
      <c r="F17" s="32"/>
      <c r="G17" s="32"/>
      <c r="H17" s="32"/>
      <c r="I17" s="32"/>
      <c r="J17" s="32">
        <v>15.42672</v>
      </c>
      <c r="K17" s="32">
        <v>15.2477</v>
      </c>
      <c r="L17" s="32">
        <v>15.193999999999999</v>
      </c>
      <c r="M17" s="32">
        <v>15.19126</v>
      </c>
      <c r="N17" s="32">
        <v>15.919119999999999</v>
      </c>
      <c r="O17" s="32">
        <v>15.873999999999999</v>
      </c>
      <c r="P17" s="32"/>
      <c r="Q17" s="32"/>
    </row>
    <row r="18" spans="1:17" s="12" customFormat="1" ht="32.25" thickBot="1" x14ac:dyDescent="0.3">
      <c r="A18" s="359">
        <v>13</v>
      </c>
      <c r="B18" s="413" t="s">
        <v>133</v>
      </c>
      <c r="C18" s="15" t="s">
        <v>8</v>
      </c>
      <c r="D18" s="32"/>
      <c r="E18" s="32"/>
      <c r="F18" s="32"/>
      <c r="G18" s="32"/>
      <c r="H18" s="32"/>
      <c r="I18" s="32"/>
      <c r="J18" s="32">
        <f t="shared" ref="J18:O18" si="4">(J17/J16)*100</f>
        <v>61.16859635210151</v>
      </c>
      <c r="K18" s="32">
        <f t="shared" si="4"/>
        <v>60.477347321242661</v>
      </c>
      <c r="L18" s="32">
        <f t="shared" si="4"/>
        <v>60.396708669555196</v>
      </c>
      <c r="M18" s="32">
        <f t="shared" si="4"/>
        <v>57.667619868662356</v>
      </c>
      <c r="N18" s="32">
        <f t="shared" si="4"/>
        <v>57.212065800387855</v>
      </c>
      <c r="O18" s="32">
        <f t="shared" si="4"/>
        <v>57.402184132494391</v>
      </c>
      <c r="P18" s="32"/>
      <c r="Q18" s="32"/>
    </row>
    <row r="19" spans="1:17" s="12" customFormat="1" ht="16.5" thickBot="1" x14ac:dyDescent="0.3">
      <c r="A19" s="359">
        <v>14</v>
      </c>
      <c r="B19" s="413" t="s">
        <v>126</v>
      </c>
      <c r="C19" s="15" t="s">
        <v>123</v>
      </c>
      <c r="D19" s="32"/>
      <c r="E19" s="32"/>
      <c r="F19" s="32"/>
      <c r="G19" s="32"/>
      <c r="H19" s="32"/>
      <c r="I19" s="32"/>
      <c r="J19" s="32">
        <v>9.7932799999999993</v>
      </c>
      <c r="K19" s="32">
        <v>9.9645499999999991</v>
      </c>
      <c r="L19" s="32">
        <v>9.9629999999999992</v>
      </c>
      <c r="M19" s="32">
        <v>11.151529999999999</v>
      </c>
      <c r="N19" s="32">
        <v>11.90564</v>
      </c>
      <c r="O19" s="32">
        <v>11.78</v>
      </c>
      <c r="P19" s="32"/>
      <c r="Q19" s="32"/>
    </row>
    <row r="20" spans="1:17" s="12" customFormat="1" ht="32.25" thickBot="1" x14ac:dyDescent="0.3">
      <c r="A20" s="359">
        <v>15</v>
      </c>
      <c r="B20" s="413" t="s">
        <v>134</v>
      </c>
      <c r="C20" s="15" t="s">
        <v>8</v>
      </c>
      <c r="D20" s="32"/>
      <c r="E20" s="32"/>
      <c r="F20" s="32"/>
      <c r="G20" s="32"/>
      <c r="H20" s="32"/>
      <c r="I20" s="32"/>
      <c r="J20" s="32">
        <f t="shared" ref="J20:O20" si="5">(J19/J16)*100</f>
        <v>38.83140364789849</v>
      </c>
      <c r="K20" s="32">
        <f t="shared" si="5"/>
        <v>39.522652678757353</v>
      </c>
      <c r="L20" s="32">
        <f t="shared" si="5"/>
        <v>39.603291330444804</v>
      </c>
      <c r="M20" s="32">
        <f t="shared" si="5"/>
        <v>42.332380131337644</v>
      </c>
      <c r="N20" s="32">
        <f t="shared" si="5"/>
        <v>42.787934199612145</v>
      </c>
      <c r="O20" s="32">
        <f t="shared" si="5"/>
        <v>42.597815867505609</v>
      </c>
      <c r="P20" s="32"/>
      <c r="Q20" s="32"/>
    </row>
    <row r="21" spans="1:17" s="12" customFormat="1" ht="25.5" customHeight="1" thickBot="1" x14ac:dyDescent="0.3">
      <c r="A21" s="359">
        <v>16</v>
      </c>
      <c r="B21" s="411" t="s">
        <v>135</v>
      </c>
      <c r="C21" s="21" t="s">
        <v>123</v>
      </c>
      <c r="D21" s="34"/>
      <c r="E21" s="34"/>
      <c r="F21" s="34"/>
      <c r="G21" s="34"/>
      <c r="H21" s="34"/>
      <c r="I21" s="34"/>
      <c r="J21" s="34">
        <v>7.3839799999999993</v>
      </c>
      <c r="K21" s="34">
        <v>7.3028900000000005</v>
      </c>
      <c r="L21" s="34">
        <v>7.3428900000000006</v>
      </c>
      <c r="M21" s="34">
        <v>7.14276</v>
      </c>
      <c r="N21" s="34">
        <v>6.89975</v>
      </c>
      <c r="O21" s="34">
        <v>6.9697400000000007</v>
      </c>
      <c r="P21" s="34"/>
      <c r="Q21" s="34"/>
    </row>
    <row r="22" spans="1:17" s="12" customFormat="1" ht="35.25" customHeight="1" thickBot="1" x14ac:dyDescent="0.3">
      <c r="A22" s="359">
        <v>17</v>
      </c>
      <c r="B22" s="413" t="s">
        <v>124</v>
      </c>
      <c r="C22" s="15" t="s">
        <v>123</v>
      </c>
      <c r="D22" s="32"/>
      <c r="E22" s="32"/>
      <c r="F22" s="32"/>
      <c r="G22" s="32"/>
      <c r="H22" s="32"/>
      <c r="I22" s="32"/>
      <c r="J22" s="32">
        <v>7.3839799999999993</v>
      </c>
      <c r="K22" s="32">
        <v>7.3028900000000005</v>
      </c>
      <c r="L22" s="32">
        <v>7.3428900000000006</v>
      </c>
      <c r="M22" s="32">
        <v>7.14276</v>
      </c>
      <c r="N22" s="32">
        <v>6.89975</v>
      </c>
      <c r="O22" s="32">
        <v>6.9697400000000007</v>
      </c>
      <c r="P22" s="32"/>
      <c r="Q22" s="32"/>
    </row>
    <row r="23" spans="1:17" s="12" customFormat="1" ht="32.25" thickBot="1" x14ac:dyDescent="0.3">
      <c r="A23" s="359">
        <v>18</v>
      </c>
      <c r="B23" s="413" t="s">
        <v>136</v>
      </c>
      <c r="C23" s="15" t="s">
        <v>8</v>
      </c>
      <c r="D23" s="32"/>
      <c r="E23" s="32"/>
      <c r="F23" s="32"/>
      <c r="G23" s="32"/>
      <c r="H23" s="32"/>
      <c r="I23" s="32"/>
      <c r="J23" s="32">
        <f t="shared" ref="J23:O23" si="6">(J22/J21)*100</f>
        <v>100</v>
      </c>
      <c r="K23" s="32">
        <f t="shared" si="6"/>
        <v>100</v>
      </c>
      <c r="L23" s="32">
        <f t="shared" si="6"/>
        <v>100</v>
      </c>
      <c r="M23" s="32">
        <f t="shared" si="6"/>
        <v>100</v>
      </c>
      <c r="N23" s="32">
        <f t="shared" si="6"/>
        <v>100</v>
      </c>
      <c r="O23" s="32">
        <f t="shared" si="6"/>
        <v>100</v>
      </c>
      <c r="P23" s="32"/>
      <c r="Q23" s="32"/>
    </row>
    <row r="24" spans="1:17" s="12" customFormat="1" ht="16.5" thickBot="1" x14ac:dyDescent="0.3">
      <c r="A24" s="359">
        <v>19</v>
      </c>
      <c r="B24" s="413" t="s">
        <v>126</v>
      </c>
      <c r="C24" s="15" t="s">
        <v>137</v>
      </c>
      <c r="D24" s="32"/>
      <c r="E24" s="32"/>
      <c r="F24" s="32"/>
      <c r="G24" s="32"/>
      <c r="H24" s="32"/>
      <c r="I24" s="32"/>
      <c r="J24" s="32"/>
      <c r="K24" s="32"/>
      <c r="L24" s="32"/>
      <c r="M24" s="32"/>
      <c r="N24" s="32"/>
      <c r="O24" s="32"/>
      <c r="P24" s="32"/>
      <c r="Q24" s="32"/>
    </row>
    <row r="25" spans="1:17" s="12" customFormat="1" ht="32.25" thickBot="1" x14ac:dyDescent="0.3">
      <c r="A25" s="359">
        <v>20</v>
      </c>
      <c r="B25" s="413" t="s">
        <v>138</v>
      </c>
      <c r="C25" s="15" t="s">
        <v>8</v>
      </c>
      <c r="D25" s="32"/>
      <c r="E25" s="32"/>
      <c r="F25" s="32"/>
      <c r="G25" s="32"/>
      <c r="H25" s="32"/>
      <c r="I25" s="32"/>
      <c r="J25" s="32"/>
      <c r="K25" s="32"/>
      <c r="L25" s="32"/>
      <c r="M25" s="32"/>
      <c r="N25" s="32"/>
      <c r="O25" s="32"/>
      <c r="P25" s="32"/>
      <c r="Q25" s="32"/>
    </row>
    <row r="26" spans="1:17" s="12" customFormat="1" ht="36.75" customHeight="1" thickBot="1" x14ac:dyDescent="0.3">
      <c r="A26" s="359">
        <v>21</v>
      </c>
      <c r="B26" s="411" t="s">
        <v>139</v>
      </c>
      <c r="C26" s="21" t="s">
        <v>123</v>
      </c>
      <c r="D26" s="34"/>
      <c r="E26" s="34"/>
      <c r="F26" s="34"/>
      <c r="G26" s="34">
        <v>76.099999999999994</v>
      </c>
      <c r="H26" s="34">
        <v>81.3</v>
      </c>
      <c r="I26" s="34">
        <v>138.51299999999998</v>
      </c>
      <c r="J26" s="34">
        <v>94.887570000000011</v>
      </c>
      <c r="K26" s="34">
        <v>96.032169999999994</v>
      </c>
      <c r="L26" s="34">
        <v>97.494169999999997</v>
      </c>
      <c r="M26" s="34">
        <v>97.908379999999994</v>
      </c>
      <c r="N26" s="34">
        <v>97.831739999999996</v>
      </c>
      <c r="O26" s="34">
        <v>90.247240000000005</v>
      </c>
      <c r="P26" s="34"/>
      <c r="Q26" s="34"/>
    </row>
    <row r="27" spans="1:17" s="12" customFormat="1" ht="39" customHeight="1" thickBot="1" x14ac:dyDescent="0.3">
      <c r="A27" s="359">
        <v>22</v>
      </c>
      <c r="B27" s="413" t="s">
        <v>124</v>
      </c>
      <c r="C27" s="15" t="s">
        <v>123</v>
      </c>
      <c r="D27" s="32"/>
      <c r="E27" s="32"/>
      <c r="F27" s="32"/>
      <c r="G27" s="32">
        <v>28.799999999999997</v>
      </c>
      <c r="H27" s="32">
        <v>34</v>
      </c>
      <c r="I27" s="32">
        <v>62.212999999999994</v>
      </c>
      <c r="J27" s="32">
        <v>51.935680000000005</v>
      </c>
      <c r="K27" s="32">
        <v>52.306139999999999</v>
      </c>
      <c r="L27" s="32">
        <v>53.998139999999999</v>
      </c>
      <c r="M27" s="32">
        <v>49.14387</v>
      </c>
      <c r="N27" s="32">
        <v>52.174140000000001</v>
      </c>
      <c r="O27" s="32">
        <v>44.576639999999998</v>
      </c>
      <c r="P27" s="32"/>
      <c r="Q27" s="32"/>
    </row>
    <row r="28" spans="1:17" s="12" customFormat="1" ht="32.25" thickBot="1" x14ac:dyDescent="0.3">
      <c r="A28" s="359">
        <v>23</v>
      </c>
      <c r="B28" s="413" t="s">
        <v>140</v>
      </c>
      <c r="C28" s="15" t="s">
        <v>8</v>
      </c>
      <c r="D28" s="32"/>
      <c r="E28" s="32"/>
      <c r="F28" s="32"/>
      <c r="G28" s="32">
        <f>(G27/G26)*100</f>
        <v>37.844940867279888</v>
      </c>
      <c r="H28" s="32">
        <f t="shared" ref="H28:O28" si="7">(H27/H26)*100</f>
        <v>41.82041820418204</v>
      </c>
      <c r="I28" s="32">
        <f t="shared" si="7"/>
        <v>44.914917733353548</v>
      </c>
      <c r="J28" s="32">
        <f t="shared" si="7"/>
        <v>54.733912987760149</v>
      </c>
      <c r="K28" s="32">
        <f t="shared" si="7"/>
        <v>54.467310277378921</v>
      </c>
      <c r="L28" s="32">
        <f t="shared" si="7"/>
        <v>55.386019492242454</v>
      </c>
      <c r="M28" s="32">
        <f t="shared" si="7"/>
        <v>50.193732140190662</v>
      </c>
      <c r="N28" s="32">
        <f t="shared" si="7"/>
        <v>53.330483542457699</v>
      </c>
      <c r="O28" s="32">
        <f t="shared" si="7"/>
        <v>49.393909442549152</v>
      </c>
      <c r="P28" s="32"/>
      <c r="Q28" s="32"/>
    </row>
    <row r="29" spans="1:17" s="12" customFormat="1" ht="16.5" thickBot="1" x14ac:dyDescent="0.3">
      <c r="A29" s="359">
        <v>24</v>
      </c>
      <c r="B29" s="413" t="s">
        <v>126</v>
      </c>
      <c r="C29" s="15" t="s">
        <v>123</v>
      </c>
      <c r="D29" s="32"/>
      <c r="E29" s="32"/>
      <c r="F29" s="32"/>
      <c r="G29" s="32">
        <v>47.3</v>
      </c>
      <c r="H29" s="32">
        <v>47.3</v>
      </c>
      <c r="I29" s="32">
        <v>76.3</v>
      </c>
      <c r="J29" s="32">
        <v>42.951889999999999</v>
      </c>
      <c r="K29" s="32">
        <v>43.726029999999994</v>
      </c>
      <c r="L29" s="32">
        <v>43.496029999999998</v>
      </c>
      <c r="M29" s="32">
        <v>48.764510000000001</v>
      </c>
      <c r="N29" s="32">
        <v>45.657600000000002</v>
      </c>
      <c r="O29" s="32">
        <v>45.670600000000007</v>
      </c>
      <c r="P29" s="32"/>
      <c r="Q29" s="32"/>
    </row>
    <row r="30" spans="1:17" s="12" customFormat="1" ht="32.25" thickBot="1" x14ac:dyDescent="0.3">
      <c r="A30" s="359">
        <v>25</v>
      </c>
      <c r="B30" s="413" t="s">
        <v>141</v>
      </c>
      <c r="C30" s="15" t="s">
        <v>8</v>
      </c>
      <c r="D30" s="32"/>
      <c r="E30" s="32"/>
      <c r="F30" s="32"/>
      <c r="G30" s="32">
        <f>(G29/G26)*100</f>
        <v>62.155059132720105</v>
      </c>
      <c r="H30" s="32">
        <f t="shared" ref="H30:O30" si="8">(H29/H26)*100</f>
        <v>58.17958179581796</v>
      </c>
      <c r="I30" s="32">
        <f t="shared" si="8"/>
        <v>55.085082266646459</v>
      </c>
      <c r="J30" s="32">
        <f t="shared" si="8"/>
        <v>45.266087012239851</v>
      </c>
      <c r="K30" s="32">
        <f t="shared" si="8"/>
        <v>45.532689722621072</v>
      </c>
      <c r="L30" s="32">
        <f t="shared" si="8"/>
        <v>44.613980507757539</v>
      </c>
      <c r="M30" s="32">
        <f t="shared" si="8"/>
        <v>49.806267859809353</v>
      </c>
      <c r="N30" s="32">
        <f t="shared" si="8"/>
        <v>46.669516457542308</v>
      </c>
      <c r="O30" s="32">
        <f t="shared" si="8"/>
        <v>50.606090557450841</v>
      </c>
      <c r="P30" s="32"/>
      <c r="Q30" s="32"/>
    </row>
    <row r="31" spans="1:17" s="12" customFormat="1" ht="19.5" customHeight="1" thickBot="1" x14ac:dyDescent="0.3">
      <c r="A31" s="359">
        <v>26</v>
      </c>
      <c r="B31" s="411" t="s">
        <v>142</v>
      </c>
      <c r="C31" s="21" t="s">
        <v>123</v>
      </c>
      <c r="D31" s="34"/>
      <c r="E31" s="34"/>
      <c r="F31" s="34"/>
      <c r="G31" s="34"/>
      <c r="H31" s="34"/>
      <c r="I31" s="34"/>
      <c r="J31" s="34"/>
      <c r="K31" s="34"/>
      <c r="L31" s="34"/>
      <c r="M31" s="34"/>
      <c r="N31" s="34"/>
      <c r="O31" s="34"/>
      <c r="P31" s="34"/>
      <c r="Q31" s="34"/>
    </row>
    <row r="32" spans="1:17" s="12" customFormat="1" ht="46.5" customHeight="1" thickBot="1" x14ac:dyDescent="0.3">
      <c r="A32" s="359">
        <v>27</v>
      </c>
      <c r="B32" s="413" t="s">
        <v>124</v>
      </c>
      <c r="C32" s="15" t="s">
        <v>123</v>
      </c>
      <c r="D32" s="32"/>
      <c r="E32" s="32"/>
      <c r="F32" s="32"/>
      <c r="G32" s="32"/>
      <c r="H32" s="32"/>
      <c r="I32" s="32"/>
      <c r="J32" s="32"/>
      <c r="K32" s="32"/>
      <c r="L32" s="32"/>
      <c r="M32" s="32"/>
      <c r="N32" s="32"/>
      <c r="O32" s="32"/>
      <c r="P32" s="32"/>
      <c r="Q32" s="32"/>
    </row>
    <row r="33" spans="1:17" s="12" customFormat="1" ht="50.25" customHeight="1" thickBot="1" x14ac:dyDescent="0.3">
      <c r="A33" s="359">
        <v>28</v>
      </c>
      <c r="B33" s="413" t="s">
        <v>143</v>
      </c>
      <c r="C33" s="15" t="s">
        <v>8</v>
      </c>
      <c r="D33" s="32"/>
      <c r="E33" s="32"/>
      <c r="F33" s="32"/>
      <c r="G33" s="32"/>
      <c r="H33" s="32"/>
      <c r="I33" s="32"/>
      <c r="J33" s="32"/>
      <c r="K33" s="32"/>
      <c r="L33" s="32"/>
      <c r="M33" s="32"/>
      <c r="N33" s="32"/>
      <c r="O33" s="32"/>
      <c r="P33" s="32"/>
      <c r="Q33" s="32"/>
    </row>
    <row r="34" spans="1:17" s="12" customFormat="1" ht="33.75" customHeight="1" thickBot="1" x14ac:dyDescent="0.3">
      <c r="A34" s="359">
        <v>29</v>
      </c>
      <c r="B34" s="413" t="s">
        <v>126</v>
      </c>
      <c r="C34" s="15" t="s">
        <v>123</v>
      </c>
      <c r="D34" s="32"/>
      <c r="E34" s="32"/>
      <c r="F34" s="32"/>
      <c r="G34" s="32"/>
      <c r="H34" s="32"/>
      <c r="I34" s="32"/>
      <c r="J34" s="32"/>
      <c r="K34" s="32"/>
      <c r="L34" s="32"/>
      <c r="M34" s="32"/>
      <c r="N34" s="32"/>
      <c r="O34" s="32"/>
      <c r="P34" s="32"/>
      <c r="Q34" s="32"/>
    </row>
    <row r="35" spans="1:17" s="12" customFormat="1" ht="32.25" thickBot="1" x14ac:dyDescent="0.3">
      <c r="A35" s="359">
        <v>30</v>
      </c>
      <c r="B35" s="413" t="s">
        <v>144</v>
      </c>
      <c r="C35" s="15" t="s">
        <v>8</v>
      </c>
      <c r="D35" s="32"/>
      <c r="E35" s="32"/>
      <c r="F35" s="32"/>
      <c r="G35" s="32"/>
      <c r="H35" s="32"/>
      <c r="I35" s="32"/>
      <c r="J35" s="32"/>
      <c r="K35" s="32"/>
      <c r="L35" s="32"/>
      <c r="M35" s="32"/>
      <c r="N35" s="32"/>
      <c r="O35" s="32"/>
      <c r="P35" s="32"/>
      <c r="Q35" s="32"/>
    </row>
    <row r="36" spans="1:17" s="12" customFormat="1" ht="30.75" customHeight="1" thickBot="1" x14ac:dyDescent="0.3">
      <c r="A36" s="359">
        <v>31</v>
      </c>
      <c r="B36" s="411" t="s">
        <v>145</v>
      </c>
      <c r="C36" s="21" t="s">
        <v>123</v>
      </c>
      <c r="D36" s="34"/>
      <c r="E36" s="34"/>
      <c r="F36" s="34"/>
      <c r="G36" s="34"/>
      <c r="H36" s="34"/>
      <c r="I36" s="34">
        <v>16.16</v>
      </c>
      <c r="J36" s="34">
        <v>29.920150000000003</v>
      </c>
      <c r="K36" s="34">
        <v>30.629770000000001</v>
      </c>
      <c r="L36" s="34">
        <v>30.129770000000001</v>
      </c>
      <c r="M36" s="34">
        <v>23.859110000000001</v>
      </c>
      <c r="N36" s="34">
        <v>27.379810000000003</v>
      </c>
      <c r="O36" s="34">
        <v>11.21265</v>
      </c>
      <c r="P36" s="34"/>
      <c r="Q36" s="34"/>
    </row>
    <row r="37" spans="1:17" s="12" customFormat="1" ht="33.75" customHeight="1" thickBot="1" x14ac:dyDescent="0.3">
      <c r="A37" s="359">
        <v>32</v>
      </c>
      <c r="B37" s="413" t="s">
        <v>124</v>
      </c>
      <c r="C37" s="15" t="s">
        <v>123</v>
      </c>
      <c r="D37" s="32"/>
      <c r="E37" s="32"/>
      <c r="F37" s="32"/>
      <c r="G37" s="32"/>
      <c r="H37" s="32"/>
      <c r="I37" s="32">
        <v>16.16</v>
      </c>
      <c r="J37" s="32">
        <v>29.695300000000003</v>
      </c>
      <c r="K37" s="32">
        <v>30.394590000000001</v>
      </c>
      <c r="L37" s="32">
        <v>29.894590000000001</v>
      </c>
      <c r="M37" s="32">
        <v>23.560420000000001</v>
      </c>
      <c r="N37" s="32">
        <v>27.122990000000001</v>
      </c>
      <c r="O37" s="32">
        <v>10.955830000000001</v>
      </c>
      <c r="P37" s="32"/>
      <c r="Q37" s="32"/>
    </row>
    <row r="38" spans="1:17" s="12" customFormat="1" ht="32.25" thickBot="1" x14ac:dyDescent="0.3">
      <c r="A38" s="359">
        <v>33</v>
      </c>
      <c r="B38" s="413" t="s">
        <v>146</v>
      </c>
      <c r="C38" s="15" t="s">
        <v>8</v>
      </c>
      <c r="D38" s="32"/>
      <c r="E38" s="32"/>
      <c r="F38" s="32"/>
      <c r="G38" s="32"/>
      <c r="H38" s="32"/>
      <c r="I38" s="32">
        <f>(I37/I36)*100</f>
        <v>100</v>
      </c>
      <c r="J38" s="32">
        <f t="shared" ref="J38:O38" si="9">(J37/J36)*100</f>
        <v>99.248499756852823</v>
      </c>
      <c r="K38" s="32">
        <f t="shared" si="9"/>
        <v>99.232184897242121</v>
      </c>
      <c r="L38" s="32">
        <f t="shared" si="9"/>
        <v>99.219443095649254</v>
      </c>
      <c r="M38" s="32">
        <f t="shared" si="9"/>
        <v>98.748109212791263</v>
      </c>
      <c r="N38" s="32">
        <f t="shared" si="9"/>
        <v>99.062009561059767</v>
      </c>
      <c r="O38" s="32">
        <f t="shared" si="9"/>
        <v>97.709551265757881</v>
      </c>
      <c r="P38" s="32"/>
      <c r="Q38" s="32"/>
    </row>
    <row r="39" spans="1:17" s="12" customFormat="1" ht="16.5" thickBot="1" x14ac:dyDescent="0.3">
      <c r="A39" s="359">
        <v>34</v>
      </c>
      <c r="B39" s="413" t="s">
        <v>126</v>
      </c>
      <c r="C39" s="15" t="s">
        <v>123</v>
      </c>
      <c r="D39" s="32"/>
      <c r="E39" s="32"/>
      <c r="F39" s="32"/>
      <c r="G39" s="32"/>
      <c r="H39" s="32"/>
      <c r="I39" s="32">
        <v>0</v>
      </c>
      <c r="J39" s="32">
        <v>0.22484999999999999</v>
      </c>
      <c r="K39" s="32">
        <v>0.23518</v>
      </c>
      <c r="L39" s="32">
        <v>0.23518</v>
      </c>
      <c r="M39" s="32">
        <v>0.29869000000000001</v>
      </c>
      <c r="N39" s="32">
        <v>0.25681999999999999</v>
      </c>
      <c r="O39" s="32">
        <v>0.25681999999999999</v>
      </c>
      <c r="P39" s="32"/>
      <c r="Q39" s="32"/>
    </row>
    <row r="40" spans="1:17" s="12" customFormat="1" ht="32.25" thickBot="1" x14ac:dyDescent="0.3">
      <c r="A40" s="359">
        <v>35</v>
      </c>
      <c r="B40" s="413" t="s">
        <v>147</v>
      </c>
      <c r="C40" s="15" t="s">
        <v>8</v>
      </c>
      <c r="D40" s="32"/>
      <c r="E40" s="32"/>
      <c r="F40" s="32"/>
      <c r="G40" s="32"/>
      <c r="H40" s="32"/>
      <c r="I40" s="32">
        <f>(I39/I36)*100</f>
        <v>0</v>
      </c>
      <c r="J40" s="32">
        <f t="shared" ref="J40:O40" si="10">(J39/J36)*100</f>
        <v>0.75150024314717656</v>
      </c>
      <c r="K40" s="32">
        <f t="shared" si="10"/>
        <v>0.76781510275787257</v>
      </c>
      <c r="L40" s="32">
        <f t="shared" si="10"/>
        <v>0.78055690435074676</v>
      </c>
      <c r="M40" s="32">
        <f t="shared" si="10"/>
        <v>1.2518907872087432</v>
      </c>
      <c r="N40" s="32">
        <f t="shared" si="10"/>
        <v>0.93799043894022638</v>
      </c>
      <c r="O40" s="32">
        <f t="shared" si="10"/>
        <v>2.2904487342421285</v>
      </c>
      <c r="P40" s="32"/>
      <c r="Q40" s="32"/>
    </row>
    <row r="41" spans="1:17" s="12" customFormat="1" ht="19.5" customHeight="1" thickBot="1" x14ac:dyDescent="0.3">
      <c r="A41" s="359">
        <v>36</v>
      </c>
      <c r="B41" s="411" t="s">
        <v>148</v>
      </c>
      <c r="C41" s="21" t="s">
        <v>123</v>
      </c>
      <c r="D41" s="34"/>
      <c r="E41" s="34"/>
      <c r="F41" s="34"/>
      <c r="G41" s="34"/>
      <c r="H41" s="34"/>
      <c r="I41" s="34"/>
      <c r="J41" s="34"/>
      <c r="K41" s="34"/>
      <c r="L41" s="34"/>
      <c r="M41" s="34"/>
      <c r="N41" s="34"/>
      <c r="O41" s="34"/>
      <c r="P41" s="34"/>
      <c r="Q41" s="34"/>
    </row>
    <row r="42" spans="1:17" s="12" customFormat="1" ht="32.25" customHeight="1" thickBot="1" x14ac:dyDescent="0.3">
      <c r="A42" s="359">
        <v>37</v>
      </c>
      <c r="B42" s="413" t="s">
        <v>124</v>
      </c>
      <c r="C42" s="15" t="s">
        <v>123</v>
      </c>
      <c r="D42" s="32"/>
      <c r="E42" s="32"/>
      <c r="F42" s="32"/>
      <c r="G42" s="32"/>
      <c r="H42" s="32"/>
      <c r="I42" s="32"/>
      <c r="J42" s="32"/>
      <c r="K42" s="32"/>
      <c r="L42" s="32"/>
      <c r="M42" s="32"/>
      <c r="N42" s="32"/>
      <c r="O42" s="32"/>
      <c r="P42" s="32"/>
      <c r="Q42" s="32"/>
    </row>
    <row r="43" spans="1:17" s="12" customFormat="1" ht="32.25" thickBot="1" x14ac:dyDescent="0.3">
      <c r="A43" s="359">
        <v>38</v>
      </c>
      <c r="B43" s="413" t="s">
        <v>149</v>
      </c>
      <c r="C43" s="15" t="s">
        <v>8</v>
      </c>
      <c r="D43" s="32"/>
      <c r="E43" s="32"/>
      <c r="F43" s="32"/>
      <c r="G43" s="32"/>
      <c r="H43" s="32"/>
      <c r="I43" s="32"/>
      <c r="J43" s="32"/>
      <c r="K43" s="32"/>
      <c r="L43" s="32"/>
      <c r="M43" s="32"/>
      <c r="N43" s="32"/>
      <c r="O43" s="32"/>
      <c r="P43" s="32"/>
      <c r="Q43" s="32"/>
    </row>
    <row r="44" spans="1:17" s="12" customFormat="1" ht="16.5" thickBot="1" x14ac:dyDescent="0.3">
      <c r="A44" s="359">
        <v>39</v>
      </c>
      <c r="B44" s="413" t="s">
        <v>126</v>
      </c>
      <c r="C44" s="15" t="s">
        <v>123</v>
      </c>
      <c r="D44" s="32"/>
      <c r="E44" s="32"/>
      <c r="F44" s="32"/>
      <c r="G44" s="32"/>
      <c r="H44" s="32"/>
      <c r="I44" s="32"/>
      <c r="J44" s="32"/>
      <c r="K44" s="32"/>
      <c r="L44" s="32"/>
      <c r="M44" s="32"/>
      <c r="N44" s="32"/>
      <c r="O44" s="32"/>
      <c r="P44" s="32"/>
      <c r="Q44" s="32"/>
    </row>
    <row r="45" spans="1:17" s="12" customFormat="1" ht="32.25" thickBot="1" x14ac:dyDescent="0.3">
      <c r="A45" s="359">
        <v>40</v>
      </c>
      <c r="B45" s="413" t="s">
        <v>150</v>
      </c>
      <c r="C45" s="15" t="s">
        <v>8</v>
      </c>
      <c r="D45" s="32"/>
      <c r="E45" s="32"/>
      <c r="F45" s="32"/>
      <c r="G45" s="32"/>
      <c r="H45" s="32"/>
      <c r="I45" s="32"/>
      <c r="J45" s="32"/>
      <c r="K45" s="32"/>
      <c r="L45" s="32"/>
      <c r="M45" s="32"/>
      <c r="N45" s="32"/>
      <c r="O45" s="32"/>
      <c r="P45" s="32"/>
      <c r="Q45" s="32"/>
    </row>
    <row r="46" spans="1:17" s="12" customFormat="1" ht="16.5" thickBot="1" x14ac:dyDescent="0.3">
      <c r="A46" s="359">
        <v>41</v>
      </c>
      <c r="B46" s="411" t="s">
        <v>151</v>
      </c>
      <c r="C46" s="21" t="s">
        <v>123</v>
      </c>
      <c r="D46" s="34"/>
      <c r="E46" s="34"/>
      <c r="F46" s="34"/>
      <c r="G46" s="34"/>
      <c r="H46" s="34"/>
      <c r="I46" s="34"/>
      <c r="J46" s="34"/>
      <c r="K46" s="34"/>
      <c r="L46" s="34"/>
      <c r="M46" s="34"/>
      <c r="N46" s="34"/>
      <c r="O46" s="34"/>
      <c r="P46" s="34"/>
      <c r="Q46" s="34"/>
    </row>
    <row r="47" spans="1:17" s="12" customFormat="1" ht="23.25" customHeight="1" thickBot="1" x14ac:dyDescent="0.3">
      <c r="A47" s="359">
        <v>42</v>
      </c>
      <c r="B47" s="413" t="s">
        <v>124</v>
      </c>
      <c r="C47" s="15" t="s">
        <v>123</v>
      </c>
      <c r="D47" s="32"/>
      <c r="E47" s="32"/>
      <c r="F47" s="32"/>
      <c r="G47" s="32"/>
      <c r="H47" s="32"/>
      <c r="I47" s="32"/>
      <c r="J47" s="32"/>
      <c r="K47" s="32"/>
      <c r="L47" s="32"/>
      <c r="M47" s="32"/>
      <c r="N47" s="32"/>
      <c r="O47" s="32"/>
      <c r="P47" s="32"/>
      <c r="Q47" s="32"/>
    </row>
    <row r="48" spans="1:17" s="12" customFormat="1" ht="32.25" thickBot="1" x14ac:dyDescent="0.3">
      <c r="A48" s="359">
        <v>43</v>
      </c>
      <c r="B48" s="413" t="s">
        <v>152</v>
      </c>
      <c r="C48" s="15" t="s">
        <v>8</v>
      </c>
      <c r="D48" s="32"/>
      <c r="E48" s="32"/>
      <c r="F48" s="32"/>
      <c r="G48" s="32"/>
      <c r="H48" s="32"/>
      <c r="I48" s="32"/>
      <c r="J48" s="32"/>
      <c r="K48" s="32"/>
      <c r="L48" s="32"/>
      <c r="M48" s="32"/>
      <c r="N48" s="32"/>
      <c r="O48" s="32"/>
      <c r="P48" s="32"/>
      <c r="Q48" s="32"/>
    </row>
    <row r="49" spans="1:17" s="12" customFormat="1" ht="16.5" thickBot="1" x14ac:dyDescent="0.3">
      <c r="A49" s="359">
        <v>44</v>
      </c>
      <c r="B49" s="413" t="s">
        <v>126</v>
      </c>
      <c r="C49" s="15" t="s">
        <v>123</v>
      </c>
      <c r="D49" s="32"/>
      <c r="E49" s="32"/>
      <c r="F49" s="32"/>
      <c r="G49" s="32"/>
      <c r="H49" s="32"/>
      <c r="I49" s="32"/>
      <c r="J49" s="32"/>
      <c r="K49" s="32"/>
      <c r="L49" s="32"/>
      <c r="M49" s="32"/>
      <c r="N49" s="32"/>
      <c r="O49" s="32"/>
      <c r="P49" s="32"/>
      <c r="Q49" s="32"/>
    </row>
    <row r="50" spans="1:17" s="12" customFormat="1" ht="32.25" thickBot="1" x14ac:dyDescent="0.3">
      <c r="A50" s="359">
        <v>45</v>
      </c>
      <c r="B50" s="413" t="s">
        <v>153</v>
      </c>
      <c r="C50" s="15" t="s">
        <v>8</v>
      </c>
      <c r="D50" s="32"/>
      <c r="E50" s="32"/>
      <c r="F50" s="32"/>
      <c r="G50" s="32"/>
      <c r="H50" s="32"/>
      <c r="I50" s="32"/>
      <c r="J50" s="32"/>
      <c r="K50" s="32"/>
      <c r="L50" s="32"/>
      <c r="M50" s="32"/>
      <c r="N50" s="32"/>
      <c r="O50" s="32"/>
      <c r="P50" s="32"/>
      <c r="Q50" s="32"/>
    </row>
    <row r="51" spans="1:17" s="12" customFormat="1" ht="16.5" thickBot="1" x14ac:dyDescent="0.3">
      <c r="A51" s="359">
        <v>46</v>
      </c>
      <c r="B51" s="414"/>
      <c r="C51" s="36"/>
      <c r="D51" s="36"/>
      <c r="E51" s="36"/>
      <c r="F51" s="36"/>
      <c r="G51" s="36"/>
      <c r="H51" s="36"/>
      <c r="I51" s="36"/>
      <c r="J51" s="36"/>
      <c r="K51" s="36"/>
      <c r="L51" s="36"/>
      <c r="M51" s="36"/>
      <c r="N51" s="36"/>
      <c r="O51" s="36"/>
      <c r="P51" s="36"/>
      <c r="Q51" s="37"/>
    </row>
    <row r="52" spans="1:17" s="12" customFormat="1" ht="16.5" thickBot="1" x14ac:dyDescent="0.3">
      <c r="A52" s="359">
        <v>47</v>
      </c>
      <c r="B52" s="410" t="s">
        <v>154</v>
      </c>
      <c r="C52" s="39"/>
      <c r="D52" s="39"/>
      <c r="E52" s="39"/>
      <c r="F52" s="39"/>
      <c r="G52" s="39"/>
      <c r="H52" s="39"/>
      <c r="I52" s="39"/>
      <c r="J52" s="39"/>
      <c r="K52" s="39"/>
      <c r="L52" s="39"/>
      <c r="M52" s="39"/>
      <c r="N52" s="39"/>
      <c r="O52" s="39"/>
      <c r="P52" s="39"/>
      <c r="Q52" s="40"/>
    </row>
    <row r="53" spans="1:17" s="12" customFormat="1" ht="16.5" thickBot="1" x14ac:dyDescent="0.3">
      <c r="A53" s="359">
        <v>48</v>
      </c>
      <c r="B53" s="413" t="s">
        <v>155</v>
      </c>
      <c r="C53" s="15" t="s">
        <v>156</v>
      </c>
      <c r="D53" s="32"/>
      <c r="E53" s="32"/>
      <c r="F53" s="32"/>
      <c r="G53" s="32"/>
      <c r="H53" s="32"/>
      <c r="I53" s="32"/>
      <c r="J53" s="32"/>
      <c r="K53" s="32"/>
      <c r="L53" s="32"/>
      <c r="M53" s="32"/>
      <c r="N53" s="32"/>
      <c r="O53" s="32"/>
      <c r="P53" s="32"/>
      <c r="Q53" s="32"/>
    </row>
    <row r="54" spans="1:17" s="12" customFormat="1" ht="16.5" thickBot="1" x14ac:dyDescent="0.3">
      <c r="A54" s="359">
        <v>49</v>
      </c>
      <c r="B54" s="413" t="s">
        <v>157</v>
      </c>
      <c r="C54" s="15" t="s">
        <v>158</v>
      </c>
      <c r="D54" s="32"/>
      <c r="E54" s="32"/>
      <c r="F54" s="32"/>
      <c r="G54" s="32"/>
      <c r="H54" s="32"/>
      <c r="I54" s="32"/>
      <c r="J54" s="32"/>
      <c r="K54" s="32"/>
      <c r="L54" s="32"/>
      <c r="M54" s="32"/>
      <c r="N54" s="32"/>
      <c r="O54" s="32"/>
      <c r="P54" s="32"/>
      <c r="Q54" s="32"/>
    </row>
    <row r="55" spans="1:17" s="12" customFormat="1" ht="16.5" thickBot="1" x14ac:dyDescent="0.3">
      <c r="A55" s="359">
        <v>50</v>
      </c>
      <c r="B55" s="413" t="s">
        <v>159</v>
      </c>
      <c r="C55" s="15" t="s">
        <v>160</v>
      </c>
      <c r="D55" s="32"/>
      <c r="E55" s="32"/>
      <c r="F55" s="32"/>
      <c r="G55" s="32"/>
      <c r="H55" s="32"/>
      <c r="I55" s="32"/>
      <c r="J55" s="32"/>
      <c r="K55" s="32"/>
      <c r="L55" s="32"/>
      <c r="M55" s="32"/>
      <c r="N55" s="32"/>
      <c r="O55" s="32"/>
      <c r="P55" s="32"/>
      <c r="Q55" s="32"/>
    </row>
    <row r="56" spans="1:17" s="12" customFormat="1" ht="16.5" thickBot="1" x14ac:dyDescent="0.3">
      <c r="A56" s="359">
        <v>51</v>
      </c>
      <c r="B56" s="413" t="s">
        <v>161</v>
      </c>
      <c r="C56" s="15" t="s">
        <v>156</v>
      </c>
      <c r="D56" s="32"/>
      <c r="E56" s="32"/>
      <c r="F56" s="32"/>
      <c r="G56" s="32"/>
      <c r="H56" s="32"/>
      <c r="I56" s="32"/>
      <c r="J56" s="32"/>
      <c r="K56" s="32"/>
      <c r="L56" s="32"/>
      <c r="M56" s="32"/>
      <c r="N56" s="32"/>
      <c r="O56" s="32"/>
      <c r="P56" s="32"/>
      <c r="Q56" s="32"/>
    </row>
    <row r="57" spans="1:17" s="12" customFormat="1" ht="16.5" thickBot="1" x14ac:dyDescent="0.3">
      <c r="A57" s="359">
        <v>52</v>
      </c>
      <c r="B57" s="413" t="s">
        <v>162</v>
      </c>
      <c r="C57" s="15" t="s">
        <v>156</v>
      </c>
      <c r="D57" s="32"/>
      <c r="E57" s="32"/>
      <c r="F57" s="32"/>
      <c r="G57" s="32"/>
      <c r="H57" s="32"/>
      <c r="I57" s="32"/>
      <c r="J57" s="32"/>
      <c r="K57" s="32"/>
      <c r="L57" s="32"/>
      <c r="M57" s="32"/>
      <c r="N57" s="32"/>
      <c r="O57" s="32"/>
      <c r="P57" s="32"/>
      <c r="Q57" s="32"/>
    </row>
    <row r="58" spans="1:17" s="12" customFormat="1" ht="16.5" thickBot="1" x14ac:dyDescent="0.3">
      <c r="A58" s="359">
        <v>53</v>
      </c>
      <c r="B58" s="413" t="s">
        <v>163</v>
      </c>
      <c r="C58" s="15" t="s">
        <v>156</v>
      </c>
      <c r="D58" s="32"/>
      <c r="E58" s="32"/>
      <c r="F58" s="32"/>
      <c r="G58" s="32"/>
      <c r="H58" s="32"/>
      <c r="I58" s="32"/>
      <c r="J58" s="32"/>
      <c r="K58" s="32"/>
      <c r="L58" s="32"/>
      <c r="M58" s="32"/>
      <c r="N58" s="32"/>
      <c r="O58" s="32"/>
      <c r="P58" s="32"/>
      <c r="Q58" s="32"/>
    </row>
    <row r="59" spans="1:17" s="12" customFormat="1" ht="16.5" thickBot="1" x14ac:dyDescent="0.3">
      <c r="A59" s="359">
        <v>54</v>
      </c>
      <c r="B59" s="413" t="s">
        <v>164</v>
      </c>
      <c r="C59" s="15" t="s">
        <v>156</v>
      </c>
      <c r="D59" s="32"/>
      <c r="E59" s="32"/>
      <c r="F59" s="32"/>
      <c r="G59" s="32"/>
      <c r="H59" s="32"/>
      <c r="I59" s="32"/>
      <c r="J59" s="32"/>
      <c r="K59" s="32"/>
      <c r="L59" s="32"/>
      <c r="M59" s="32"/>
      <c r="N59" s="32"/>
      <c r="O59" s="32"/>
      <c r="P59" s="32"/>
      <c r="Q59" s="32"/>
    </row>
    <row r="60" spans="1:17" s="12" customFormat="1" ht="16.5" thickBot="1" x14ac:dyDescent="0.3">
      <c r="A60" s="359">
        <v>55</v>
      </c>
      <c r="B60" s="414"/>
      <c r="C60" s="36"/>
      <c r="D60" s="36"/>
      <c r="E60" s="36"/>
      <c r="F60" s="36"/>
      <c r="G60" s="36"/>
      <c r="H60" s="36"/>
      <c r="I60" s="36"/>
      <c r="J60" s="36"/>
      <c r="K60" s="36"/>
      <c r="L60" s="36"/>
      <c r="M60" s="36"/>
      <c r="N60" s="36"/>
      <c r="O60" s="36"/>
      <c r="P60" s="36"/>
      <c r="Q60" s="37"/>
    </row>
    <row r="61" spans="1:17" s="12" customFormat="1" ht="16.5" customHeight="1" thickBot="1" x14ac:dyDescent="0.3">
      <c r="A61" s="359">
        <v>56</v>
      </c>
      <c r="B61" s="410" t="s">
        <v>165</v>
      </c>
      <c r="C61" s="39"/>
      <c r="D61" s="39"/>
      <c r="E61" s="39"/>
      <c r="F61" s="39"/>
      <c r="G61" s="39"/>
      <c r="H61" s="39"/>
      <c r="I61" s="39"/>
      <c r="J61" s="39"/>
      <c r="K61" s="39"/>
      <c r="L61" s="39"/>
      <c r="M61" s="39"/>
      <c r="N61" s="39"/>
      <c r="O61" s="39"/>
      <c r="P61" s="39"/>
      <c r="Q61" s="40"/>
    </row>
    <row r="62" spans="1:17" s="12" customFormat="1" ht="16.5" thickBot="1" x14ac:dyDescent="0.3">
      <c r="A62" s="359">
        <v>57</v>
      </c>
      <c r="B62" s="415" t="s">
        <v>166</v>
      </c>
      <c r="C62" s="15" t="s">
        <v>167</v>
      </c>
      <c r="D62" s="32"/>
      <c r="E62" s="32"/>
      <c r="F62" s="32"/>
      <c r="G62" s="32"/>
      <c r="H62" s="32"/>
      <c r="I62" s="32"/>
      <c r="J62" s="32"/>
      <c r="K62" s="32"/>
      <c r="L62" s="32"/>
      <c r="M62" s="32"/>
      <c r="N62" s="32"/>
      <c r="O62" s="32"/>
      <c r="P62" s="32"/>
      <c r="Q62" s="32"/>
    </row>
    <row r="63" spans="1:17" s="12" customFormat="1" ht="32.25" thickBot="1" x14ac:dyDescent="0.3">
      <c r="A63" s="359">
        <v>58</v>
      </c>
      <c r="B63" s="416" t="s">
        <v>168</v>
      </c>
      <c r="C63" s="15" t="s">
        <v>169</v>
      </c>
      <c r="D63" s="32"/>
      <c r="E63" s="32"/>
      <c r="F63" s="32"/>
      <c r="G63" s="32"/>
      <c r="H63" s="32"/>
      <c r="I63" s="32"/>
      <c r="J63" s="32"/>
      <c r="K63" s="32"/>
      <c r="L63" s="32"/>
      <c r="M63" s="32"/>
      <c r="N63" s="32"/>
      <c r="O63" s="32"/>
      <c r="P63" s="32"/>
      <c r="Q63" s="32"/>
    </row>
    <row r="64" spans="1:17" s="12" customFormat="1" ht="32.25" thickBot="1" x14ac:dyDescent="0.3">
      <c r="A64" s="359">
        <v>59</v>
      </c>
      <c r="B64" s="416" t="s">
        <v>170</v>
      </c>
      <c r="C64" s="15" t="s">
        <v>169</v>
      </c>
      <c r="D64" s="32"/>
      <c r="E64" s="32"/>
      <c r="F64" s="32"/>
      <c r="G64" s="32"/>
      <c r="H64" s="32"/>
      <c r="I64" s="32"/>
      <c r="J64" s="32"/>
      <c r="K64" s="32"/>
      <c r="L64" s="32"/>
      <c r="M64" s="32"/>
      <c r="N64" s="32"/>
      <c r="O64" s="32"/>
      <c r="P64" s="32"/>
      <c r="Q64" s="32"/>
    </row>
    <row r="65" spans="1:17" s="12" customFormat="1" ht="32.25" thickBot="1" x14ac:dyDescent="0.3">
      <c r="A65" s="359">
        <v>60</v>
      </c>
      <c r="B65" s="416" t="s">
        <v>171</v>
      </c>
      <c r="C65" s="15" t="s">
        <v>169</v>
      </c>
      <c r="D65" s="32"/>
      <c r="E65" s="32"/>
      <c r="F65" s="32"/>
      <c r="G65" s="32"/>
      <c r="H65" s="32"/>
      <c r="I65" s="32"/>
      <c r="J65" s="32"/>
      <c r="K65" s="32"/>
      <c r="L65" s="32"/>
      <c r="M65" s="32"/>
      <c r="N65" s="32"/>
      <c r="O65" s="32"/>
      <c r="P65" s="32"/>
      <c r="Q65" s="32"/>
    </row>
    <row r="66" spans="1:17" s="12" customFormat="1" ht="32.25" thickBot="1" x14ac:dyDescent="0.3">
      <c r="A66" s="359">
        <v>61</v>
      </c>
      <c r="B66" s="416" t="s">
        <v>172</v>
      </c>
      <c r="C66" s="15" t="s">
        <v>169</v>
      </c>
      <c r="D66" s="32"/>
      <c r="E66" s="32"/>
      <c r="F66" s="32"/>
      <c r="G66" s="32"/>
      <c r="H66" s="32"/>
      <c r="I66" s="32"/>
      <c r="J66" s="32"/>
      <c r="K66" s="32"/>
      <c r="L66" s="32"/>
      <c r="M66" s="32"/>
      <c r="N66" s="32"/>
      <c r="O66" s="32"/>
      <c r="P66" s="32"/>
      <c r="Q66" s="32"/>
    </row>
    <row r="67" spans="1:17" s="12" customFormat="1" ht="32.25" thickBot="1" x14ac:dyDescent="0.3">
      <c r="A67" s="359">
        <v>62</v>
      </c>
      <c r="B67" s="416" t="s">
        <v>173</v>
      </c>
      <c r="C67" s="15" t="s">
        <v>169</v>
      </c>
      <c r="D67" s="32"/>
      <c r="E67" s="32"/>
      <c r="F67" s="32"/>
      <c r="G67" s="32"/>
      <c r="H67" s="32"/>
      <c r="I67" s="32"/>
      <c r="J67" s="32"/>
      <c r="K67" s="32"/>
      <c r="L67" s="32"/>
      <c r="M67" s="32"/>
      <c r="N67" s="32"/>
      <c r="O67" s="32"/>
      <c r="P67" s="32"/>
      <c r="Q67" s="32"/>
    </row>
    <row r="68" spans="1:17" s="12" customFormat="1" ht="32.25" thickBot="1" x14ac:dyDescent="0.3">
      <c r="A68" s="359">
        <v>63</v>
      </c>
      <c r="B68" s="416" t="s">
        <v>174</v>
      </c>
      <c r="C68" s="15" t="s">
        <v>169</v>
      </c>
      <c r="D68" s="32"/>
      <c r="E68" s="32"/>
      <c r="F68" s="32"/>
      <c r="G68" s="32"/>
      <c r="H68" s="32"/>
      <c r="I68" s="32"/>
      <c r="J68" s="32"/>
      <c r="K68" s="32"/>
      <c r="L68" s="32"/>
      <c r="M68" s="32"/>
      <c r="N68" s="32"/>
      <c r="O68" s="32"/>
      <c r="P68" s="32"/>
      <c r="Q68" s="32"/>
    </row>
    <row r="69" spans="1:17" s="12" customFormat="1" ht="32.25" thickBot="1" x14ac:dyDescent="0.3">
      <c r="A69" s="359">
        <v>64</v>
      </c>
      <c r="B69" s="416" t="s">
        <v>175</v>
      </c>
      <c r="C69" s="15" t="s">
        <v>169</v>
      </c>
      <c r="D69" s="32"/>
      <c r="E69" s="32"/>
      <c r="F69" s="32"/>
      <c r="G69" s="32"/>
      <c r="H69" s="32"/>
      <c r="I69" s="32"/>
      <c r="J69" s="32"/>
      <c r="K69" s="32"/>
      <c r="L69" s="32"/>
      <c r="M69" s="32"/>
      <c r="N69" s="32"/>
      <c r="O69" s="32"/>
      <c r="P69" s="32"/>
      <c r="Q69" s="32"/>
    </row>
    <row r="70" spans="1:17" s="12" customFormat="1" ht="32.25" thickBot="1" x14ac:dyDescent="0.3">
      <c r="A70" s="359">
        <v>65</v>
      </c>
      <c r="B70" s="416" t="s">
        <v>176</v>
      </c>
      <c r="C70" s="15" t="s">
        <v>169</v>
      </c>
      <c r="D70" s="32"/>
      <c r="E70" s="32"/>
      <c r="F70" s="32"/>
      <c r="G70" s="32"/>
      <c r="H70" s="32"/>
      <c r="I70" s="32"/>
      <c r="J70" s="32"/>
      <c r="K70" s="32"/>
      <c r="L70" s="32"/>
      <c r="M70" s="32"/>
      <c r="N70" s="32"/>
      <c r="O70" s="32"/>
      <c r="P70" s="32"/>
      <c r="Q70" s="32"/>
    </row>
    <row r="71" spans="1:17" s="12" customFormat="1" ht="32.25" thickBot="1" x14ac:dyDescent="0.3">
      <c r="A71" s="359">
        <v>66</v>
      </c>
      <c r="B71" s="416" t="s">
        <v>177</v>
      </c>
      <c r="C71" s="15" t="s">
        <v>169</v>
      </c>
      <c r="D71" s="32"/>
      <c r="E71" s="32"/>
      <c r="F71" s="32"/>
      <c r="G71" s="32"/>
      <c r="H71" s="32"/>
      <c r="I71" s="32"/>
      <c r="J71" s="32"/>
      <c r="K71" s="32"/>
      <c r="L71" s="32"/>
      <c r="M71" s="32"/>
      <c r="N71" s="32"/>
      <c r="O71" s="32"/>
      <c r="P71" s="32"/>
      <c r="Q71" s="32"/>
    </row>
    <row r="72" spans="1:17" s="12" customFormat="1" ht="16.5" thickBot="1" x14ac:dyDescent="0.3">
      <c r="A72" s="359">
        <v>67</v>
      </c>
      <c r="B72" s="410" t="s">
        <v>178</v>
      </c>
      <c r="C72" s="39"/>
      <c r="D72" s="39"/>
      <c r="E72" s="39"/>
      <c r="F72" s="39"/>
      <c r="G72" s="39"/>
      <c r="H72" s="39"/>
      <c r="I72" s="39"/>
      <c r="J72" s="39"/>
      <c r="K72" s="39"/>
      <c r="L72" s="39"/>
      <c r="M72" s="39"/>
      <c r="N72" s="39"/>
      <c r="O72" s="39"/>
      <c r="P72" s="39"/>
      <c r="Q72" s="40"/>
    </row>
    <row r="73" spans="1:17" s="12" customFormat="1" ht="18.75" thickBot="1" x14ac:dyDescent="0.3">
      <c r="A73" s="359">
        <v>68</v>
      </c>
      <c r="B73" s="413" t="s">
        <v>179</v>
      </c>
      <c r="C73" s="15" t="s">
        <v>180</v>
      </c>
      <c r="D73" s="50"/>
      <c r="E73" s="51"/>
      <c r="F73" s="51"/>
      <c r="G73" s="51"/>
      <c r="H73" s="51"/>
      <c r="I73" s="51"/>
      <c r="J73" s="51"/>
      <c r="K73" s="51"/>
      <c r="L73" s="51"/>
      <c r="M73" s="51"/>
      <c r="N73" s="51"/>
      <c r="O73" s="51"/>
      <c r="P73" s="51"/>
      <c r="Q73" s="52"/>
    </row>
    <row r="74" spans="1:17" s="12" customFormat="1" ht="32.25" thickBot="1" x14ac:dyDescent="0.3">
      <c r="A74" s="359">
        <v>69</v>
      </c>
      <c r="B74" s="416" t="s">
        <v>181</v>
      </c>
      <c r="C74" s="15" t="s">
        <v>182</v>
      </c>
      <c r="D74" s="32"/>
      <c r="E74" s="32"/>
      <c r="F74" s="32"/>
      <c r="G74" s="32"/>
      <c r="H74" s="32"/>
      <c r="I74" s="32"/>
      <c r="J74" s="32"/>
      <c r="K74" s="32"/>
      <c r="L74" s="32"/>
      <c r="M74" s="32"/>
      <c r="N74" s="32"/>
      <c r="O74" s="32"/>
      <c r="P74" s="32"/>
      <c r="Q74" s="32"/>
    </row>
    <row r="75" spans="1:17" s="12" customFormat="1" ht="32.25" thickBot="1" x14ac:dyDescent="0.3">
      <c r="A75" s="359">
        <v>70</v>
      </c>
      <c r="B75" s="416" t="s">
        <v>183</v>
      </c>
      <c r="C75" s="15" t="s">
        <v>184</v>
      </c>
      <c r="D75" s="32"/>
      <c r="E75" s="32"/>
      <c r="F75" s="32"/>
      <c r="G75" s="32"/>
      <c r="H75" s="32"/>
      <c r="I75" s="32"/>
      <c r="J75" s="32"/>
      <c r="K75" s="32"/>
      <c r="L75" s="32"/>
      <c r="M75" s="32"/>
      <c r="N75" s="32"/>
      <c r="O75" s="32"/>
      <c r="P75" s="32"/>
      <c r="Q75" s="32"/>
    </row>
    <row r="76" spans="1:17" s="12" customFormat="1" ht="32.25" thickBot="1" x14ac:dyDescent="0.3">
      <c r="A76" s="359">
        <v>71</v>
      </c>
      <c r="B76" s="416" t="s">
        <v>185</v>
      </c>
      <c r="C76" s="15" t="s">
        <v>184</v>
      </c>
      <c r="D76" s="32"/>
      <c r="E76" s="32"/>
      <c r="F76" s="32"/>
      <c r="G76" s="32"/>
      <c r="H76" s="32"/>
      <c r="I76" s="32"/>
      <c r="J76" s="32"/>
      <c r="K76" s="32"/>
      <c r="L76" s="32"/>
      <c r="M76" s="32"/>
      <c r="N76" s="32"/>
      <c r="O76" s="32"/>
      <c r="P76" s="32"/>
      <c r="Q76" s="32"/>
    </row>
    <row r="77" spans="1:17" s="12" customFormat="1" ht="32.25" thickBot="1" x14ac:dyDescent="0.3">
      <c r="A77" s="359">
        <v>72</v>
      </c>
      <c r="B77" s="416" t="s">
        <v>186</v>
      </c>
      <c r="C77" s="15" t="s">
        <v>184</v>
      </c>
      <c r="D77" s="32"/>
      <c r="E77" s="32"/>
      <c r="F77" s="32"/>
      <c r="G77" s="32"/>
      <c r="H77" s="32"/>
      <c r="I77" s="32"/>
      <c r="J77" s="32"/>
      <c r="K77" s="32"/>
      <c r="L77" s="32"/>
      <c r="M77" s="32"/>
      <c r="N77" s="32"/>
      <c r="O77" s="32"/>
      <c r="P77" s="32"/>
      <c r="Q77" s="32"/>
    </row>
    <row r="78" spans="1:17" s="12" customFormat="1" ht="32.25" thickBot="1" x14ac:dyDescent="0.3">
      <c r="A78" s="359">
        <v>73</v>
      </c>
      <c r="B78" s="416" t="s">
        <v>187</v>
      </c>
      <c r="C78" s="15" t="s">
        <v>184</v>
      </c>
      <c r="D78" s="32"/>
      <c r="E78" s="32"/>
      <c r="F78" s="32"/>
      <c r="G78" s="32"/>
      <c r="H78" s="32"/>
      <c r="I78" s="32"/>
      <c r="J78" s="32"/>
      <c r="K78" s="32"/>
      <c r="L78" s="32"/>
      <c r="M78" s="32"/>
      <c r="N78" s="32"/>
      <c r="O78" s="32"/>
      <c r="P78" s="32"/>
      <c r="Q78" s="32"/>
    </row>
    <row r="79" spans="1:17" s="12" customFormat="1" ht="32.25" thickBot="1" x14ac:dyDescent="0.3">
      <c r="A79" s="359">
        <v>74</v>
      </c>
      <c r="B79" s="416" t="s">
        <v>188</v>
      </c>
      <c r="C79" s="15" t="s">
        <v>184</v>
      </c>
      <c r="D79" s="32"/>
      <c r="E79" s="32"/>
      <c r="F79" s="32"/>
      <c r="G79" s="32"/>
      <c r="H79" s="32"/>
      <c r="I79" s="32"/>
      <c r="J79" s="32"/>
      <c r="K79" s="32"/>
      <c r="L79" s="32"/>
      <c r="M79" s="32"/>
      <c r="N79" s="32"/>
      <c r="O79" s="32"/>
      <c r="P79" s="32"/>
      <c r="Q79" s="32"/>
    </row>
    <row r="80" spans="1:17" s="12" customFormat="1" ht="32.25" thickBot="1" x14ac:dyDescent="0.3">
      <c r="A80" s="359">
        <v>75</v>
      </c>
      <c r="B80" s="416" t="s">
        <v>189</v>
      </c>
      <c r="C80" s="15" t="s">
        <v>184</v>
      </c>
      <c r="D80" s="32"/>
      <c r="E80" s="32"/>
      <c r="F80" s="32"/>
      <c r="G80" s="32"/>
      <c r="H80" s="32"/>
      <c r="I80" s="32"/>
      <c r="J80" s="32"/>
      <c r="K80" s="32"/>
      <c r="L80" s="32"/>
      <c r="M80" s="32"/>
      <c r="N80" s="32"/>
      <c r="O80" s="32"/>
      <c r="P80" s="32"/>
      <c r="Q80" s="32"/>
    </row>
    <row r="81" spans="1:17" s="12" customFormat="1" ht="32.25" thickBot="1" x14ac:dyDescent="0.3">
      <c r="A81" s="359">
        <v>76</v>
      </c>
      <c r="B81" s="416" t="s">
        <v>190</v>
      </c>
      <c r="C81" s="15" t="s">
        <v>184</v>
      </c>
      <c r="D81" s="32"/>
      <c r="E81" s="32"/>
      <c r="F81" s="32"/>
      <c r="G81" s="32"/>
      <c r="H81" s="32"/>
      <c r="I81" s="32"/>
      <c r="J81" s="32"/>
      <c r="K81" s="32"/>
      <c r="L81" s="32"/>
      <c r="M81" s="32"/>
      <c r="N81" s="32"/>
      <c r="O81" s="32"/>
      <c r="P81" s="32"/>
      <c r="Q81" s="32"/>
    </row>
    <row r="82" spans="1:17" s="12" customFormat="1" ht="32.25" thickBot="1" x14ac:dyDescent="0.3">
      <c r="A82" s="359">
        <v>77</v>
      </c>
      <c r="B82" s="416" t="s">
        <v>191</v>
      </c>
      <c r="C82" s="15" t="s">
        <v>182</v>
      </c>
      <c r="D82" s="32"/>
      <c r="E82" s="32"/>
      <c r="F82" s="32"/>
      <c r="G82" s="32"/>
      <c r="H82" s="32"/>
      <c r="I82" s="32"/>
      <c r="J82" s="32"/>
      <c r="K82" s="32"/>
      <c r="L82" s="32"/>
      <c r="M82" s="32"/>
      <c r="N82" s="32"/>
      <c r="O82" s="32"/>
      <c r="P82" s="32"/>
      <c r="Q82" s="32"/>
    </row>
    <row r="83" spans="1:17" s="12" customFormat="1" ht="16.5" thickBot="1" x14ac:dyDescent="0.3">
      <c r="A83" s="359">
        <v>78</v>
      </c>
      <c r="B83" s="410" t="s">
        <v>192</v>
      </c>
      <c r="C83" s="39"/>
      <c r="D83" s="39"/>
      <c r="E83" s="39"/>
      <c r="F83" s="39"/>
      <c r="G83" s="39"/>
      <c r="H83" s="39"/>
      <c r="I83" s="39"/>
      <c r="J83" s="39"/>
      <c r="K83" s="39"/>
      <c r="L83" s="39"/>
      <c r="M83" s="39"/>
      <c r="N83" s="39"/>
      <c r="O83" s="39"/>
      <c r="P83" s="39"/>
      <c r="Q83" s="40"/>
    </row>
    <row r="84" spans="1:17" s="12" customFormat="1" ht="15" customHeight="1" thickBot="1" x14ac:dyDescent="0.3">
      <c r="A84" s="359">
        <v>79</v>
      </c>
      <c r="B84" s="413" t="s">
        <v>193</v>
      </c>
      <c r="C84" s="15" t="s">
        <v>194</v>
      </c>
      <c r="D84" s="32"/>
      <c r="E84" s="32"/>
      <c r="F84" s="32"/>
      <c r="G84" s="32"/>
      <c r="H84" s="32"/>
      <c r="I84" s="32"/>
      <c r="J84" s="32"/>
      <c r="K84" s="32"/>
      <c r="L84" s="32"/>
      <c r="M84" s="32"/>
      <c r="N84" s="32"/>
      <c r="O84" s="32"/>
      <c r="P84" s="32"/>
      <c r="Q84" s="32"/>
    </row>
    <row r="85" spans="1:17" s="420" customFormat="1" ht="32.25" thickBot="1" x14ac:dyDescent="0.3">
      <c r="A85" s="417">
        <v>80</v>
      </c>
      <c r="B85" s="415" t="s">
        <v>195</v>
      </c>
      <c r="C85" s="418" t="s">
        <v>196</v>
      </c>
      <c r="D85" s="419"/>
      <c r="E85" s="419"/>
      <c r="F85" s="419"/>
      <c r="G85" s="419"/>
      <c r="H85" s="419"/>
      <c r="I85" s="419"/>
      <c r="J85" s="419"/>
      <c r="K85" s="419"/>
      <c r="L85" s="419"/>
      <c r="M85" s="419"/>
      <c r="N85" s="419"/>
      <c r="O85" s="419"/>
      <c r="P85" s="419"/>
      <c r="Q85" s="419"/>
    </row>
    <row r="86" spans="1:17" s="420" customFormat="1" ht="32.25" thickBot="1" x14ac:dyDescent="0.3">
      <c r="A86" s="417">
        <v>81</v>
      </c>
      <c r="B86" s="415" t="s">
        <v>197</v>
      </c>
      <c r="C86" s="418" t="s">
        <v>196</v>
      </c>
      <c r="D86" s="419"/>
      <c r="E86" s="419"/>
      <c r="F86" s="419"/>
      <c r="G86" s="419"/>
      <c r="H86" s="419"/>
      <c r="I86" s="419"/>
      <c r="J86" s="419"/>
      <c r="K86" s="419"/>
      <c r="L86" s="419"/>
      <c r="M86" s="419"/>
      <c r="N86" s="419"/>
      <c r="O86" s="419"/>
      <c r="P86" s="419"/>
      <c r="Q86" s="419"/>
    </row>
    <row r="87" spans="1:17" s="420" customFormat="1" ht="32.25" thickBot="1" x14ac:dyDescent="0.3">
      <c r="A87" s="417">
        <v>82</v>
      </c>
      <c r="B87" s="415" t="s">
        <v>198</v>
      </c>
      <c r="C87" s="418" t="s">
        <v>196</v>
      </c>
      <c r="D87" s="419"/>
      <c r="E87" s="419"/>
      <c r="F87" s="419"/>
      <c r="G87" s="419"/>
      <c r="H87" s="419"/>
      <c r="I87" s="419"/>
      <c r="J87" s="419"/>
      <c r="K87" s="419"/>
      <c r="L87" s="419"/>
      <c r="M87" s="419"/>
      <c r="N87" s="419"/>
      <c r="O87" s="419"/>
      <c r="P87" s="419"/>
      <c r="Q87" s="419"/>
    </row>
    <row r="88" spans="1:17" s="420" customFormat="1" ht="32.25" thickBot="1" x14ac:dyDescent="0.3">
      <c r="A88" s="417">
        <v>83</v>
      </c>
      <c r="B88" s="415" t="s">
        <v>199</v>
      </c>
      <c r="C88" s="418" t="s">
        <v>196</v>
      </c>
      <c r="D88" s="419"/>
      <c r="E88" s="419"/>
      <c r="F88" s="419"/>
      <c r="G88" s="419"/>
      <c r="H88" s="419"/>
      <c r="I88" s="419"/>
      <c r="J88" s="419"/>
      <c r="K88" s="419"/>
      <c r="L88" s="419"/>
      <c r="M88" s="419"/>
      <c r="N88" s="419"/>
      <c r="O88" s="419"/>
      <c r="P88" s="419"/>
      <c r="Q88" s="419"/>
    </row>
    <row r="89" spans="1:17" s="420" customFormat="1" ht="32.25" thickBot="1" x14ac:dyDescent="0.3">
      <c r="A89" s="417">
        <v>84</v>
      </c>
      <c r="B89" s="415" t="s">
        <v>200</v>
      </c>
      <c r="C89" s="418" t="s">
        <v>196</v>
      </c>
      <c r="D89" s="419"/>
      <c r="E89" s="419"/>
      <c r="F89" s="419"/>
      <c r="G89" s="419"/>
      <c r="H89" s="419"/>
      <c r="I89" s="419"/>
      <c r="J89" s="419"/>
      <c r="K89" s="419"/>
      <c r="L89" s="419"/>
      <c r="M89" s="419"/>
      <c r="N89" s="419"/>
      <c r="O89" s="419"/>
      <c r="P89" s="419"/>
      <c r="Q89" s="419"/>
    </row>
    <row r="90" spans="1:17" s="420" customFormat="1" ht="32.25" thickBot="1" x14ac:dyDescent="0.3">
      <c r="A90" s="417">
        <v>85</v>
      </c>
      <c r="B90" s="415" t="s">
        <v>201</v>
      </c>
      <c r="C90" s="418" t="s">
        <v>196</v>
      </c>
      <c r="D90" s="419"/>
      <c r="E90" s="419"/>
      <c r="F90" s="419"/>
      <c r="G90" s="419"/>
      <c r="H90" s="419"/>
      <c r="I90" s="419"/>
      <c r="J90" s="419"/>
      <c r="K90" s="419"/>
      <c r="L90" s="419"/>
      <c r="M90" s="419"/>
      <c r="N90" s="419"/>
      <c r="O90" s="419"/>
      <c r="P90" s="419"/>
      <c r="Q90" s="419"/>
    </row>
    <row r="91" spans="1:17" s="420" customFormat="1" ht="32.25" thickBot="1" x14ac:dyDescent="0.3">
      <c r="A91" s="417">
        <v>86</v>
      </c>
      <c r="B91" s="415" t="s">
        <v>202</v>
      </c>
      <c r="C91" s="418" t="s">
        <v>196</v>
      </c>
      <c r="D91" s="419"/>
      <c r="E91" s="419"/>
      <c r="F91" s="419"/>
      <c r="G91" s="419"/>
      <c r="H91" s="419"/>
      <c r="I91" s="419"/>
      <c r="J91" s="419"/>
      <c r="K91" s="419"/>
      <c r="L91" s="419"/>
      <c r="M91" s="419"/>
      <c r="N91" s="419"/>
      <c r="O91" s="419"/>
      <c r="P91" s="419"/>
      <c r="Q91" s="419"/>
    </row>
    <row r="92" spans="1:17" s="420" customFormat="1" ht="32.25" thickBot="1" x14ac:dyDescent="0.3">
      <c r="A92" s="417">
        <v>87</v>
      </c>
      <c r="B92" s="415" t="s">
        <v>203</v>
      </c>
      <c r="C92" s="418" t="s">
        <v>196</v>
      </c>
      <c r="D92" s="419"/>
      <c r="E92" s="419"/>
      <c r="F92" s="419"/>
      <c r="G92" s="419"/>
      <c r="H92" s="419"/>
      <c r="I92" s="419"/>
      <c r="J92" s="419"/>
      <c r="K92" s="419"/>
      <c r="L92" s="419"/>
      <c r="M92" s="419"/>
      <c r="N92" s="419"/>
      <c r="O92" s="419"/>
      <c r="P92" s="419"/>
      <c r="Q92" s="419"/>
    </row>
    <row r="93" spans="1:17" s="420" customFormat="1" ht="32.25" thickBot="1" x14ac:dyDescent="0.3">
      <c r="A93" s="417">
        <v>88</v>
      </c>
      <c r="B93" s="421" t="s">
        <v>204</v>
      </c>
      <c r="C93" s="418" t="s">
        <v>196</v>
      </c>
      <c r="D93" s="419"/>
      <c r="E93" s="419"/>
      <c r="F93" s="419"/>
      <c r="G93" s="419"/>
      <c r="H93" s="419"/>
      <c r="I93" s="419"/>
      <c r="J93" s="419"/>
      <c r="K93" s="419"/>
      <c r="L93" s="419"/>
      <c r="M93" s="419"/>
      <c r="N93" s="419"/>
      <c r="O93" s="419"/>
      <c r="P93" s="419"/>
      <c r="Q93" s="419"/>
    </row>
    <row r="94" spans="1:17" s="12" customFormat="1" ht="15.75" x14ac:dyDescent="0.25">
      <c r="A94" s="60"/>
      <c r="B94" s="66" t="s">
        <v>205</v>
      </c>
      <c r="C94"/>
      <c r="D94"/>
      <c r="E94"/>
      <c r="F94"/>
      <c r="G94"/>
      <c r="H94"/>
      <c r="I94"/>
      <c r="J94"/>
      <c r="K94"/>
      <c r="L94"/>
      <c r="M94"/>
      <c r="N94"/>
      <c r="O94"/>
      <c r="P94"/>
      <c r="Q94"/>
    </row>
    <row r="95" spans="1:17" s="12" customFormat="1" ht="15.75" x14ac:dyDescent="0.25">
      <c r="A95" s="60"/>
      <c r="B95" s="69" t="s">
        <v>206</v>
      </c>
      <c r="C95" s="69"/>
      <c r="D95" s="69"/>
      <c r="E95" s="69"/>
      <c r="F95" s="69"/>
      <c r="G95" s="69"/>
      <c r="H95" s="69"/>
      <c r="I95" s="69"/>
      <c r="J95" s="69"/>
      <c r="K95" s="69"/>
      <c r="L95" s="69"/>
      <c r="M95" s="69"/>
      <c r="N95" s="69"/>
      <c r="O95" s="69"/>
      <c r="P95" s="69"/>
      <c r="Q95" s="69"/>
    </row>
    <row r="96" spans="1:17" s="12" customFormat="1" ht="15.75" x14ac:dyDescent="0.25">
      <c r="A96" s="60"/>
      <c r="B96" s="69" t="s">
        <v>207</v>
      </c>
      <c r="C96" s="69"/>
      <c r="D96" s="69"/>
      <c r="E96" s="69"/>
      <c r="F96" s="69"/>
      <c r="G96" s="69"/>
      <c r="H96" s="69"/>
      <c r="I96" s="69"/>
      <c r="J96" s="69"/>
      <c r="K96" s="69"/>
      <c r="L96" s="69"/>
      <c r="M96" s="69"/>
      <c r="N96" s="69"/>
      <c r="O96" s="69"/>
      <c r="P96" s="69"/>
      <c r="Q96" s="69"/>
    </row>
    <row r="97" spans="1:17" s="12" customFormat="1" ht="15.75" x14ac:dyDescent="0.25">
      <c r="A97" s="422"/>
      <c r="B97" s="70" t="s">
        <v>208</v>
      </c>
      <c r="C97" s="70"/>
      <c r="D97" s="70"/>
      <c r="E97" s="70"/>
      <c r="F97" s="70"/>
      <c r="G97" s="70"/>
      <c r="H97" s="70"/>
      <c r="I97" s="70"/>
      <c r="J97" s="70"/>
      <c r="K97" s="70"/>
      <c r="L97" s="70"/>
      <c r="M97" s="70"/>
      <c r="N97" s="70"/>
      <c r="O97" s="70"/>
      <c r="P97" s="70"/>
      <c r="Q97" s="70"/>
    </row>
    <row r="98" spans="1:17" s="12" customFormat="1" ht="15.75" x14ac:dyDescent="0.25">
      <c r="A98" s="422"/>
      <c r="B98" s="70" t="s">
        <v>209</v>
      </c>
      <c r="C98" s="70"/>
      <c r="D98" s="70"/>
      <c r="E98" s="70"/>
      <c r="F98" s="70"/>
      <c r="G98" s="70"/>
      <c r="H98" s="70"/>
      <c r="I98" s="70"/>
      <c r="J98" s="70"/>
      <c r="K98" s="70"/>
      <c r="L98" s="70"/>
      <c r="M98" s="70"/>
      <c r="N98" s="70"/>
      <c r="O98" s="70"/>
      <c r="P98" s="70"/>
      <c r="Q98" s="70"/>
    </row>
    <row r="99" spans="1:17" s="12" customFormat="1" ht="15.95" customHeight="1" x14ac:dyDescent="0.25">
      <c r="A99" s="71"/>
      <c r="B99" s="69" t="s">
        <v>210</v>
      </c>
      <c r="C99" s="69"/>
      <c r="D99" s="69"/>
      <c r="E99" s="69"/>
      <c r="F99" s="69"/>
      <c r="G99" s="69"/>
      <c r="H99" s="69"/>
      <c r="I99" s="69"/>
      <c r="J99" s="69"/>
      <c r="K99" s="69"/>
      <c r="L99" s="69"/>
      <c r="M99" s="69"/>
      <c r="N99" s="69"/>
      <c r="O99" s="69"/>
      <c r="P99" s="69"/>
      <c r="Q99" s="69"/>
    </row>
    <row r="100" spans="1:17" s="12" customFormat="1" ht="15.95" customHeight="1" x14ac:dyDescent="0.25">
      <c r="A100" s="71" t="s">
        <v>211</v>
      </c>
      <c r="B100" s="69" t="s">
        <v>212</v>
      </c>
      <c r="C100" s="69"/>
      <c r="D100" s="69"/>
      <c r="E100" s="69"/>
      <c r="F100" s="69"/>
      <c r="G100" s="69"/>
      <c r="H100" s="69"/>
      <c r="I100" s="69"/>
      <c r="J100" s="69"/>
      <c r="K100" s="69"/>
      <c r="L100" s="69"/>
      <c r="M100" s="69"/>
      <c r="N100" s="69"/>
      <c r="O100" s="69"/>
      <c r="P100" s="69"/>
      <c r="Q100" s="69"/>
    </row>
    <row r="101" spans="1:17" s="12" customFormat="1" ht="15.95" customHeight="1" x14ac:dyDescent="0.25">
      <c r="A101" s="71"/>
      <c r="B101" s="69" t="s">
        <v>213</v>
      </c>
      <c r="C101" s="69"/>
      <c r="D101" s="69"/>
      <c r="E101" s="69"/>
      <c r="F101" s="69"/>
      <c r="G101" s="69"/>
      <c r="H101" s="69"/>
      <c r="I101" s="69"/>
      <c r="J101" s="69"/>
      <c r="K101" s="69"/>
      <c r="L101" s="69"/>
      <c r="M101" s="69"/>
      <c r="N101" s="69"/>
      <c r="O101" s="69"/>
      <c r="P101" s="69"/>
      <c r="Q101" s="69"/>
    </row>
    <row r="102" spans="1:17" s="12" customFormat="1" ht="15.75" x14ac:dyDescent="0.25">
      <c r="A102" s="422"/>
      <c r="B102" s="69" t="s">
        <v>214</v>
      </c>
      <c r="C102" s="69"/>
      <c r="D102" s="69"/>
      <c r="E102" s="69"/>
      <c r="F102" s="69"/>
      <c r="G102" s="69"/>
      <c r="H102" s="69"/>
      <c r="I102" s="69"/>
      <c r="J102" s="69"/>
      <c r="K102" s="69"/>
      <c r="L102" s="69"/>
      <c r="M102" s="69"/>
      <c r="N102" s="69"/>
      <c r="O102" s="69"/>
      <c r="P102" s="69"/>
      <c r="Q102" s="69"/>
    </row>
    <row r="103" spans="1:17" s="12" customFormat="1" ht="15.75" x14ac:dyDescent="0.25">
      <c r="A103" s="422"/>
      <c r="B103" s="69" t="s">
        <v>215</v>
      </c>
      <c r="C103" s="69"/>
      <c r="D103" s="69"/>
      <c r="E103" s="69"/>
      <c r="F103" s="69"/>
      <c r="G103" s="69"/>
      <c r="H103" s="69"/>
      <c r="I103" s="69"/>
      <c r="J103" s="69"/>
      <c r="K103" s="69"/>
      <c r="L103" s="69"/>
      <c r="M103" s="69"/>
      <c r="N103" s="69"/>
      <c r="O103" s="69"/>
      <c r="P103" s="69"/>
      <c r="Q103" s="69"/>
    </row>
    <row r="104" spans="1:17" s="12" customFormat="1" ht="15.75" x14ac:dyDescent="0.25">
      <c r="A104" s="422"/>
      <c r="B104" s="69" t="s">
        <v>216</v>
      </c>
      <c r="C104" s="69"/>
      <c r="D104" s="69"/>
      <c r="E104" s="69"/>
      <c r="F104" s="69"/>
      <c r="G104" s="69"/>
      <c r="H104" s="69"/>
      <c r="I104" s="69"/>
      <c r="J104" s="69"/>
      <c r="K104" s="69"/>
      <c r="L104" s="69"/>
      <c r="M104" s="69"/>
      <c r="N104" s="69"/>
      <c r="O104" s="69"/>
      <c r="P104" s="69"/>
      <c r="Q104" s="69"/>
    </row>
    <row r="105" spans="1:17" s="12" customFormat="1" ht="15.75" x14ac:dyDescent="0.25">
      <c r="A105" s="71"/>
      <c r="B105" s="69" t="s">
        <v>217</v>
      </c>
      <c r="C105" s="69"/>
      <c r="D105" s="69"/>
      <c r="E105" s="69"/>
      <c r="F105" s="69"/>
      <c r="G105" s="69"/>
      <c r="H105" s="69"/>
      <c r="I105" s="69"/>
      <c r="J105" s="69"/>
      <c r="K105" s="69"/>
      <c r="L105" s="69"/>
      <c r="M105" s="69"/>
      <c r="N105" s="69"/>
      <c r="O105" s="69"/>
      <c r="P105" s="69"/>
      <c r="Q105" s="69"/>
    </row>
    <row r="106" spans="1:17" s="12" customFormat="1" ht="15" customHeight="1" x14ac:dyDescent="0.25">
      <c r="A106" s="423"/>
      <c r="B106" s="424" t="s">
        <v>218</v>
      </c>
      <c r="C106" s="425"/>
      <c r="D106" s="425"/>
      <c r="E106" s="425"/>
      <c r="F106" s="425"/>
      <c r="G106" s="425"/>
      <c r="H106" s="425"/>
      <c r="I106" s="425"/>
      <c r="J106" s="425"/>
      <c r="K106" s="425"/>
      <c r="L106" s="425"/>
      <c r="M106" s="425"/>
      <c r="N106" s="425"/>
      <c r="O106" s="425"/>
      <c r="P106" s="425"/>
      <c r="Q106" s="425"/>
    </row>
    <row r="107" spans="1:17" s="75" customFormat="1" ht="15.75" x14ac:dyDescent="0.25">
      <c r="A107" s="423"/>
      <c r="B107" s="426" t="s">
        <v>219</v>
      </c>
      <c r="C107" s="426"/>
      <c r="D107" s="426"/>
      <c r="E107" s="426"/>
      <c r="F107" s="426"/>
      <c r="G107" s="426"/>
      <c r="H107" s="426"/>
      <c r="I107" s="426"/>
      <c r="J107" s="426"/>
      <c r="K107" s="426"/>
      <c r="L107" s="426"/>
      <c r="M107" s="426"/>
      <c r="N107" s="426"/>
      <c r="O107" s="426"/>
      <c r="P107" s="426"/>
      <c r="Q107" s="426"/>
    </row>
    <row r="108" spans="1:17" s="75" customFormat="1" ht="15.75" x14ac:dyDescent="0.25">
      <c r="A108" s="423"/>
      <c r="B108" s="426" t="s">
        <v>220</v>
      </c>
      <c r="C108" s="426"/>
      <c r="D108" s="426"/>
      <c r="E108" s="426"/>
      <c r="F108" s="426"/>
      <c r="G108" s="426"/>
      <c r="H108" s="426"/>
      <c r="I108" s="426"/>
      <c r="J108" s="426"/>
      <c r="K108" s="426"/>
      <c r="L108" s="426"/>
      <c r="M108" s="426"/>
      <c r="N108" s="426"/>
      <c r="O108" s="426"/>
      <c r="P108" s="426"/>
      <c r="Q108" s="426"/>
    </row>
    <row r="109" spans="1:17" s="75" customFormat="1" ht="33" customHeight="1" x14ac:dyDescent="0.25">
      <c r="A109" s="423"/>
      <c r="B109" s="427" t="s">
        <v>221</v>
      </c>
      <c r="C109" s="427"/>
      <c r="D109" s="427"/>
      <c r="E109" s="427"/>
      <c r="F109" s="427"/>
      <c r="G109" s="427"/>
      <c r="H109" s="427"/>
      <c r="I109" s="427"/>
      <c r="J109" s="427"/>
      <c r="K109" s="427"/>
      <c r="L109" s="428"/>
      <c r="M109" s="428"/>
      <c r="N109" s="428"/>
      <c r="O109" s="428"/>
      <c r="P109" s="428"/>
      <c r="Q109" s="428"/>
    </row>
    <row r="110" spans="1:17" ht="18" x14ac:dyDescent="0.25">
      <c r="A110" s="423"/>
      <c r="B110" s="429" t="s">
        <v>222</v>
      </c>
      <c r="C110" s="430"/>
      <c r="D110" s="430"/>
      <c r="E110" s="430"/>
      <c r="F110" s="430"/>
      <c r="G110" s="430"/>
      <c r="H110" s="430"/>
      <c r="I110" s="430"/>
      <c r="J110" s="430"/>
      <c r="K110" s="430"/>
      <c r="L110" s="430"/>
      <c r="M110" s="430"/>
      <c r="N110" s="430"/>
      <c r="O110" s="430"/>
      <c r="P110" s="430"/>
      <c r="Q110" s="430"/>
    </row>
    <row r="111" spans="1:17" ht="15.75" x14ac:dyDescent="0.25">
      <c r="A111" s="423"/>
      <c r="B111" s="429" t="s">
        <v>223</v>
      </c>
      <c r="C111" s="429"/>
      <c r="D111" s="429"/>
      <c r="E111" s="429"/>
      <c r="F111" s="429"/>
      <c r="G111" s="429"/>
      <c r="H111" s="429"/>
      <c r="I111" s="429"/>
      <c r="J111" s="429"/>
      <c r="K111" s="429"/>
      <c r="L111" s="429"/>
      <c r="M111" s="429"/>
      <c r="N111" s="429"/>
      <c r="O111" s="429"/>
      <c r="P111" s="429"/>
      <c r="Q111" s="429"/>
    </row>
    <row r="112" spans="1:17" ht="15.75" x14ac:dyDescent="0.25">
      <c r="B112" s="431" t="s">
        <v>224</v>
      </c>
      <c r="C112" s="12"/>
      <c r="D112" s="12"/>
      <c r="E112" s="12"/>
      <c r="F112" s="12"/>
      <c r="G112" s="12"/>
      <c r="H112" s="12"/>
      <c r="I112" s="12"/>
      <c r="J112" s="12"/>
      <c r="K112" s="12"/>
      <c r="L112" s="12"/>
      <c r="M112" s="12"/>
      <c r="N112" s="12"/>
      <c r="O112" s="12"/>
      <c r="P112" s="12"/>
      <c r="Q112" s="12"/>
    </row>
    <row r="113" spans="2:17" ht="33" customHeight="1" x14ac:dyDescent="0.25">
      <c r="B113" s="432" t="s">
        <v>225</v>
      </c>
      <c r="C113" s="432"/>
      <c r="D113" s="432"/>
      <c r="E113" s="432"/>
      <c r="F113" s="432"/>
      <c r="G113" s="432"/>
      <c r="H113" s="432"/>
      <c r="I113" s="432"/>
      <c r="J113" s="432"/>
      <c r="K113" s="432"/>
      <c r="L113" s="432"/>
      <c r="M113" s="432"/>
      <c r="N113" s="432"/>
      <c r="O113" s="432"/>
      <c r="P113" s="432"/>
      <c r="Q113" s="432"/>
    </row>
    <row r="114" spans="2:17" ht="35.1" customHeight="1" x14ac:dyDescent="0.25">
      <c r="B114" s="427" t="s">
        <v>226</v>
      </c>
      <c r="C114" s="427"/>
      <c r="D114" s="427"/>
      <c r="E114" s="427"/>
      <c r="F114" s="427"/>
      <c r="G114" s="427"/>
      <c r="H114" s="427"/>
      <c r="I114" s="427"/>
      <c r="J114" s="427"/>
      <c r="K114" s="427"/>
      <c r="L114" s="427"/>
      <c r="M114" s="427"/>
      <c r="N114" s="427"/>
      <c r="O114" s="427"/>
      <c r="P114" s="427"/>
      <c r="Q114" s="427"/>
    </row>
    <row r="115" spans="2:17" ht="15.75" x14ac:dyDescent="0.25">
      <c r="B115" s="427" t="s">
        <v>227</v>
      </c>
      <c r="C115" s="427"/>
      <c r="D115" s="427"/>
      <c r="E115" s="427"/>
      <c r="F115" s="427"/>
      <c r="G115" s="427"/>
      <c r="H115" s="427"/>
      <c r="I115" s="427"/>
      <c r="J115" s="427"/>
      <c r="K115" s="427"/>
      <c r="L115" s="427"/>
      <c r="M115" s="427"/>
      <c r="N115" s="427"/>
      <c r="O115" s="427"/>
      <c r="P115" s="427"/>
      <c r="Q115" s="427"/>
    </row>
  </sheetData>
  <mergeCells count="28">
    <mergeCell ref="B111:Q111"/>
    <mergeCell ref="B113:Q113"/>
    <mergeCell ref="B114:Q114"/>
    <mergeCell ref="B115:Q115"/>
    <mergeCell ref="B104:Q104"/>
    <mergeCell ref="B105:Q105"/>
    <mergeCell ref="B107:Q107"/>
    <mergeCell ref="B108:Q108"/>
    <mergeCell ref="B109:K109"/>
    <mergeCell ref="B110:Q110"/>
    <mergeCell ref="B98:Q98"/>
    <mergeCell ref="B99:Q99"/>
    <mergeCell ref="B100:Q100"/>
    <mergeCell ref="B101:Q101"/>
    <mergeCell ref="B102:Q102"/>
    <mergeCell ref="B103:Q103"/>
    <mergeCell ref="B72:Q72"/>
    <mergeCell ref="D73:Q73"/>
    <mergeCell ref="B83:Q83"/>
    <mergeCell ref="B95:Q95"/>
    <mergeCell ref="B96:Q96"/>
    <mergeCell ref="B97:Q97"/>
    <mergeCell ref="B1:Q1"/>
    <mergeCell ref="B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opLeftCell="D1" workbookViewId="0">
      <selection activeCell="F18" sqref="F18"/>
    </sheetView>
  </sheetViews>
  <sheetFormatPr defaultRowHeight="15" x14ac:dyDescent="0.25"/>
  <cols>
    <col min="1" max="1" width="5.7109375" style="1" customWidth="1"/>
    <col min="2" max="2" width="35.7109375" style="1" customWidth="1"/>
    <col min="3" max="3" width="18.7109375" style="1" customWidth="1"/>
    <col min="4" max="5" width="12.7109375" style="1" bestFit="1" customWidth="1"/>
    <col min="6" max="16384" width="9.140625" style="1"/>
  </cols>
  <sheetData>
    <row r="1" spans="1:17" ht="36.75" customHeight="1" x14ac:dyDescent="0.3">
      <c r="B1" s="2" t="s">
        <v>112</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6.5" thickBot="1" x14ac:dyDescent="0.3">
      <c r="A4" s="7"/>
      <c r="B4" s="8"/>
      <c r="C4" s="9" t="s">
        <v>1</v>
      </c>
      <c r="D4" s="10">
        <v>1990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32">
        <v>90.3</v>
      </c>
      <c r="E6" s="33">
        <v>50</v>
      </c>
      <c r="F6" s="32">
        <v>35.1</v>
      </c>
      <c r="G6" s="32">
        <v>14.7</v>
      </c>
      <c r="H6" s="32">
        <v>13.6</v>
      </c>
      <c r="I6" s="32">
        <v>15.5</v>
      </c>
      <c r="J6" s="32">
        <v>13.2</v>
      </c>
      <c r="K6" s="32">
        <v>13.8</v>
      </c>
      <c r="L6" s="32">
        <v>12.4</v>
      </c>
      <c r="M6" s="32">
        <v>9.1999999999999993</v>
      </c>
      <c r="N6" s="32">
        <v>7.2</v>
      </c>
      <c r="O6" s="32">
        <v>4.3</v>
      </c>
      <c r="P6" s="32">
        <v>2.2000000000000002</v>
      </c>
      <c r="Q6" s="32">
        <v>2.7</v>
      </c>
    </row>
    <row r="7" spans="1:17" s="12" customFormat="1" ht="16.5" thickBot="1" x14ac:dyDescent="0.3">
      <c r="A7" s="19">
        <v>2</v>
      </c>
      <c r="B7" s="14" t="s">
        <v>6</v>
      </c>
      <c r="C7" s="15" t="s">
        <v>4</v>
      </c>
      <c r="D7" s="32">
        <v>90.3</v>
      </c>
      <c r="E7" s="33">
        <v>50</v>
      </c>
      <c r="F7" s="32">
        <v>35.1</v>
      </c>
      <c r="G7" s="32">
        <v>14.7</v>
      </c>
      <c r="H7" s="32">
        <v>13.6</v>
      </c>
      <c r="I7" s="32">
        <v>15.5</v>
      </c>
      <c r="J7" s="32">
        <v>13.2</v>
      </c>
      <c r="K7" s="32">
        <v>13.8</v>
      </c>
      <c r="L7" s="32">
        <v>12.4</v>
      </c>
      <c r="M7" s="32">
        <v>9.1999999999999993</v>
      </c>
      <c r="N7" s="32">
        <v>7.2</v>
      </c>
      <c r="O7" s="32">
        <v>4.3</v>
      </c>
      <c r="P7" s="32">
        <v>2.2000000000000002</v>
      </c>
      <c r="Q7" s="32">
        <v>2.7</v>
      </c>
    </row>
    <row r="8" spans="1:17" s="12" customFormat="1" ht="32.25" thickBot="1" x14ac:dyDescent="0.3">
      <c r="A8" s="19">
        <v>3</v>
      </c>
      <c r="B8" s="14" t="s">
        <v>7</v>
      </c>
      <c r="C8" s="85" t="s">
        <v>8</v>
      </c>
      <c r="D8" s="32"/>
      <c r="E8" s="32"/>
      <c r="F8" s="32"/>
      <c r="G8" s="32"/>
      <c r="H8" s="32"/>
      <c r="I8" s="32"/>
      <c r="J8" s="32"/>
      <c r="K8" s="32"/>
      <c r="L8" s="32"/>
      <c r="M8" s="32"/>
      <c r="N8" s="32"/>
      <c r="O8" s="32"/>
      <c r="P8" s="32"/>
      <c r="Q8" s="32"/>
    </row>
    <row r="9" spans="1:17" s="12" customFormat="1" ht="31.9" customHeight="1" thickBot="1" x14ac:dyDescent="0.3">
      <c r="A9" s="19">
        <v>4</v>
      </c>
      <c r="B9" s="14" t="s">
        <v>9</v>
      </c>
      <c r="C9" s="15" t="s">
        <v>4</v>
      </c>
      <c r="D9" s="50" t="s">
        <v>113</v>
      </c>
      <c r="E9" s="51"/>
      <c r="F9" s="51"/>
      <c r="G9" s="51"/>
      <c r="H9" s="51"/>
      <c r="I9" s="51"/>
      <c r="J9" s="51"/>
      <c r="K9" s="51"/>
      <c r="L9" s="51"/>
      <c r="M9" s="51"/>
      <c r="N9" s="51"/>
      <c r="O9" s="51"/>
      <c r="P9" s="51"/>
      <c r="Q9" s="52"/>
    </row>
    <row r="10" spans="1:17" s="12" customFormat="1" ht="32.25" thickBot="1" x14ac:dyDescent="0.3">
      <c r="A10" s="19">
        <v>5</v>
      </c>
      <c r="B10" s="14" t="s">
        <v>10</v>
      </c>
      <c r="C10" s="15" t="s">
        <v>8</v>
      </c>
      <c r="D10" s="32"/>
      <c r="E10" s="32"/>
      <c r="F10" s="32"/>
      <c r="G10" s="32"/>
      <c r="H10" s="32"/>
      <c r="I10" s="32"/>
      <c r="J10" s="32"/>
      <c r="K10" s="32"/>
      <c r="L10" s="32"/>
      <c r="M10" s="32"/>
      <c r="N10" s="32"/>
      <c r="O10" s="32"/>
      <c r="P10" s="32"/>
      <c r="Q10" s="32"/>
    </row>
    <row r="11" spans="1:17" s="12" customFormat="1" ht="16.5" thickBot="1" x14ac:dyDescent="0.3">
      <c r="A11" s="19">
        <v>6</v>
      </c>
      <c r="B11" s="20" t="s">
        <v>11</v>
      </c>
      <c r="C11" s="21" t="s">
        <v>4</v>
      </c>
      <c r="D11" s="34" t="s">
        <v>114</v>
      </c>
      <c r="E11" s="86">
        <f>E12+E14</f>
        <v>58.5</v>
      </c>
      <c r="F11" s="86">
        <f t="shared" ref="F11:Q11" si="0">F12+F14</f>
        <v>55.5</v>
      </c>
      <c r="G11" s="86">
        <f t="shared" si="0"/>
        <v>43.2</v>
      </c>
      <c r="H11" s="86">
        <f t="shared" si="0"/>
        <v>49.1</v>
      </c>
      <c r="I11" s="86">
        <f t="shared" si="0"/>
        <v>58.7</v>
      </c>
      <c r="J11" s="86">
        <f t="shared" si="0"/>
        <v>61.7</v>
      </c>
      <c r="K11" s="86">
        <f t="shared" si="0"/>
        <v>67.400000000000006</v>
      </c>
      <c r="L11" s="86">
        <f t="shared" si="0"/>
        <v>73.8</v>
      </c>
      <c r="M11" s="86">
        <f t="shared" si="0"/>
        <v>72.2</v>
      </c>
      <c r="N11" s="86">
        <f t="shared" si="0"/>
        <v>82.7</v>
      </c>
      <c r="O11" s="86">
        <f t="shared" si="0"/>
        <v>82.8</v>
      </c>
      <c r="P11" s="86">
        <f t="shared" si="0"/>
        <v>82.1</v>
      </c>
      <c r="Q11" s="86">
        <f t="shared" si="0"/>
        <v>86.7</v>
      </c>
    </row>
    <row r="12" spans="1:17" s="12" customFormat="1" ht="16.5" thickBot="1" x14ac:dyDescent="0.3">
      <c r="A12" s="19">
        <v>7</v>
      </c>
      <c r="B12" s="14" t="s">
        <v>6</v>
      </c>
      <c r="C12" s="15" t="s">
        <v>4</v>
      </c>
      <c r="D12" s="32">
        <v>59.2</v>
      </c>
      <c r="E12" s="32">
        <v>31.6</v>
      </c>
      <c r="F12" s="32">
        <v>24.2</v>
      </c>
      <c r="G12" s="32">
        <v>27.1</v>
      </c>
      <c r="H12" s="32">
        <v>26.3</v>
      </c>
      <c r="I12" s="32">
        <v>24.2</v>
      </c>
      <c r="J12" s="32">
        <v>25.2</v>
      </c>
      <c r="K12" s="32">
        <v>25.8</v>
      </c>
      <c r="L12" s="32">
        <v>29.3</v>
      </c>
      <c r="M12" s="32">
        <v>23.1</v>
      </c>
      <c r="N12" s="32">
        <v>28.7</v>
      </c>
      <c r="O12" s="32">
        <v>24.2</v>
      </c>
      <c r="P12" s="32">
        <v>19.8</v>
      </c>
      <c r="Q12" s="32">
        <v>21.3</v>
      </c>
    </row>
    <row r="13" spans="1:17" s="12" customFormat="1" ht="32.25" thickBot="1" x14ac:dyDescent="0.3">
      <c r="A13" s="19">
        <v>8</v>
      </c>
      <c r="B13" s="14" t="s">
        <v>12</v>
      </c>
      <c r="C13" s="85" t="s">
        <v>8</v>
      </c>
      <c r="D13" s="32"/>
      <c r="E13" s="87">
        <f>E12/E11*100</f>
        <v>54.017094017094024</v>
      </c>
      <c r="F13" s="87">
        <f t="shared" ref="F13:Q13" si="1">F12/F11*100</f>
        <v>43.603603603603602</v>
      </c>
      <c r="G13" s="87">
        <f t="shared" si="1"/>
        <v>62.731481481481474</v>
      </c>
      <c r="H13" s="87">
        <f t="shared" si="1"/>
        <v>53.564154786150709</v>
      </c>
      <c r="I13" s="87">
        <f t="shared" si="1"/>
        <v>41.226575809199318</v>
      </c>
      <c r="J13" s="87">
        <f t="shared" si="1"/>
        <v>40.842787682333871</v>
      </c>
      <c r="K13" s="87">
        <f t="shared" si="1"/>
        <v>38.27893175074184</v>
      </c>
      <c r="L13" s="87">
        <f t="shared" si="1"/>
        <v>39.701897018970193</v>
      </c>
      <c r="M13" s="87">
        <f t="shared" si="1"/>
        <v>31.994459833795013</v>
      </c>
      <c r="N13" s="87">
        <f t="shared" si="1"/>
        <v>34.703748488512694</v>
      </c>
      <c r="O13" s="87">
        <f t="shared" si="1"/>
        <v>29.227053140096622</v>
      </c>
      <c r="P13" s="87">
        <f t="shared" si="1"/>
        <v>24.116930572472597</v>
      </c>
      <c r="Q13" s="87">
        <f t="shared" si="1"/>
        <v>24.567474048442904</v>
      </c>
    </row>
    <row r="14" spans="1:17" s="12" customFormat="1" ht="16.5" thickBot="1" x14ac:dyDescent="0.3">
      <c r="A14" s="19">
        <v>9</v>
      </c>
      <c r="B14" s="14" t="s">
        <v>9</v>
      </c>
      <c r="C14" s="15" t="s">
        <v>4</v>
      </c>
      <c r="D14" s="88" t="s">
        <v>114</v>
      </c>
      <c r="E14" s="32">
        <v>26.9</v>
      </c>
      <c r="F14" s="32">
        <v>31.3</v>
      </c>
      <c r="G14" s="32">
        <v>16.100000000000001</v>
      </c>
      <c r="H14" s="32">
        <v>22.8</v>
      </c>
      <c r="I14" s="32">
        <v>34.5</v>
      </c>
      <c r="J14" s="32">
        <v>36.5</v>
      </c>
      <c r="K14" s="32">
        <v>41.6</v>
      </c>
      <c r="L14" s="32">
        <v>44.5</v>
      </c>
      <c r="M14" s="32">
        <v>49.1</v>
      </c>
      <c r="N14" s="32">
        <v>54</v>
      </c>
      <c r="O14" s="32">
        <v>58.6</v>
      </c>
      <c r="P14" s="32">
        <v>62.3</v>
      </c>
      <c r="Q14" s="32">
        <v>65.400000000000006</v>
      </c>
    </row>
    <row r="15" spans="1:17" s="12" customFormat="1" ht="32.25" thickBot="1" x14ac:dyDescent="0.3">
      <c r="A15" s="19">
        <v>10</v>
      </c>
      <c r="B15" s="14" t="s">
        <v>13</v>
      </c>
      <c r="C15" s="15" t="s">
        <v>8</v>
      </c>
      <c r="D15" s="89" t="s">
        <v>114</v>
      </c>
      <c r="E15" s="87">
        <f>E14/E11*100</f>
        <v>45.982905982905983</v>
      </c>
      <c r="F15" s="87">
        <f>F14/F11*100</f>
        <v>56.396396396396398</v>
      </c>
      <c r="G15" s="87">
        <f>G14/G11*100</f>
        <v>37.268518518518519</v>
      </c>
      <c r="H15" s="87">
        <f t="shared" ref="H15:N15" si="2">H14/H11*100</f>
        <v>46.435845213849284</v>
      </c>
      <c r="I15" s="87">
        <f t="shared" si="2"/>
        <v>58.773424190800682</v>
      </c>
      <c r="J15" s="87">
        <f t="shared" si="2"/>
        <v>59.157212317666122</v>
      </c>
      <c r="K15" s="87">
        <f t="shared" si="2"/>
        <v>61.72106824925816</v>
      </c>
      <c r="L15" s="87">
        <f t="shared" si="2"/>
        <v>60.298102981029814</v>
      </c>
      <c r="M15" s="87">
        <f t="shared" si="2"/>
        <v>68.00554016620498</v>
      </c>
      <c r="N15" s="87">
        <f t="shared" si="2"/>
        <v>65.296251511487299</v>
      </c>
      <c r="O15" s="87">
        <f>O14/O11*100</f>
        <v>70.772946859903385</v>
      </c>
      <c r="P15" s="87">
        <f>P14/P11*100</f>
        <v>75.883069427527403</v>
      </c>
      <c r="Q15" s="87">
        <f>Q14/Q11*100</f>
        <v>75.432525951557096</v>
      </c>
    </row>
    <row r="16" spans="1:17" s="12" customFormat="1" ht="16.5" thickBot="1" x14ac:dyDescent="0.3">
      <c r="A16" s="19">
        <v>11</v>
      </c>
      <c r="B16" s="20" t="s">
        <v>14</v>
      </c>
      <c r="C16" s="21" t="s">
        <v>4</v>
      </c>
      <c r="D16" s="34"/>
      <c r="E16" s="34"/>
      <c r="F16" s="34"/>
      <c r="G16" s="34"/>
      <c r="H16" s="34"/>
      <c r="I16" s="34"/>
      <c r="J16" s="34"/>
      <c r="K16" s="34"/>
      <c r="L16" s="34"/>
      <c r="M16" s="34"/>
      <c r="N16" s="34"/>
      <c r="O16" s="34"/>
      <c r="P16" s="34"/>
      <c r="Q16" s="34"/>
    </row>
    <row r="17" spans="1:17" s="12" customFormat="1" ht="16.5" thickBot="1" x14ac:dyDescent="0.3">
      <c r="A17" s="19">
        <v>12</v>
      </c>
      <c r="B17" s="14" t="s">
        <v>6</v>
      </c>
      <c r="C17" s="15" t="s">
        <v>4</v>
      </c>
      <c r="D17" s="32">
        <v>5.4</v>
      </c>
      <c r="E17" s="32">
        <v>2.8</v>
      </c>
      <c r="F17" s="32">
        <v>8.1999999999999993</v>
      </c>
      <c r="G17" s="32">
        <v>8.5</v>
      </c>
      <c r="H17" s="32">
        <v>5.3</v>
      </c>
      <c r="I17" s="32">
        <v>5.7</v>
      </c>
      <c r="J17" s="32">
        <v>7.2</v>
      </c>
      <c r="K17" s="32">
        <v>8.8000000000000007</v>
      </c>
      <c r="L17" s="32">
        <v>8.4</v>
      </c>
      <c r="M17" s="32">
        <v>8.6999999999999993</v>
      </c>
      <c r="N17" s="33">
        <v>7</v>
      </c>
      <c r="O17" s="32">
        <v>7.2</v>
      </c>
      <c r="P17" s="32">
        <v>9.3000000000000007</v>
      </c>
      <c r="Q17" s="33">
        <v>11</v>
      </c>
    </row>
    <row r="18" spans="1:17" s="12" customFormat="1" ht="32.25" thickBot="1" x14ac:dyDescent="0.3">
      <c r="A18" s="19">
        <v>13</v>
      </c>
      <c r="B18" s="14" t="s">
        <v>15</v>
      </c>
      <c r="C18" s="15" t="s">
        <v>8</v>
      </c>
      <c r="D18" s="32"/>
      <c r="E18" s="32"/>
      <c r="F18" s="32"/>
      <c r="G18" s="32"/>
      <c r="H18" s="32"/>
      <c r="I18" s="32"/>
      <c r="J18" s="32"/>
      <c r="K18" s="32"/>
      <c r="L18" s="32"/>
      <c r="M18" s="32"/>
      <c r="N18" s="32"/>
      <c r="O18" s="32"/>
      <c r="P18" s="32"/>
      <c r="Q18" s="32"/>
    </row>
    <row r="19" spans="1:17" s="12" customFormat="1" ht="16.5" thickBot="1" x14ac:dyDescent="0.3">
      <c r="A19" s="19">
        <v>14</v>
      </c>
      <c r="B19" s="14" t="s">
        <v>9</v>
      </c>
      <c r="C19" s="15" t="s">
        <v>4</v>
      </c>
      <c r="D19" s="32"/>
      <c r="E19" s="32"/>
      <c r="F19" s="32"/>
      <c r="G19" s="32"/>
      <c r="H19" s="32"/>
      <c r="I19" s="32"/>
      <c r="J19" s="32"/>
      <c r="K19" s="32"/>
      <c r="L19" s="32"/>
      <c r="M19" s="32"/>
      <c r="N19" s="32"/>
      <c r="O19" s="32"/>
      <c r="P19" s="32"/>
      <c r="Q19" s="32"/>
    </row>
    <row r="20" spans="1:17" s="12" customFormat="1" ht="32.25" thickBot="1" x14ac:dyDescent="0.3">
      <c r="A20" s="19">
        <v>15</v>
      </c>
      <c r="B20" s="14" t="s">
        <v>16</v>
      </c>
      <c r="C20" s="15" t="s">
        <v>8</v>
      </c>
      <c r="D20" s="32"/>
      <c r="E20" s="32"/>
      <c r="F20" s="32"/>
      <c r="G20" s="32"/>
      <c r="H20" s="32"/>
      <c r="I20" s="32"/>
      <c r="J20" s="32"/>
      <c r="K20" s="32"/>
      <c r="L20" s="32"/>
      <c r="M20" s="32"/>
      <c r="N20" s="32"/>
      <c r="O20" s="32"/>
      <c r="P20" s="32"/>
      <c r="Q20" s="32"/>
    </row>
    <row r="21" spans="1:17" s="12" customFormat="1" ht="16.5" thickBot="1" x14ac:dyDescent="0.3">
      <c r="A21" s="19">
        <v>16</v>
      </c>
      <c r="B21" s="20" t="s">
        <v>17</v>
      </c>
      <c r="C21" s="21" t="s">
        <v>4</v>
      </c>
      <c r="D21" s="32">
        <v>2.2999999999999998</v>
      </c>
      <c r="E21" s="32">
        <v>0.02</v>
      </c>
      <c r="F21" s="32">
        <v>0.02</v>
      </c>
      <c r="G21" s="32">
        <v>8.0000000000000002E-3</v>
      </c>
      <c r="H21" s="32">
        <v>0.01</v>
      </c>
      <c r="I21" s="32">
        <v>6.0000000000000001E-3</v>
      </c>
      <c r="J21" s="32">
        <v>6.0000000000000001E-3</v>
      </c>
      <c r="K21" s="32">
        <v>4.0000000000000001E-3</v>
      </c>
      <c r="L21" s="32">
        <v>7.0000000000000001E-3</v>
      </c>
      <c r="M21" s="32">
        <v>7.0000000000000001E-3</v>
      </c>
      <c r="N21" s="32">
        <v>8.0000000000000002E-3</v>
      </c>
      <c r="O21" s="32">
        <v>7.0000000000000001E-3</v>
      </c>
      <c r="P21" s="32">
        <v>5.0000000000000001E-3</v>
      </c>
      <c r="Q21" s="32">
        <v>3.0000000000000001E-3</v>
      </c>
    </row>
    <row r="22" spans="1:17" s="12" customFormat="1" ht="16.5" thickBot="1" x14ac:dyDescent="0.3">
      <c r="A22" s="19">
        <v>17</v>
      </c>
      <c r="B22" s="14" t="s">
        <v>6</v>
      </c>
      <c r="C22" s="15" t="s">
        <v>4</v>
      </c>
      <c r="D22" s="32">
        <v>2.2999999999999998</v>
      </c>
      <c r="E22" s="32">
        <v>0.02</v>
      </c>
      <c r="F22" s="32">
        <v>0.02</v>
      </c>
      <c r="G22" s="32">
        <v>8.0000000000000002E-3</v>
      </c>
      <c r="H22" s="32">
        <v>0.01</v>
      </c>
      <c r="I22" s="32">
        <v>6.0000000000000001E-3</v>
      </c>
      <c r="J22" s="32">
        <v>6.0000000000000001E-3</v>
      </c>
      <c r="K22" s="32">
        <v>4.0000000000000001E-3</v>
      </c>
      <c r="L22" s="32">
        <v>7.0000000000000001E-3</v>
      </c>
      <c r="M22" s="32">
        <v>7.0000000000000001E-3</v>
      </c>
      <c r="N22" s="32">
        <v>8.0000000000000002E-3</v>
      </c>
      <c r="O22" s="32">
        <v>7.0000000000000001E-3</v>
      </c>
      <c r="P22" s="32">
        <v>5.0000000000000001E-3</v>
      </c>
      <c r="Q22" s="32">
        <v>3.0000000000000001E-3</v>
      </c>
    </row>
    <row r="23" spans="1:17" s="12" customFormat="1" ht="32.25" thickBot="1" x14ac:dyDescent="0.3">
      <c r="A23" s="19">
        <v>18</v>
      </c>
      <c r="B23" s="14" t="s">
        <v>18</v>
      </c>
      <c r="C23" s="15" t="s">
        <v>8</v>
      </c>
      <c r="D23" s="32"/>
      <c r="E23" s="32"/>
      <c r="F23" s="32"/>
      <c r="G23" s="32"/>
      <c r="H23" s="32"/>
      <c r="I23" s="32"/>
      <c r="J23" s="32"/>
      <c r="K23" s="32"/>
      <c r="L23" s="32"/>
      <c r="M23" s="32"/>
      <c r="N23" s="32"/>
      <c r="O23" s="32"/>
      <c r="P23" s="32"/>
      <c r="Q23" s="32"/>
    </row>
    <row r="24" spans="1:17" s="12" customFormat="1" ht="16.5" thickBot="1" x14ac:dyDescent="0.3">
      <c r="A24" s="19">
        <v>19</v>
      </c>
      <c r="B24" s="14" t="s">
        <v>9</v>
      </c>
      <c r="C24" s="15" t="s">
        <v>4</v>
      </c>
      <c r="D24" s="32"/>
      <c r="E24" s="32"/>
      <c r="F24" s="32"/>
      <c r="G24" s="32"/>
      <c r="H24" s="32"/>
      <c r="I24" s="32"/>
      <c r="J24" s="32"/>
      <c r="K24" s="32"/>
      <c r="L24" s="32"/>
      <c r="M24" s="32"/>
      <c r="N24" s="32"/>
      <c r="O24" s="32"/>
      <c r="P24" s="32"/>
      <c r="Q24" s="32"/>
    </row>
    <row r="25" spans="1:17" s="12" customFormat="1" ht="32.25" thickBot="1" x14ac:dyDescent="0.3">
      <c r="A25" s="19">
        <v>20</v>
      </c>
      <c r="B25" s="14" t="s">
        <v>19</v>
      </c>
      <c r="C25" s="15" t="s">
        <v>8</v>
      </c>
      <c r="D25" s="32"/>
      <c r="E25" s="32"/>
      <c r="F25" s="32"/>
      <c r="G25" s="32"/>
      <c r="H25" s="32"/>
      <c r="I25" s="32"/>
      <c r="J25" s="32"/>
      <c r="K25" s="32"/>
      <c r="L25" s="32"/>
      <c r="M25" s="32"/>
      <c r="N25" s="32"/>
      <c r="O25" s="32"/>
      <c r="P25" s="32"/>
      <c r="Q25" s="32"/>
    </row>
    <row r="26" spans="1:17" s="12" customFormat="1" ht="16.5" thickBot="1" x14ac:dyDescent="0.3">
      <c r="A26" s="19">
        <v>21</v>
      </c>
      <c r="B26" s="20" t="s">
        <v>20</v>
      </c>
      <c r="C26" s="21" t="s">
        <v>4</v>
      </c>
      <c r="D26" s="34" t="s">
        <v>114</v>
      </c>
      <c r="E26" s="86">
        <f t="shared" ref="E26:Q26" si="3">E27+E29</f>
        <v>360.40000000000003</v>
      </c>
      <c r="F26" s="86">
        <f t="shared" si="3"/>
        <v>174.5</v>
      </c>
      <c r="G26" s="86">
        <f t="shared" si="3"/>
        <v>293.09999999999997</v>
      </c>
      <c r="H26" s="86">
        <f t="shared" si="3"/>
        <v>287.39999999999998</v>
      </c>
      <c r="I26" s="86">
        <f t="shared" si="3"/>
        <v>318.89999999999998</v>
      </c>
      <c r="J26" s="86">
        <f t="shared" si="3"/>
        <v>352.7</v>
      </c>
      <c r="K26" s="86">
        <f t="shared" si="3"/>
        <v>379.8</v>
      </c>
      <c r="L26" s="86">
        <f t="shared" si="3"/>
        <v>394.3</v>
      </c>
      <c r="M26" s="86">
        <f t="shared" si="3"/>
        <v>441.1</v>
      </c>
      <c r="N26" s="86">
        <f t="shared" si="3"/>
        <v>489.4</v>
      </c>
      <c r="O26" s="86">
        <f t="shared" si="3"/>
        <v>523.9</v>
      </c>
      <c r="P26" s="86">
        <f t="shared" si="3"/>
        <v>555.5</v>
      </c>
      <c r="Q26" s="86">
        <f t="shared" si="3"/>
        <v>588.20000000000005</v>
      </c>
    </row>
    <row r="27" spans="1:17" s="12" customFormat="1" ht="16.5" thickBot="1" x14ac:dyDescent="0.3">
      <c r="A27" s="19">
        <v>22</v>
      </c>
      <c r="B27" s="14" t="s">
        <v>6</v>
      </c>
      <c r="C27" s="15" t="s">
        <v>4</v>
      </c>
      <c r="D27" s="32">
        <v>70.599999999999994</v>
      </c>
      <c r="E27" s="32">
        <v>21.6</v>
      </c>
      <c r="F27" s="32">
        <v>26.3</v>
      </c>
      <c r="G27" s="32">
        <v>27.9</v>
      </c>
      <c r="H27" s="32">
        <v>18.2</v>
      </c>
      <c r="I27" s="32">
        <v>25.4</v>
      </c>
      <c r="J27" s="32">
        <v>42.5</v>
      </c>
      <c r="K27" s="32">
        <v>26.1</v>
      </c>
      <c r="L27" s="33">
        <v>16</v>
      </c>
      <c r="M27" s="32">
        <v>25.3</v>
      </c>
      <c r="N27" s="33">
        <v>32</v>
      </c>
      <c r="O27" s="32">
        <v>27.6</v>
      </c>
      <c r="P27" s="32">
        <v>27.2</v>
      </c>
      <c r="Q27" s="32">
        <v>33.5</v>
      </c>
    </row>
    <row r="28" spans="1:17" s="12" customFormat="1" ht="32.25" thickBot="1" x14ac:dyDescent="0.3">
      <c r="A28" s="19">
        <v>23</v>
      </c>
      <c r="B28" s="14" t="s">
        <v>21</v>
      </c>
      <c r="C28" s="15" t="s">
        <v>8</v>
      </c>
      <c r="D28" s="32"/>
      <c r="E28" s="87">
        <f>E27/E26*100</f>
        <v>5.9933407325194228</v>
      </c>
      <c r="F28" s="87">
        <f t="shared" ref="F28:P28" si="4">F27/F26*100</f>
        <v>15.071633237822349</v>
      </c>
      <c r="G28" s="87">
        <f t="shared" si="4"/>
        <v>9.5189355168884333</v>
      </c>
      <c r="H28" s="87">
        <f t="shared" si="4"/>
        <v>6.3326374391092548</v>
      </c>
      <c r="I28" s="87">
        <f t="shared" si="4"/>
        <v>7.9648792724992159</v>
      </c>
      <c r="J28" s="87">
        <f t="shared" si="4"/>
        <v>12.049900765523109</v>
      </c>
      <c r="K28" s="87">
        <f t="shared" si="4"/>
        <v>6.8720379146919433</v>
      </c>
      <c r="L28" s="87">
        <f t="shared" si="4"/>
        <v>4.0578239918843515</v>
      </c>
      <c r="M28" s="87">
        <f t="shared" si="4"/>
        <v>5.7356608478802995</v>
      </c>
      <c r="N28" s="87">
        <f t="shared" si="4"/>
        <v>6.5386187167960772</v>
      </c>
      <c r="O28" s="87">
        <f t="shared" si="4"/>
        <v>5.2681809505630852</v>
      </c>
      <c r="P28" s="87">
        <f t="shared" si="4"/>
        <v>4.8964896489648959</v>
      </c>
      <c r="Q28" s="87">
        <f>Q27/Q26*100</f>
        <v>5.6953417205032295</v>
      </c>
    </row>
    <row r="29" spans="1:17" s="12" customFormat="1" ht="16.5" thickBot="1" x14ac:dyDescent="0.3">
      <c r="A29" s="19">
        <v>24</v>
      </c>
      <c r="B29" s="14" t="s">
        <v>9</v>
      </c>
      <c r="C29" s="15" t="s">
        <v>4</v>
      </c>
      <c r="D29" s="88" t="s">
        <v>114</v>
      </c>
      <c r="E29" s="32">
        <v>338.8</v>
      </c>
      <c r="F29" s="32">
        <v>148.19999999999999</v>
      </c>
      <c r="G29" s="32">
        <v>265.2</v>
      </c>
      <c r="H29" s="32">
        <v>269.2</v>
      </c>
      <c r="I29" s="32">
        <v>293.5</v>
      </c>
      <c r="J29" s="32">
        <v>310.2</v>
      </c>
      <c r="K29" s="32">
        <v>353.7</v>
      </c>
      <c r="L29" s="32">
        <v>378.3</v>
      </c>
      <c r="M29" s="32">
        <v>415.8</v>
      </c>
      <c r="N29" s="32">
        <v>457.4</v>
      </c>
      <c r="O29" s="32">
        <v>496.3</v>
      </c>
      <c r="P29" s="32">
        <v>528.29999999999995</v>
      </c>
      <c r="Q29" s="32">
        <v>554.70000000000005</v>
      </c>
    </row>
    <row r="30" spans="1:17" s="12" customFormat="1" ht="32.25" thickBot="1" x14ac:dyDescent="0.3">
      <c r="A30" s="19">
        <v>25</v>
      </c>
      <c r="B30" s="14" t="s">
        <v>22</v>
      </c>
      <c r="C30" s="15" t="s">
        <v>8</v>
      </c>
      <c r="D30" s="89" t="s">
        <v>114</v>
      </c>
      <c r="E30" s="87">
        <f>E29/E26*100</f>
        <v>94.006659267480572</v>
      </c>
      <c r="F30" s="87">
        <f t="shared" ref="F30:Q30" si="5">F29/F26*100</f>
        <v>84.928366762177646</v>
      </c>
      <c r="G30" s="87">
        <f t="shared" si="5"/>
        <v>90.481064483111567</v>
      </c>
      <c r="H30" s="87">
        <f t="shared" si="5"/>
        <v>93.667362560890737</v>
      </c>
      <c r="I30" s="87">
        <f t="shared" si="5"/>
        <v>92.035120727500782</v>
      </c>
      <c r="J30" s="87">
        <f t="shared" si="5"/>
        <v>87.950099234476895</v>
      </c>
      <c r="K30" s="87">
        <f t="shared" si="5"/>
        <v>93.127962085308042</v>
      </c>
      <c r="L30" s="87">
        <f t="shared" si="5"/>
        <v>95.942176008115638</v>
      </c>
      <c r="M30" s="87">
        <f t="shared" si="5"/>
        <v>94.264339152119703</v>
      </c>
      <c r="N30" s="87">
        <f t="shared" si="5"/>
        <v>93.46138128320392</v>
      </c>
      <c r="O30" s="87">
        <f t="shared" si="5"/>
        <v>94.731819049436922</v>
      </c>
      <c r="P30" s="87">
        <f t="shared" si="5"/>
        <v>95.103510351035098</v>
      </c>
      <c r="Q30" s="87">
        <f t="shared" si="5"/>
        <v>94.304658279496763</v>
      </c>
    </row>
    <row r="31" spans="1:17" s="12" customFormat="1" ht="16.5" thickBot="1" x14ac:dyDescent="0.3">
      <c r="A31" s="19">
        <v>26</v>
      </c>
      <c r="B31" s="20" t="s">
        <v>23</v>
      </c>
      <c r="C31" s="21" t="s">
        <v>4</v>
      </c>
      <c r="D31" s="34" t="s">
        <v>114</v>
      </c>
      <c r="E31" s="86">
        <f t="shared" ref="E31:Q31" si="6">E32+E34</f>
        <v>811.5</v>
      </c>
      <c r="F31" s="86">
        <f t="shared" si="6"/>
        <v>455.29999999999995</v>
      </c>
      <c r="G31" s="86">
        <f t="shared" si="6"/>
        <v>518.20000000000005</v>
      </c>
      <c r="H31" s="86">
        <f t="shared" si="6"/>
        <v>177.8</v>
      </c>
      <c r="I31" s="86">
        <f t="shared" si="6"/>
        <v>375.1</v>
      </c>
      <c r="J31" s="86">
        <f t="shared" si="6"/>
        <v>464.1</v>
      </c>
      <c r="K31" s="86">
        <f t="shared" si="6"/>
        <v>519.29999999999995</v>
      </c>
      <c r="L31" s="86">
        <f t="shared" si="6"/>
        <v>325.5</v>
      </c>
      <c r="M31" s="86">
        <f t="shared" si="6"/>
        <v>369.5</v>
      </c>
      <c r="N31" s="86">
        <f t="shared" si="6"/>
        <v>259.60000000000002</v>
      </c>
      <c r="O31" s="86">
        <f t="shared" si="6"/>
        <v>310.89999999999998</v>
      </c>
      <c r="P31" s="86">
        <f t="shared" si="6"/>
        <v>236.2</v>
      </c>
      <c r="Q31" s="86">
        <f t="shared" si="6"/>
        <v>243.3</v>
      </c>
    </row>
    <row r="32" spans="1:17" s="12" customFormat="1" ht="16.5" thickBot="1" x14ac:dyDescent="0.3">
      <c r="A32" s="19">
        <v>27</v>
      </c>
      <c r="B32" s="14" t="s">
        <v>6</v>
      </c>
      <c r="C32" s="15" t="s">
        <v>4</v>
      </c>
      <c r="D32" s="32">
        <v>448.7</v>
      </c>
      <c r="E32" s="32">
        <v>730.4</v>
      </c>
      <c r="F32" s="32">
        <v>398.9</v>
      </c>
      <c r="G32" s="33">
        <v>470</v>
      </c>
      <c r="H32" s="32">
        <v>124.1</v>
      </c>
      <c r="I32" s="33">
        <v>319</v>
      </c>
      <c r="J32" s="32">
        <v>404.8</v>
      </c>
      <c r="K32" s="32">
        <v>451.7</v>
      </c>
      <c r="L32" s="32">
        <v>253.2</v>
      </c>
      <c r="M32" s="32">
        <v>289.5</v>
      </c>
      <c r="N32" s="32">
        <v>171.6</v>
      </c>
      <c r="O32" s="32">
        <v>215.4</v>
      </c>
      <c r="P32" s="32">
        <v>134.5</v>
      </c>
      <c r="Q32" s="32">
        <v>136.6</v>
      </c>
    </row>
    <row r="33" spans="1:17" s="12" customFormat="1" ht="32.25" thickBot="1" x14ac:dyDescent="0.3">
      <c r="A33" s="19">
        <v>28</v>
      </c>
      <c r="B33" s="14" t="s">
        <v>24</v>
      </c>
      <c r="C33" s="15" t="s">
        <v>8</v>
      </c>
      <c r="D33" s="32"/>
      <c r="E33" s="87">
        <f t="shared" ref="E33:Q33" si="7">E32/E31*100</f>
        <v>90.006161429451623</v>
      </c>
      <c r="F33" s="87">
        <f t="shared" si="7"/>
        <v>87.61256314517901</v>
      </c>
      <c r="G33" s="87">
        <f t="shared" si="7"/>
        <v>90.69857197993052</v>
      </c>
      <c r="H33" s="87">
        <f t="shared" si="7"/>
        <v>69.797525309336322</v>
      </c>
      <c r="I33" s="87">
        <f t="shared" si="7"/>
        <v>85.04398826979471</v>
      </c>
      <c r="J33" s="87">
        <f t="shared" si="7"/>
        <v>87.222581340228402</v>
      </c>
      <c r="K33" s="87">
        <f t="shared" si="7"/>
        <v>86.982476410552664</v>
      </c>
      <c r="L33" s="87">
        <f t="shared" si="7"/>
        <v>77.788018433179715</v>
      </c>
      <c r="M33" s="87">
        <f t="shared" si="7"/>
        <v>78.349120433017589</v>
      </c>
      <c r="N33" s="87">
        <f t="shared" si="7"/>
        <v>66.101694915254228</v>
      </c>
      <c r="O33" s="87">
        <f t="shared" si="7"/>
        <v>69.282727565133499</v>
      </c>
      <c r="P33" s="87">
        <f t="shared" si="7"/>
        <v>56.943268416596105</v>
      </c>
      <c r="Q33" s="87">
        <f t="shared" si="7"/>
        <v>56.144677353062058</v>
      </c>
    </row>
    <row r="34" spans="1:17" s="12" customFormat="1" ht="16.5" thickBot="1" x14ac:dyDescent="0.3">
      <c r="A34" s="19">
        <v>29</v>
      </c>
      <c r="B34" s="14" t="s">
        <v>9</v>
      </c>
      <c r="C34" s="15" t="s">
        <v>4</v>
      </c>
      <c r="D34" s="88" t="s">
        <v>114</v>
      </c>
      <c r="E34" s="32">
        <v>81.099999999999994</v>
      </c>
      <c r="F34" s="32">
        <v>56.4</v>
      </c>
      <c r="G34" s="32">
        <v>48.2</v>
      </c>
      <c r="H34" s="32">
        <v>53.7</v>
      </c>
      <c r="I34" s="32">
        <v>56.1</v>
      </c>
      <c r="J34" s="32">
        <v>59.3</v>
      </c>
      <c r="K34" s="32">
        <v>67.599999999999994</v>
      </c>
      <c r="L34" s="32">
        <v>72.3</v>
      </c>
      <c r="M34" s="33">
        <v>80</v>
      </c>
      <c r="N34" s="33">
        <v>88</v>
      </c>
      <c r="O34" s="32">
        <v>95.5</v>
      </c>
      <c r="P34" s="32">
        <v>101.7</v>
      </c>
      <c r="Q34" s="32">
        <v>106.7</v>
      </c>
    </row>
    <row r="35" spans="1:17" s="12" customFormat="1" ht="32.25" thickBot="1" x14ac:dyDescent="0.3">
      <c r="A35" s="19">
        <v>30</v>
      </c>
      <c r="B35" s="14" t="s">
        <v>25</v>
      </c>
      <c r="C35" s="15" t="s">
        <v>8</v>
      </c>
      <c r="D35" s="89" t="s">
        <v>114</v>
      </c>
      <c r="E35" s="87">
        <f t="shared" ref="E35:Q35" si="8">E34/E31*100</f>
        <v>9.9938385705483661</v>
      </c>
      <c r="F35" s="87">
        <f t="shared" si="8"/>
        <v>12.387436854820997</v>
      </c>
      <c r="G35" s="87">
        <f t="shared" si="8"/>
        <v>9.301428020069471</v>
      </c>
      <c r="H35" s="87">
        <f t="shared" si="8"/>
        <v>30.202474690663667</v>
      </c>
      <c r="I35" s="87">
        <f t="shared" si="8"/>
        <v>14.95601173020528</v>
      </c>
      <c r="J35" s="87">
        <f t="shared" si="8"/>
        <v>12.7774186597716</v>
      </c>
      <c r="K35" s="87">
        <f t="shared" si="8"/>
        <v>13.017523589447332</v>
      </c>
      <c r="L35" s="87">
        <f t="shared" si="8"/>
        <v>22.211981566820278</v>
      </c>
      <c r="M35" s="87">
        <f t="shared" si="8"/>
        <v>21.650879566982407</v>
      </c>
      <c r="N35" s="87">
        <f t="shared" si="8"/>
        <v>33.898305084745758</v>
      </c>
      <c r="O35" s="87">
        <f t="shared" si="8"/>
        <v>30.717272434866516</v>
      </c>
      <c r="P35" s="87">
        <f t="shared" si="8"/>
        <v>43.056731583403902</v>
      </c>
      <c r="Q35" s="87">
        <f t="shared" si="8"/>
        <v>43.855322646937935</v>
      </c>
    </row>
    <row r="36" spans="1:17" s="12" customFormat="1" ht="16.5" thickBot="1" x14ac:dyDescent="0.3">
      <c r="A36" s="19">
        <v>31</v>
      </c>
      <c r="B36" s="20" t="s">
        <v>26</v>
      </c>
      <c r="C36" s="21" t="s">
        <v>4</v>
      </c>
      <c r="D36" s="34"/>
      <c r="E36" s="34"/>
      <c r="F36" s="34"/>
      <c r="G36" s="34"/>
      <c r="H36" s="34"/>
      <c r="I36" s="34"/>
      <c r="J36" s="34"/>
      <c r="K36" s="34"/>
      <c r="L36" s="34"/>
      <c r="M36" s="34"/>
      <c r="N36" s="34"/>
      <c r="O36" s="34"/>
      <c r="P36" s="34"/>
      <c r="Q36" s="34"/>
    </row>
    <row r="37" spans="1:17" s="12" customFormat="1" ht="16.5" thickBot="1" x14ac:dyDescent="0.3">
      <c r="A37" s="19">
        <v>32</v>
      </c>
      <c r="B37" s="14" t="s">
        <v>6</v>
      </c>
      <c r="C37" s="15" t="s">
        <v>4</v>
      </c>
      <c r="D37" s="32"/>
      <c r="E37" s="32"/>
      <c r="F37" s="32"/>
      <c r="G37" s="32"/>
      <c r="H37" s="32"/>
      <c r="I37" s="32"/>
      <c r="J37" s="32"/>
      <c r="K37" s="32"/>
      <c r="L37" s="32"/>
      <c r="M37" s="32"/>
      <c r="N37" s="32"/>
      <c r="O37" s="32"/>
      <c r="P37" s="32"/>
      <c r="Q37" s="32"/>
    </row>
    <row r="38" spans="1:17" s="12" customFormat="1" ht="32.25" thickBot="1" x14ac:dyDescent="0.3">
      <c r="A38" s="19">
        <v>33</v>
      </c>
      <c r="B38" s="14" t="s">
        <v>27</v>
      </c>
      <c r="C38" s="15" t="s">
        <v>8</v>
      </c>
      <c r="D38" s="32"/>
      <c r="E38" s="32"/>
      <c r="F38" s="32"/>
      <c r="G38" s="32"/>
      <c r="H38" s="32"/>
      <c r="I38" s="32"/>
      <c r="J38" s="32"/>
      <c r="K38" s="32"/>
      <c r="L38" s="32"/>
      <c r="M38" s="32"/>
      <c r="N38" s="32"/>
      <c r="O38" s="32"/>
      <c r="P38" s="32"/>
      <c r="Q38" s="32"/>
    </row>
    <row r="39" spans="1:17" s="12" customFormat="1" ht="16.5" thickBot="1" x14ac:dyDescent="0.3">
      <c r="A39" s="19">
        <v>34</v>
      </c>
      <c r="B39" s="14" t="s">
        <v>9</v>
      </c>
      <c r="C39" s="15" t="s">
        <v>4</v>
      </c>
      <c r="D39" s="32"/>
      <c r="E39" s="32"/>
      <c r="F39" s="32"/>
      <c r="G39" s="32"/>
      <c r="H39" s="32"/>
      <c r="I39" s="32"/>
      <c r="J39" s="32"/>
      <c r="K39" s="32"/>
      <c r="L39" s="32"/>
      <c r="M39" s="32"/>
      <c r="N39" s="32"/>
      <c r="O39" s="32"/>
      <c r="P39" s="32"/>
      <c r="Q39" s="32"/>
    </row>
    <row r="40" spans="1:17" s="12" customFormat="1" ht="32.25" thickBot="1" x14ac:dyDescent="0.3">
      <c r="A40" s="19">
        <v>35</v>
      </c>
      <c r="B40" s="14" t="s">
        <v>28</v>
      </c>
      <c r="C40" s="15" t="s">
        <v>8</v>
      </c>
      <c r="D40" s="32"/>
      <c r="E40" s="32"/>
      <c r="F40" s="32"/>
      <c r="G40" s="32"/>
      <c r="H40" s="32"/>
      <c r="I40" s="32"/>
      <c r="J40" s="32"/>
      <c r="K40" s="32"/>
      <c r="L40" s="32"/>
      <c r="M40" s="32"/>
      <c r="N40" s="32"/>
      <c r="O40" s="32"/>
      <c r="P40" s="32"/>
      <c r="Q40" s="32"/>
    </row>
    <row r="41" spans="1:17" s="12" customFormat="1" ht="16.5" thickBot="1" x14ac:dyDescent="0.3">
      <c r="A41" s="19">
        <v>36</v>
      </c>
      <c r="B41" s="20" t="s">
        <v>29</v>
      </c>
      <c r="C41" s="21" t="s">
        <v>4</v>
      </c>
      <c r="D41" s="34"/>
      <c r="E41" s="34"/>
      <c r="F41" s="34"/>
      <c r="G41" s="34"/>
      <c r="H41" s="34"/>
      <c r="I41" s="34"/>
      <c r="J41" s="34"/>
      <c r="K41" s="34"/>
      <c r="L41" s="34"/>
      <c r="M41" s="34"/>
      <c r="N41" s="34"/>
      <c r="O41" s="34"/>
      <c r="P41" s="34"/>
      <c r="Q41" s="34"/>
    </row>
    <row r="42" spans="1:17" s="12" customFormat="1" ht="16.5" thickBot="1" x14ac:dyDescent="0.3">
      <c r="A42" s="19">
        <v>37</v>
      </c>
      <c r="B42" s="14" t="s">
        <v>6</v>
      </c>
      <c r="C42" s="15" t="s">
        <v>4</v>
      </c>
      <c r="D42" s="32"/>
      <c r="E42" s="32"/>
      <c r="F42" s="32"/>
      <c r="G42" s="32"/>
      <c r="H42" s="32"/>
      <c r="I42" s="32"/>
      <c r="J42" s="32"/>
      <c r="K42" s="32"/>
      <c r="L42" s="32"/>
      <c r="M42" s="32"/>
      <c r="N42" s="32"/>
      <c r="O42" s="32"/>
      <c r="P42" s="32"/>
      <c r="Q42" s="32"/>
    </row>
    <row r="43" spans="1:17" s="12" customFormat="1" ht="32.25" thickBot="1" x14ac:dyDescent="0.3">
      <c r="A43" s="19">
        <v>38</v>
      </c>
      <c r="B43" s="14" t="s">
        <v>30</v>
      </c>
      <c r="C43" s="15" t="s">
        <v>8</v>
      </c>
      <c r="D43" s="32"/>
      <c r="E43" s="32"/>
      <c r="F43" s="32"/>
      <c r="G43" s="32"/>
      <c r="H43" s="32"/>
      <c r="I43" s="32"/>
      <c r="J43" s="32"/>
      <c r="K43" s="32"/>
      <c r="L43" s="32"/>
      <c r="M43" s="32"/>
      <c r="N43" s="32"/>
      <c r="O43" s="32"/>
      <c r="P43" s="32"/>
      <c r="Q43" s="32"/>
    </row>
    <row r="44" spans="1:17" s="12" customFormat="1" ht="16.5" thickBot="1" x14ac:dyDescent="0.3">
      <c r="A44" s="19">
        <v>39</v>
      </c>
      <c r="B44" s="14" t="s">
        <v>9</v>
      </c>
      <c r="C44" s="15" t="s">
        <v>4</v>
      </c>
      <c r="D44" s="32"/>
      <c r="E44" s="32"/>
      <c r="F44" s="32"/>
      <c r="G44" s="32"/>
      <c r="H44" s="32"/>
      <c r="I44" s="32"/>
      <c r="J44" s="32"/>
      <c r="K44" s="32"/>
      <c r="L44" s="32"/>
      <c r="M44" s="32"/>
      <c r="N44" s="32"/>
      <c r="O44" s="32"/>
      <c r="P44" s="32"/>
      <c r="Q44" s="32"/>
    </row>
    <row r="45" spans="1:17" s="12" customFormat="1" ht="32.25" thickBot="1" x14ac:dyDescent="0.3">
      <c r="A45" s="19">
        <v>40</v>
      </c>
      <c r="B45" s="14" t="s">
        <v>31</v>
      </c>
      <c r="C45" s="15" t="s">
        <v>8</v>
      </c>
      <c r="D45" s="32"/>
      <c r="E45" s="32"/>
      <c r="F45" s="32"/>
      <c r="G45" s="32"/>
      <c r="H45" s="32"/>
      <c r="I45" s="32"/>
      <c r="J45" s="32"/>
      <c r="K45" s="32"/>
      <c r="L45" s="32"/>
      <c r="M45" s="32"/>
      <c r="N45" s="32"/>
      <c r="O45" s="32"/>
      <c r="P45" s="32"/>
      <c r="Q45" s="32"/>
    </row>
    <row r="46" spans="1:17" s="12" customFormat="1" ht="16.5" thickBot="1" x14ac:dyDescent="0.3">
      <c r="A46" s="19">
        <v>41</v>
      </c>
      <c r="B46" s="20" t="s">
        <v>32</v>
      </c>
      <c r="C46" s="21" t="s">
        <v>4</v>
      </c>
      <c r="D46" s="34"/>
      <c r="E46" s="34"/>
      <c r="F46" s="34"/>
      <c r="G46" s="34"/>
      <c r="H46" s="34"/>
      <c r="I46" s="34"/>
      <c r="J46" s="34"/>
      <c r="K46" s="34"/>
      <c r="L46" s="34"/>
      <c r="M46" s="34"/>
      <c r="N46" s="34"/>
      <c r="O46" s="34"/>
      <c r="P46" s="34"/>
      <c r="Q46" s="34"/>
    </row>
    <row r="47" spans="1:17" s="12" customFormat="1" ht="16.5" thickBot="1" x14ac:dyDescent="0.3">
      <c r="A47" s="19">
        <v>42</v>
      </c>
      <c r="B47" s="14" t="s">
        <v>6</v>
      </c>
      <c r="C47" s="15" t="s">
        <v>4</v>
      </c>
      <c r="D47" s="32"/>
      <c r="E47" s="32"/>
      <c r="F47" s="32"/>
      <c r="G47" s="32"/>
      <c r="H47" s="32"/>
      <c r="I47" s="32"/>
      <c r="J47" s="32"/>
      <c r="K47" s="32"/>
      <c r="L47" s="32"/>
      <c r="M47" s="32"/>
      <c r="N47" s="32"/>
      <c r="O47" s="32"/>
      <c r="P47" s="32"/>
      <c r="Q47" s="32"/>
    </row>
    <row r="48" spans="1:17" s="12" customFormat="1" ht="32.25" thickBot="1" x14ac:dyDescent="0.3">
      <c r="A48" s="19">
        <v>43</v>
      </c>
      <c r="B48" s="14" t="s">
        <v>33</v>
      </c>
      <c r="C48" s="15" t="s">
        <v>8</v>
      </c>
      <c r="D48" s="32"/>
      <c r="E48" s="32"/>
      <c r="F48" s="32"/>
      <c r="G48" s="32"/>
      <c r="H48" s="32"/>
      <c r="I48" s="32"/>
      <c r="J48" s="32"/>
      <c r="K48" s="32"/>
      <c r="L48" s="32"/>
      <c r="M48" s="32"/>
      <c r="N48" s="32"/>
      <c r="O48" s="32"/>
      <c r="P48" s="32"/>
      <c r="Q48" s="32"/>
    </row>
    <row r="49" spans="1:17" s="12" customFormat="1" ht="16.5" thickBot="1" x14ac:dyDescent="0.3">
      <c r="A49" s="19">
        <v>44</v>
      </c>
      <c r="B49" s="14" t="s">
        <v>9</v>
      </c>
      <c r="C49" s="15" t="s">
        <v>4</v>
      </c>
      <c r="D49" s="32"/>
      <c r="E49" s="32"/>
      <c r="F49" s="32"/>
      <c r="G49" s="32"/>
      <c r="H49" s="32"/>
      <c r="I49" s="32"/>
      <c r="J49" s="32"/>
      <c r="K49" s="32"/>
      <c r="L49" s="32"/>
      <c r="M49" s="32"/>
      <c r="N49" s="32"/>
      <c r="O49" s="32"/>
      <c r="P49" s="32"/>
      <c r="Q49" s="32"/>
    </row>
    <row r="50" spans="1:17" s="12" customFormat="1" ht="32.25" thickBot="1" x14ac:dyDescent="0.3">
      <c r="A50" s="19">
        <v>45</v>
      </c>
      <c r="B50" s="14" t="s">
        <v>34</v>
      </c>
      <c r="C50" s="15" t="s">
        <v>8</v>
      </c>
      <c r="D50" s="32"/>
      <c r="E50" s="32"/>
      <c r="F50" s="32"/>
      <c r="G50" s="32"/>
      <c r="H50" s="32"/>
      <c r="I50" s="32"/>
      <c r="J50" s="32"/>
      <c r="K50" s="32"/>
      <c r="L50" s="32"/>
      <c r="M50" s="32"/>
      <c r="N50" s="32"/>
      <c r="O50" s="32"/>
      <c r="P50" s="32"/>
      <c r="Q50" s="32"/>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46" t="s">
        <v>115</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32"/>
      <c r="E53" s="32"/>
      <c r="F53" s="32"/>
      <c r="G53" s="32"/>
      <c r="H53" s="32"/>
      <c r="I53" s="32"/>
      <c r="J53" s="32"/>
      <c r="K53" s="32"/>
      <c r="L53" s="32"/>
      <c r="M53" s="32"/>
      <c r="N53" s="32"/>
      <c r="O53" s="32"/>
      <c r="P53" s="32"/>
      <c r="Q53" s="32"/>
    </row>
    <row r="54" spans="1:17" s="12" customFormat="1" ht="16.5" thickBot="1" x14ac:dyDescent="0.3">
      <c r="A54" s="19">
        <v>49</v>
      </c>
      <c r="B54" s="14" t="s">
        <v>38</v>
      </c>
      <c r="C54" s="15" t="s">
        <v>39</v>
      </c>
      <c r="D54" s="32"/>
      <c r="E54" s="32"/>
      <c r="F54" s="32"/>
      <c r="G54" s="32"/>
      <c r="H54" s="32"/>
      <c r="I54" s="32"/>
      <c r="J54" s="32"/>
      <c r="K54" s="32"/>
      <c r="L54" s="32"/>
      <c r="M54" s="32"/>
      <c r="N54" s="32"/>
      <c r="O54" s="32"/>
      <c r="P54" s="32"/>
      <c r="Q54" s="32"/>
    </row>
    <row r="55" spans="1:17" s="12" customFormat="1" ht="16.5" thickBot="1" x14ac:dyDescent="0.3">
      <c r="A55" s="19">
        <v>50</v>
      </c>
      <c r="B55" s="14" t="s">
        <v>40</v>
      </c>
      <c r="C55" s="15" t="s">
        <v>41</v>
      </c>
      <c r="D55" s="32"/>
      <c r="E55" s="32"/>
      <c r="F55" s="32"/>
      <c r="G55" s="32"/>
      <c r="H55" s="32"/>
      <c r="I55" s="32"/>
      <c r="J55" s="32"/>
      <c r="K55" s="32"/>
      <c r="L55" s="32"/>
      <c r="M55" s="32"/>
      <c r="N55" s="32"/>
      <c r="O55" s="32"/>
      <c r="P55" s="32"/>
      <c r="Q55" s="32"/>
    </row>
    <row r="56" spans="1:17" s="12" customFormat="1" ht="16.5" thickBot="1" x14ac:dyDescent="0.3">
      <c r="A56" s="19">
        <v>51</v>
      </c>
      <c r="B56" s="14" t="s">
        <v>42</v>
      </c>
      <c r="C56" s="15" t="s">
        <v>37</v>
      </c>
      <c r="D56" s="32"/>
      <c r="E56" s="32"/>
      <c r="F56" s="32"/>
      <c r="G56" s="32"/>
      <c r="H56" s="32"/>
      <c r="I56" s="32"/>
      <c r="J56" s="32"/>
      <c r="K56" s="32"/>
      <c r="L56" s="32"/>
      <c r="M56" s="32"/>
      <c r="N56" s="32"/>
      <c r="O56" s="32"/>
      <c r="P56" s="32"/>
      <c r="Q56" s="32"/>
    </row>
    <row r="57" spans="1:17" s="12" customFormat="1" ht="16.5" thickBot="1" x14ac:dyDescent="0.3">
      <c r="A57" s="19">
        <v>52</v>
      </c>
      <c r="B57" s="14" t="s">
        <v>43</v>
      </c>
      <c r="C57" s="15" t="s">
        <v>37</v>
      </c>
      <c r="D57" s="32"/>
      <c r="E57" s="32"/>
      <c r="F57" s="32"/>
      <c r="G57" s="32"/>
      <c r="H57" s="32"/>
      <c r="I57" s="32"/>
      <c r="J57" s="32"/>
      <c r="K57" s="32"/>
      <c r="L57" s="32"/>
      <c r="M57" s="32"/>
      <c r="N57" s="32"/>
      <c r="O57" s="32"/>
      <c r="P57" s="32"/>
      <c r="Q57" s="32"/>
    </row>
    <row r="58" spans="1:17" s="12" customFormat="1" ht="16.5" thickBot="1" x14ac:dyDescent="0.3">
      <c r="A58" s="19">
        <v>53</v>
      </c>
      <c r="B58" s="90" t="s">
        <v>44</v>
      </c>
      <c r="C58" s="15" t="s">
        <v>37</v>
      </c>
      <c r="D58" s="32"/>
      <c r="E58" s="32"/>
      <c r="F58" s="32"/>
      <c r="G58" s="32"/>
      <c r="H58" s="32"/>
      <c r="I58" s="32"/>
      <c r="J58" s="32"/>
      <c r="K58" s="32"/>
      <c r="L58" s="32"/>
      <c r="M58" s="32"/>
      <c r="N58" s="32"/>
      <c r="O58" s="32"/>
      <c r="P58" s="32"/>
      <c r="Q58" s="32"/>
    </row>
    <row r="59" spans="1:17" s="12" customFormat="1" ht="32.25" thickBot="1" x14ac:dyDescent="0.3">
      <c r="A59" s="19">
        <v>54</v>
      </c>
      <c r="B59" s="14" t="s">
        <v>45</v>
      </c>
      <c r="C59" s="15" t="s">
        <v>37</v>
      </c>
      <c r="D59" s="32"/>
      <c r="E59" s="32"/>
      <c r="F59" s="32"/>
      <c r="G59" s="32"/>
      <c r="H59" s="32"/>
      <c r="I59" s="32"/>
      <c r="J59" s="32"/>
      <c r="K59" s="32"/>
      <c r="L59" s="32"/>
      <c r="M59" s="32"/>
      <c r="N59" s="32"/>
      <c r="O59" s="32"/>
      <c r="P59" s="32"/>
      <c r="Q59" s="32"/>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46</v>
      </c>
      <c r="C61" s="39"/>
      <c r="D61" s="39"/>
      <c r="E61" s="39"/>
      <c r="F61" s="39"/>
      <c r="G61" s="39"/>
      <c r="H61" s="39"/>
      <c r="I61" s="39"/>
      <c r="J61" s="39"/>
      <c r="K61" s="39"/>
      <c r="L61" s="39"/>
      <c r="M61" s="39"/>
      <c r="N61" s="39"/>
      <c r="O61" s="39"/>
      <c r="P61" s="39"/>
      <c r="Q61" s="40"/>
    </row>
    <row r="62" spans="1:17" s="12" customFormat="1" ht="32.25" thickBot="1" x14ac:dyDescent="0.3">
      <c r="A62" s="19">
        <v>57</v>
      </c>
      <c r="B62" s="14" t="s">
        <v>47</v>
      </c>
      <c r="C62" s="15" t="s">
        <v>48</v>
      </c>
      <c r="D62" s="91">
        <v>7.1319999999999997</v>
      </c>
      <c r="E62" s="91">
        <v>7.6440000000000001</v>
      </c>
      <c r="F62" s="91">
        <v>8.1140000000000008</v>
      </c>
      <c r="G62" s="91">
        <v>8.1910000000000007</v>
      </c>
      <c r="H62" s="91">
        <v>8.2690000000000001</v>
      </c>
      <c r="I62" s="91">
        <v>8.3490000000000002</v>
      </c>
      <c r="J62" s="91">
        <v>8.4469999999999992</v>
      </c>
      <c r="K62" s="91">
        <v>8.5530000000000008</v>
      </c>
      <c r="L62" s="91">
        <v>8.6660000000000004</v>
      </c>
      <c r="M62" s="91">
        <v>8.7799999999999994</v>
      </c>
      <c r="N62" s="91">
        <v>8.8970000000000002</v>
      </c>
      <c r="O62" s="91">
        <v>8.9979999999999993</v>
      </c>
      <c r="P62" s="91">
        <v>9.1110000000000007</v>
      </c>
      <c r="Q62" s="91">
        <v>9.2349999999999994</v>
      </c>
    </row>
    <row r="63" spans="1:17" s="12" customFormat="1" ht="32.25" thickBot="1" x14ac:dyDescent="0.3">
      <c r="A63" s="19">
        <v>58</v>
      </c>
      <c r="B63" s="47" t="s">
        <v>49</v>
      </c>
      <c r="C63" s="15" t="s">
        <v>50</v>
      </c>
      <c r="D63" s="87">
        <f>D6/D62</f>
        <v>12.661245092540662</v>
      </c>
      <c r="E63" s="87">
        <f t="shared" ref="E63:Q63" si="9">E6/E62</f>
        <v>6.5410779696493977</v>
      </c>
      <c r="F63" s="87">
        <f t="shared" si="9"/>
        <v>4.3258565442445152</v>
      </c>
      <c r="G63" s="87">
        <f t="shared" si="9"/>
        <v>1.7946526675619581</v>
      </c>
      <c r="H63" s="87">
        <f t="shared" si="9"/>
        <v>1.6446970613133389</v>
      </c>
      <c r="I63" s="87">
        <f t="shared" si="9"/>
        <v>1.8565097616481014</v>
      </c>
      <c r="J63" s="87">
        <f t="shared" si="9"/>
        <v>1.5626849769148812</v>
      </c>
      <c r="K63" s="87">
        <f t="shared" si="9"/>
        <v>1.6134689582602595</v>
      </c>
      <c r="L63" s="87">
        <f t="shared" si="9"/>
        <v>1.4308792984075698</v>
      </c>
      <c r="M63" s="87">
        <f t="shared" si="9"/>
        <v>1.0478359908883828</v>
      </c>
      <c r="N63" s="87">
        <f t="shared" si="9"/>
        <v>0.80926154883668655</v>
      </c>
      <c r="O63" s="87">
        <f t="shared" si="9"/>
        <v>0.47788397421649259</v>
      </c>
      <c r="P63" s="87">
        <f t="shared" si="9"/>
        <v>0.24146635934584568</v>
      </c>
      <c r="Q63" s="87">
        <f t="shared" si="9"/>
        <v>0.29236599891716303</v>
      </c>
    </row>
    <row r="64" spans="1:17" s="12" customFormat="1" ht="32.25" thickBot="1" x14ac:dyDescent="0.3">
      <c r="A64" s="19">
        <v>59</v>
      </c>
      <c r="B64" s="47" t="s">
        <v>51</v>
      </c>
      <c r="C64" s="15" t="s">
        <v>50</v>
      </c>
      <c r="D64" s="87" t="s">
        <v>114</v>
      </c>
      <c r="E64" s="87">
        <f>E11/E62</f>
        <v>7.6530612244897958</v>
      </c>
      <c r="F64" s="87">
        <f t="shared" ref="F64:Q64" si="10">F11/F62</f>
        <v>6.840029578506285</v>
      </c>
      <c r="G64" s="87">
        <f t="shared" si="10"/>
        <v>5.2740813087535097</v>
      </c>
      <c r="H64" s="87">
        <f t="shared" si="10"/>
        <v>5.9378401257709514</v>
      </c>
      <c r="I64" s="87">
        <f t="shared" si="10"/>
        <v>7.0307821295963588</v>
      </c>
      <c r="J64" s="87">
        <f t="shared" si="10"/>
        <v>7.3043684148218313</v>
      </c>
      <c r="K64" s="87">
        <f t="shared" si="10"/>
        <v>7.8802759265754707</v>
      </c>
      <c r="L64" s="87">
        <f t="shared" si="10"/>
        <v>8.5160396953611812</v>
      </c>
      <c r="M64" s="87">
        <f t="shared" si="10"/>
        <v>8.2232346241457872</v>
      </c>
      <c r="N64" s="87">
        <f t="shared" si="10"/>
        <v>9.2952680678880526</v>
      </c>
      <c r="O64" s="87">
        <f t="shared" si="10"/>
        <v>9.202044898866415</v>
      </c>
      <c r="P64" s="87">
        <f t="shared" si="10"/>
        <v>9.0110855010426949</v>
      </c>
      <c r="Q64" s="87">
        <f t="shared" si="10"/>
        <v>9.3881970763400115</v>
      </c>
    </row>
    <row r="65" spans="1:17" s="12" customFormat="1" ht="32.25" thickBot="1" x14ac:dyDescent="0.3">
      <c r="A65" s="19">
        <v>60</v>
      </c>
      <c r="B65" s="47" t="s">
        <v>52</v>
      </c>
      <c r="C65" s="15" t="s">
        <v>50</v>
      </c>
      <c r="D65" s="87">
        <f>D17/D62</f>
        <v>0.75715086932136855</v>
      </c>
      <c r="E65" s="87">
        <f t="shared" ref="E65:Q65" si="11">E17/E62</f>
        <v>0.36630036630036628</v>
      </c>
      <c r="F65" s="87">
        <f t="shared" si="11"/>
        <v>1.0105989647522797</v>
      </c>
      <c r="G65" s="87">
        <f t="shared" si="11"/>
        <v>1.0377243315834452</v>
      </c>
      <c r="H65" s="87">
        <f t="shared" si="11"/>
        <v>0.64094811948240416</v>
      </c>
      <c r="I65" s="87">
        <f t="shared" si="11"/>
        <v>0.68271649299317283</v>
      </c>
      <c r="J65" s="87">
        <f t="shared" si="11"/>
        <v>0.85237362377175341</v>
      </c>
      <c r="K65" s="87">
        <f t="shared" si="11"/>
        <v>1.0288787559920496</v>
      </c>
      <c r="L65" s="87">
        <f t="shared" si="11"/>
        <v>0.96930533117932149</v>
      </c>
      <c r="M65" s="87">
        <f t="shared" si="11"/>
        <v>0.99088838268792712</v>
      </c>
      <c r="N65" s="87">
        <f t="shared" si="11"/>
        <v>0.78678206136900075</v>
      </c>
      <c r="O65" s="87">
        <f t="shared" si="11"/>
        <v>0.80017781729273185</v>
      </c>
      <c r="P65" s="87">
        <f t="shared" si="11"/>
        <v>1.0207441554165295</v>
      </c>
      <c r="Q65" s="87">
        <f t="shared" si="11"/>
        <v>1.1911207363291825</v>
      </c>
    </row>
    <row r="66" spans="1:17" s="12" customFormat="1" ht="32.25" thickBot="1" x14ac:dyDescent="0.3">
      <c r="A66" s="19">
        <v>61</v>
      </c>
      <c r="B66" s="47" t="s">
        <v>53</v>
      </c>
      <c r="C66" s="15" t="s">
        <v>50</v>
      </c>
      <c r="D66" s="87">
        <f>D21/D62</f>
        <v>0.3224901850813236</v>
      </c>
      <c r="E66" s="92">
        <f t="shared" ref="E66:Q66" si="12">E21/E62</f>
        <v>2.6164311878597592E-3</v>
      </c>
      <c r="F66" s="92">
        <f t="shared" si="12"/>
        <v>2.4648755237860484E-3</v>
      </c>
      <c r="G66" s="92">
        <f t="shared" si="12"/>
        <v>9.7668172384324258E-4</v>
      </c>
      <c r="H66" s="92">
        <f t="shared" si="12"/>
        <v>1.2093360744951022E-3</v>
      </c>
      <c r="I66" s="92">
        <f t="shared" si="12"/>
        <v>7.1864893999281352E-4</v>
      </c>
      <c r="J66" s="92">
        <f t="shared" si="12"/>
        <v>7.1031135314312784E-4</v>
      </c>
      <c r="K66" s="93">
        <f t="shared" si="12"/>
        <v>4.6767216181456796E-4</v>
      </c>
      <c r="L66" s="92">
        <f t="shared" si="12"/>
        <v>8.0775444264943451E-4</v>
      </c>
      <c r="M66" s="92">
        <f t="shared" si="12"/>
        <v>7.9726651480637822E-4</v>
      </c>
      <c r="N66" s="92">
        <f t="shared" si="12"/>
        <v>8.9917949870742947E-4</v>
      </c>
      <c r="O66" s="92">
        <f t="shared" si="12"/>
        <v>7.7795065570126706E-4</v>
      </c>
      <c r="P66" s="92">
        <f t="shared" si="12"/>
        <v>5.4878718033146744E-4</v>
      </c>
      <c r="Q66" s="93">
        <f t="shared" si="12"/>
        <v>3.248511099079589E-4</v>
      </c>
    </row>
    <row r="67" spans="1:17" s="12" customFormat="1" ht="32.25" thickBot="1" x14ac:dyDescent="0.3">
      <c r="A67" s="19">
        <v>62</v>
      </c>
      <c r="B67" s="47" t="s">
        <v>54</v>
      </c>
      <c r="C67" s="15" t="s">
        <v>50</v>
      </c>
      <c r="D67" s="94" t="s">
        <v>114</v>
      </c>
      <c r="E67" s="87">
        <f>E26/E62</f>
        <v>47.148090005232866</v>
      </c>
      <c r="F67" s="87">
        <f t="shared" ref="F67:Q67" si="13">F26/F62</f>
        <v>21.506038945033275</v>
      </c>
      <c r="G67" s="87">
        <f t="shared" si="13"/>
        <v>35.78317665730679</v>
      </c>
      <c r="H67" s="87">
        <f t="shared" si="13"/>
        <v>34.756318780989233</v>
      </c>
      <c r="I67" s="87">
        <f t="shared" si="13"/>
        <v>38.196191160618035</v>
      </c>
      <c r="J67" s="87">
        <f t="shared" si="13"/>
        <v>41.75446904226353</v>
      </c>
      <c r="K67" s="87">
        <f t="shared" si="13"/>
        <v>44.405471764293225</v>
      </c>
      <c r="L67" s="87">
        <f t="shared" si="13"/>
        <v>45.499653819524575</v>
      </c>
      <c r="M67" s="87">
        <f t="shared" si="13"/>
        <v>50.239179954441923</v>
      </c>
      <c r="N67" s="87">
        <f t="shared" si="13"/>
        <v>55.007305833426997</v>
      </c>
      <c r="O67" s="87">
        <f t="shared" si="13"/>
        <v>58.224049788841967</v>
      </c>
      <c r="P67" s="87">
        <f t="shared" si="13"/>
        <v>60.970255734826033</v>
      </c>
      <c r="Q67" s="87">
        <f t="shared" si="13"/>
        <v>63.692474282620474</v>
      </c>
    </row>
    <row r="68" spans="1:17" s="12" customFormat="1" ht="32.25" thickBot="1" x14ac:dyDescent="0.3">
      <c r="A68" s="19">
        <v>63</v>
      </c>
      <c r="B68" s="47" t="s">
        <v>55</v>
      </c>
      <c r="C68" s="15" t="s">
        <v>50</v>
      </c>
      <c r="D68" s="94" t="s">
        <v>114</v>
      </c>
      <c r="E68" s="87">
        <f>E31/E62</f>
        <v>106.16169544740973</v>
      </c>
      <c r="F68" s="87">
        <f t="shared" ref="F68:Q68" si="14">F31/F62</f>
        <v>56.112891298989389</v>
      </c>
      <c r="G68" s="87">
        <f t="shared" si="14"/>
        <v>63.26455866194604</v>
      </c>
      <c r="H68" s="87">
        <f t="shared" si="14"/>
        <v>21.501995404522919</v>
      </c>
      <c r="I68" s="87">
        <f t="shared" si="14"/>
        <v>44.927536231884062</v>
      </c>
      <c r="J68" s="87">
        <f t="shared" si="14"/>
        <v>54.942583165620938</v>
      </c>
      <c r="K68" s="87">
        <f t="shared" si="14"/>
        <v>60.715538407576275</v>
      </c>
      <c r="L68" s="87">
        <f t="shared" si="14"/>
        <v>37.560581583198704</v>
      </c>
      <c r="M68" s="87">
        <f t="shared" si="14"/>
        <v>42.084282460136677</v>
      </c>
      <c r="N68" s="87">
        <f t="shared" si="14"/>
        <v>29.178374733056089</v>
      </c>
      <c r="O68" s="87">
        <f t="shared" si="14"/>
        <v>34.552122693931985</v>
      </c>
      <c r="P68" s="87">
        <f t="shared" si="14"/>
        <v>25.924706398858518</v>
      </c>
      <c r="Q68" s="87">
        <f t="shared" si="14"/>
        <v>26.345425013535465</v>
      </c>
    </row>
    <row r="69" spans="1:17" s="12" customFormat="1" ht="32.25" thickBot="1" x14ac:dyDescent="0.3">
      <c r="A69" s="19">
        <v>64</v>
      </c>
      <c r="B69" s="47" t="s">
        <v>56</v>
      </c>
      <c r="C69" s="15" t="s">
        <v>50</v>
      </c>
      <c r="D69" s="32"/>
      <c r="E69" s="32"/>
      <c r="F69" s="32"/>
      <c r="G69" s="32"/>
      <c r="H69" s="32"/>
      <c r="I69" s="32"/>
      <c r="J69" s="32"/>
      <c r="K69" s="32"/>
      <c r="L69" s="32"/>
      <c r="M69" s="32"/>
      <c r="N69" s="32"/>
      <c r="O69" s="32"/>
      <c r="P69" s="32"/>
      <c r="Q69" s="32"/>
    </row>
    <row r="70" spans="1:17" s="12" customFormat="1" ht="32.25" thickBot="1" x14ac:dyDescent="0.3">
      <c r="A70" s="19">
        <v>65</v>
      </c>
      <c r="B70" s="47" t="s">
        <v>57</v>
      </c>
      <c r="C70" s="15" t="s">
        <v>50</v>
      </c>
      <c r="D70" s="32"/>
      <c r="E70" s="32"/>
      <c r="F70" s="32"/>
      <c r="G70" s="32"/>
      <c r="H70" s="32"/>
      <c r="I70" s="32"/>
      <c r="J70" s="32"/>
      <c r="K70" s="32"/>
      <c r="L70" s="32"/>
      <c r="M70" s="32"/>
      <c r="N70" s="32"/>
      <c r="O70" s="32"/>
      <c r="P70" s="32"/>
      <c r="Q70" s="32"/>
    </row>
    <row r="71" spans="1:17" s="12" customFormat="1" ht="32.25" thickBot="1" x14ac:dyDescent="0.3">
      <c r="A71" s="19">
        <v>66</v>
      </c>
      <c r="B71" s="47" t="s">
        <v>58</v>
      </c>
      <c r="C71" s="15" t="s">
        <v>50</v>
      </c>
      <c r="D71" s="32"/>
      <c r="E71" s="32"/>
      <c r="F71" s="32"/>
      <c r="G71" s="32"/>
      <c r="H71" s="32"/>
      <c r="I71" s="32"/>
      <c r="J71" s="32"/>
      <c r="K71" s="32"/>
      <c r="L71" s="32"/>
      <c r="M71" s="32"/>
      <c r="N71" s="32"/>
      <c r="O71" s="32"/>
      <c r="P71" s="32"/>
      <c r="Q71" s="32"/>
    </row>
    <row r="72" spans="1:17" s="12" customFormat="1" ht="16.5" thickBot="1" x14ac:dyDescent="0.3">
      <c r="A72" s="19">
        <v>67</v>
      </c>
      <c r="B72" s="46" t="s">
        <v>59</v>
      </c>
      <c r="C72" s="39"/>
      <c r="D72" s="95"/>
      <c r="E72" s="95"/>
      <c r="F72" s="95"/>
      <c r="G72" s="95"/>
      <c r="H72" s="95"/>
      <c r="I72" s="95"/>
      <c r="J72" s="95"/>
      <c r="K72" s="95"/>
      <c r="L72" s="95"/>
      <c r="M72" s="95"/>
      <c r="N72" s="95"/>
      <c r="O72" s="95"/>
      <c r="P72" s="95"/>
      <c r="Q72" s="96"/>
    </row>
    <row r="73" spans="1:17" s="12" customFormat="1" ht="18.75" thickBot="1" x14ac:dyDescent="0.3">
      <c r="A73" s="19">
        <v>68</v>
      </c>
      <c r="B73" s="14" t="s">
        <v>60</v>
      </c>
      <c r="C73" s="97" t="s">
        <v>61</v>
      </c>
      <c r="D73" s="98">
        <v>86.6</v>
      </c>
      <c r="E73" s="98">
        <v>86.6</v>
      </c>
      <c r="F73" s="98">
        <v>86.6</v>
      </c>
      <c r="G73" s="98">
        <v>86.6</v>
      </c>
      <c r="H73" s="98">
        <v>86.6</v>
      </c>
      <c r="I73" s="98">
        <v>86.6</v>
      </c>
      <c r="J73" s="98">
        <v>86.6</v>
      </c>
      <c r="K73" s="98">
        <v>86.6</v>
      </c>
      <c r="L73" s="98">
        <v>86.6</v>
      </c>
      <c r="M73" s="98">
        <v>86.6</v>
      </c>
      <c r="N73" s="98">
        <v>86.6</v>
      </c>
      <c r="O73" s="98">
        <v>86.6</v>
      </c>
      <c r="P73" s="98">
        <v>86.6</v>
      </c>
      <c r="Q73" s="98">
        <v>86.6</v>
      </c>
    </row>
    <row r="74" spans="1:17" s="12" customFormat="1" ht="32.25" thickBot="1" x14ac:dyDescent="0.3">
      <c r="A74" s="19">
        <v>69</v>
      </c>
      <c r="B74" s="47" t="s">
        <v>62</v>
      </c>
      <c r="C74" s="15" t="s">
        <v>63</v>
      </c>
      <c r="D74" s="87">
        <f>D6/D73</f>
        <v>1.0427251732101617</v>
      </c>
      <c r="E74" s="87">
        <f t="shared" ref="E74:Q74" si="15">E6/E73</f>
        <v>0.57736720554272525</v>
      </c>
      <c r="F74" s="87">
        <f t="shared" si="15"/>
        <v>0.40531177829099313</v>
      </c>
      <c r="G74" s="87">
        <f t="shared" si="15"/>
        <v>0.16974595842956119</v>
      </c>
      <c r="H74" s="87">
        <f t="shared" si="15"/>
        <v>0.15704387990762125</v>
      </c>
      <c r="I74" s="87">
        <f t="shared" si="15"/>
        <v>0.17898383371824481</v>
      </c>
      <c r="J74" s="87">
        <f t="shared" si="15"/>
        <v>0.15242494226327943</v>
      </c>
      <c r="K74" s="87">
        <f t="shared" si="15"/>
        <v>0.15935334872979218</v>
      </c>
      <c r="L74" s="87">
        <f t="shared" si="15"/>
        <v>0.14318706697459585</v>
      </c>
      <c r="M74" s="87">
        <f t="shared" si="15"/>
        <v>0.10623556581986143</v>
      </c>
      <c r="N74" s="87">
        <f t="shared" si="15"/>
        <v>8.3140877598152432E-2</v>
      </c>
      <c r="O74" s="99">
        <f t="shared" si="15"/>
        <v>4.9653579676674366E-2</v>
      </c>
      <c r="P74" s="99">
        <f t="shared" si="15"/>
        <v>2.540415704387991E-2</v>
      </c>
      <c r="Q74" s="99">
        <f t="shared" si="15"/>
        <v>3.1177829099307164E-2</v>
      </c>
    </row>
    <row r="75" spans="1:17" s="12" customFormat="1" ht="32.25" thickBot="1" x14ac:dyDescent="0.3">
      <c r="A75" s="19">
        <v>70</v>
      </c>
      <c r="B75" s="47" t="s">
        <v>64</v>
      </c>
      <c r="C75" s="15" t="s">
        <v>65</v>
      </c>
      <c r="D75" s="89" t="s">
        <v>114</v>
      </c>
      <c r="E75" s="87">
        <f>E11/E73</f>
        <v>0.67551963048498853</v>
      </c>
      <c r="F75" s="87">
        <f t="shared" ref="F75:Q75" si="16">F11/F73</f>
        <v>0.64087759815242495</v>
      </c>
      <c r="G75" s="87">
        <f t="shared" si="16"/>
        <v>0.49884526558891462</v>
      </c>
      <c r="H75" s="87">
        <f t="shared" si="16"/>
        <v>0.56697459584295617</v>
      </c>
      <c r="I75" s="87">
        <f t="shared" si="16"/>
        <v>0.6778290993071594</v>
      </c>
      <c r="J75" s="87">
        <f t="shared" si="16"/>
        <v>0.71247113163972298</v>
      </c>
      <c r="K75" s="87">
        <f t="shared" si="16"/>
        <v>0.77829099307159366</v>
      </c>
      <c r="L75" s="87">
        <f t="shared" si="16"/>
        <v>0.85219399538106233</v>
      </c>
      <c r="M75" s="87">
        <f t="shared" si="16"/>
        <v>0.83371824480369527</v>
      </c>
      <c r="N75" s="87">
        <f t="shared" si="16"/>
        <v>0.95496535796766757</v>
      </c>
      <c r="O75" s="87">
        <f t="shared" si="16"/>
        <v>0.95612009237875295</v>
      </c>
      <c r="P75" s="87">
        <f t="shared" si="16"/>
        <v>0.94803695150115475</v>
      </c>
      <c r="Q75" s="87">
        <f t="shared" si="16"/>
        <v>1.0011547344110856</v>
      </c>
    </row>
    <row r="76" spans="1:17" s="12" customFormat="1" ht="32.25" thickBot="1" x14ac:dyDescent="0.3">
      <c r="A76" s="19">
        <v>71</v>
      </c>
      <c r="B76" s="47" t="s">
        <v>66</v>
      </c>
      <c r="C76" s="15" t="s">
        <v>65</v>
      </c>
      <c r="D76" s="99">
        <f>D17/D73</f>
        <v>6.2355658198614328E-2</v>
      </c>
      <c r="E76" s="99">
        <f t="shared" ref="E76:Q76" si="17">E17/E73</f>
        <v>3.2332563510392612E-2</v>
      </c>
      <c r="F76" s="99">
        <f t="shared" si="17"/>
        <v>9.4688221709006926E-2</v>
      </c>
      <c r="G76" s="87">
        <f t="shared" si="17"/>
        <v>9.8152424942263283E-2</v>
      </c>
      <c r="H76" s="99">
        <f t="shared" si="17"/>
        <v>6.1200923787528873E-2</v>
      </c>
      <c r="I76" s="99">
        <f t="shared" si="17"/>
        <v>6.5819861431870672E-2</v>
      </c>
      <c r="J76" s="99">
        <f t="shared" si="17"/>
        <v>8.3140877598152432E-2</v>
      </c>
      <c r="K76" s="87">
        <f t="shared" si="17"/>
        <v>0.10161662817551964</v>
      </c>
      <c r="L76" s="87">
        <f t="shared" si="17"/>
        <v>9.6997690531177835E-2</v>
      </c>
      <c r="M76" s="87">
        <f t="shared" si="17"/>
        <v>0.10046189376443418</v>
      </c>
      <c r="N76" s="99">
        <f t="shared" si="17"/>
        <v>8.0831408775981536E-2</v>
      </c>
      <c r="O76" s="99">
        <f t="shared" si="17"/>
        <v>8.3140877598152432E-2</v>
      </c>
      <c r="P76" s="99">
        <f t="shared" si="17"/>
        <v>0.10739030023094689</v>
      </c>
      <c r="Q76" s="99">
        <f t="shared" si="17"/>
        <v>0.12702078521939955</v>
      </c>
    </row>
    <row r="77" spans="1:17" s="12" customFormat="1" ht="32.25" thickBot="1" x14ac:dyDescent="0.3">
      <c r="A77" s="19">
        <v>72</v>
      </c>
      <c r="B77" s="47" t="s">
        <v>67</v>
      </c>
      <c r="C77" s="15" t="s">
        <v>65</v>
      </c>
      <c r="D77" s="99">
        <f>D21/D73</f>
        <v>2.6558891454965358E-2</v>
      </c>
      <c r="E77" s="93">
        <f t="shared" ref="E77:Q77" si="18">E21/E73</f>
        <v>2.3094688221709009E-4</v>
      </c>
      <c r="F77" s="93">
        <f t="shared" si="18"/>
        <v>2.3094688221709009E-4</v>
      </c>
      <c r="G77" s="93">
        <f t="shared" si="18"/>
        <v>9.2378752886836034E-5</v>
      </c>
      <c r="H77" s="93">
        <f t="shared" si="18"/>
        <v>1.1547344110854505E-4</v>
      </c>
      <c r="I77" s="93">
        <f t="shared" si="18"/>
        <v>6.9284064665127022E-5</v>
      </c>
      <c r="J77" s="93">
        <f t="shared" si="18"/>
        <v>6.9284064665127022E-5</v>
      </c>
      <c r="K77" s="93">
        <f t="shared" si="18"/>
        <v>4.6189376443418017E-5</v>
      </c>
      <c r="L77" s="93">
        <f t="shared" si="18"/>
        <v>8.0831408775981528E-5</v>
      </c>
      <c r="M77" s="93">
        <f t="shared" si="18"/>
        <v>8.0831408775981528E-5</v>
      </c>
      <c r="N77" s="93">
        <f t="shared" si="18"/>
        <v>9.2378752886836034E-5</v>
      </c>
      <c r="O77" s="93">
        <f t="shared" si="18"/>
        <v>8.0831408775981528E-5</v>
      </c>
      <c r="P77" s="93">
        <f t="shared" si="18"/>
        <v>5.7736720554272523E-5</v>
      </c>
      <c r="Q77" s="93">
        <f t="shared" si="18"/>
        <v>3.4642032332563511E-5</v>
      </c>
    </row>
    <row r="78" spans="1:17" s="12" customFormat="1" ht="32.25" thickBot="1" x14ac:dyDescent="0.3">
      <c r="A78" s="19">
        <v>73</v>
      </c>
      <c r="B78" s="47" t="s">
        <v>68</v>
      </c>
      <c r="C78" s="15" t="s">
        <v>65</v>
      </c>
      <c r="D78" s="89" t="s">
        <v>114</v>
      </c>
      <c r="E78" s="87">
        <f>E26/E73</f>
        <v>4.1616628175519637</v>
      </c>
      <c r="F78" s="87">
        <f t="shared" ref="F78:Q78" si="19">F26/F73</f>
        <v>2.0150115473441108</v>
      </c>
      <c r="G78" s="87">
        <f t="shared" si="19"/>
        <v>3.3845265588914546</v>
      </c>
      <c r="H78" s="87">
        <f t="shared" si="19"/>
        <v>3.3187066974595845</v>
      </c>
      <c r="I78" s="87">
        <f t="shared" si="19"/>
        <v>3.6824480369515009</v>
      </c>
      <c r="J78" s="87">
        <f t="shared" si="19"/>
        <v>4.0727482678983833</v>
      </c>
      <c r="K78" s="87">
        <f t="shared" si="19"/>
        <v>4.3856812933025404</v>
      </c>
      <c r="L78" s="87">
        <f t="shared" si="19"/>
        <v>4.553117782909931</v>
      </c>
      <c r="M78" s="87">
        <f t="shared" si="19"/>
        <v>5.0935334872979219</v>
      </c>
      <c r="N78" s="87">
        <f t="shared" si="19"/>
        <v>5.6512702078521944</v>
      </c>
      <c r="O78" s="87">
        <f t="shared" si="19"/>
        <v>6.0496535796766748</v>
      </c>
      <c r="P78" s="87">
        <f t="shared" si="19"/>
        <v>6.4145496535796767</v>
      </c>
      <c r="Q78" s="87">
        <f t="shared" si="19"/>
        <v>6.7921478060046203</v>
      </c>
    </row>
    <row r="79" spans="1:17" s="12" customFormat="1" ht="32.25" thickBot="1" x14ac:dyDescent="0.3">
      <c r="A79" s="19">
        <v>74</v>
      </c>
      <c r="B79" s="47" t="s">
        <v>69</v>
      </c>
      <c r="C79" s="15" t="s">
        <v>65</v>
      </c>
      <c r="D79" s="89" t="s">
        <v>114</v>
      </c>
      <c r="E79" s="87">
        <f>E31/E73</f>
        <v>9.3706697459584305</v>
      </c>
      <c r="F79" s="87">
        <f t="shared" ref="F79:Q79" si="20">F31/F73</f>
        <v>5.2575057736720554</v>
      </c>
      <c r="G79" s="87">
        <f t="shared" si="20"/>
        <v>5.9838337182448047</v>
      </c>
      <c r="H79" s="87">
        <f t="shared" si="20"/>
        <v>2.053117782909931</v>
      </c>
      <c r="I79" s="87">
        <f t="shared" si="20"/>
        <v>4.331408775981525</v>
      </c>
      <c r="J79" s="87">
        <f t="shared" si="20"/>
        <v>5.3591224018475758</v>
      </c>
      <c r="K79" s="87">
        <f t="shared" si="20"/>
        <v>5.9965357967667439</v>
      </c>
      <c r="L79" s="87">
        <f t="shared" si="20"/>
        <v>3.7586605080831412</v>
      </c>
      <c r="M79" s="87">
        <f t="shared" si="20"/>
        <v>4.2667436489607393</v>
      </c>
      <c r="N79" s="87">
        <f t="shared" si="20"/>
        <v>2.9976905311778297</v>
      </c>
      <c r="O79" s="87">
        <f t="shared" si="20"/>
        <v>3.5900692840646653</v>
      </c>
      <c r="P79" s="87">
        <f t="shared" si="20"/>
        <v>2.7274826789838338</v>
      </c>
      <c r="Q79" s="87">
        <f t="shared" si="20"/>
        <v>2.809468822170901</v>
      </c>
    </row>
    <row r="80" spans="1:17" s="12" customFormat="1" ht="32.25" thickBot="1" x14ac:dyDescent="0.3">
      <c r="A80" s="19">
        <v>75</v>
      </c>
      <c r="B80" s="47" t="s">
        <v>70</v>
      </c>
      <c r="C80" s="15" t="s">
        <v>65</v>
      </c>
      <c r="D80" s="32"/>
      <c r="E80" s="32"/>
      <c r="F80" s="32"/>
      <c r="G80" s="32"/>
      <c r="H80" s="32"/>
      <c r="I80" s="32"/>
      <c r="J80" s="32"/>
      <c r="K80" s="32"/>
      <c r="L80" s="32"/>
      <c r="M80" s="32"/>
      <c r="N80" s="32"/>
      <c r="O80" s="32"/>
      <c r="P80" s="32"/>
      <c r="Q80" s="32"/>
    </row>
    <row r="81" spans="1:17" s="12" customFormat="1" ht="32.25" thickBot="1" x14ac:dyDescent="0.3">
      <c r="A81" s="19">
        <v>76</v>
      </c>
      <c r="B81" s="47" t="s">
        <v>71</v>
      </c>
      <c r="C81" s="15" t="s">
        <v>65</v>
      </c>
      <c r="D81" s="32"/>
      <c r="E81" s="32"/>
      <c r="F81" s="32"/>
      <c r="G81" s="32"/>
      <c r="H81" s="32"/>
      <c r="I81" s="32"/>
      <c r="J81" s="32"/>
      <c r="K81" s="32"/>
      <c r="L81" s="32"/>
      <c r="M81" s="32"/>
      <c r="N81" s="32"/>
      <c r="O81" s="32"/>
      <c r="P81" s="32"/>
      <c r="Q81" s="32"/>
    </row>
    <row r="82" spans="1:17" s="12" customFormat="1" ht="32.25" thickBot="1" x14ac:dyDescent="0.3">
      <c r="A82" s="19">
        <v>77</v>
      </c>
      <c r="B82" s="47" t="s">
        <v>72</v>
      </c>
      <c r="C82" s="15" t="s">
        <v>63</v>
      </c>
      <c r="D82" s="32"/>
      <c r="E82" s="32"/>
      <c r="F82" s="32"/>
      <c r="G82" s="32"/>
      <c r="H82" s="32"/>
      <c r="I82" s="32"/>
      <c r="J82" s="32"/>
      <c r="K82" s="32"/>
      <c r="L82" s="32"/>
      <c r="M82" s="32"/>
      <c r="N82" s="32"/>
      <c r="O82" s="32"/>
      <c r="P82" s="32"/>
      <c r="Q82" s="32"/>
    </row>
    <row r="83" spans="1:17" s="12" customFormat="1" ht="16.5" thickBot="1" x14ac:dyDescent="0.3">
      <c r="A83" s="19">
        <v>78</v>
      </c>
      <c r="B83" s="46" t="s">
        <v>73</v>
      </c>
      <c r="C83" s="39"/>
      <c r="D83" s="39"/>
      <c r="E83" s="39"/>
      <c r="F83" s="39"/>
      <c r="G83" s="39"/>
      <c r="H83" s="39"/>
      <c r="I83" s="39"/>
      <c r="J83" s="39"/>
      <c r="K83" s="39"/>
      <c r="L83" s="39"/>
      <c r="M83" s="39"/>
      <c r="N83" s="39"/>
      <c r="O83" s="39"/>
      <c r="P83" s="39"/>
      <c r="Q83" s="40"/>
    </row>
    <row r="84" spans="1:17" s="12" customFormat="1" ht="48" thickBot="1" x14ac:dyDescent="0.3">
      <c r="A84" s="19">
        <v>79</v>
      </c>
      <c r="B84" s="14" t="s">
        <v>116</v>
      </c>
      <c r="C84" s="15" t="s">
        <v>75</v>
      </c>
      <c r="D84" s="89" t="s">
        <v>114</v>
      </c>
      <c r="E84" s="94">
        <v>5.3529999999999998</v>
      </c>
      <c r="F84" s="94">
        <v>7.4729999999999999</v>
      </c>
      <c r="G84" s="94">
        <v>7.9790000000000001</v>
      </c>
      <c r="H84" s="94">
        <v>8.3699999999999992</v>
      </c>
      <c r="I84" s="94">
        <v>9.1259999999999994</v>
      </c>
      <c r="J84" s="94">
        <v>9.9649999999999999</v>
      </c>
      <c r="K84" s="94">
        <v>13.239000000000001</v>
      </c>
      <c r="L84" s="94">
        <v>18.834</v>
      </c>
      <c r="M84" s="94">
        <v>24.588999999999999</v>
      </c>
      <c r="N84" s="94">
        <v>28.437000000000001</v>
      </c>
      <c r="O84" s="94">
        <v>31.795000000000002</v>
      </c>
      <c r="P84" s="100">
        <v>33.31</v>
      </c>
      <c r="Q84" s="94">
        <v>33.323</v>
      </c>
    </row>
    <row r="85" spans="1:17" s="12" customFormat="1" ht="32.25" thickBot="1" x14ac:dyDescent="0.3">
      <c r="A85" s="19">
        <v>80</v>
      </c>
      <c r="B85" s="47" t="s">
        <v>76</v>
      </c>
      <c r="C85" s="15" t="s">
        <v>77</v>
      </c>
      <c r="D85" s="89" t="s">
        <v>114</v>
      </c>
      <c r="E85" s="87">
        <f>E6/E84</f>
        <v>9.3405566971791529</v>
      </c>
      <c r="F85" s="87">
        <f t="shared" ref="F85:Q85" si="21">F6/F84</f>
        <v>4.6969088719389802</v>
      </c>
      <c r="G85" s="87">
        <f t="shared" si="21"/>
        <v>1.8423361323474119</v>
      </c>
      <c r="H85" s="87">
        <f t="shared" si="21"/>
        <v>1.6248506571087218</v>
      </c>
      <c r="I85" s="87">
        <f t="shared" si="21"/>
        <v>1.698444006136314</v>
      </c>
      <c r="J85" s="87">
        <f t="shared" si="21"/>
        <v>1.3246362267937781</v>
      </c>
      <c r="K85" s="87">
        <f t="shared" si="21"/>
        <v>1.0423748017221846</v>
      </c>
      <c r="L85" s="87">
        <f t="shared" si="21"/>
        <v>0.65838377402569825</v>
      </c>
      <c r="M85" s="87">
        <f t="shared" si="21"/>
        <v>0.37415104314937575</v>
      </c>
      <c r="N85" s="87">
        <f t="shared" si="21"/>
        <v>0.2531912649013609</v>
      </c>
      <c r="O85" s="87">
        <f t="shared" si="21"/>
        <v>0.13524139015568484</v>
      </c>
      <c r="P85" s="87">
        <f t="shared" si="21"/>
        <v>6.6046232362653862E-2</v>
      </c>
      <c r="Q85" s="87">
        <f t="shared" si="21"/>
        <v>8.102511778651382E-2</v>
      </c>
    </row>
    <row r="86" spans="1:17" s="12" customFormat="1" ht="32.25" thickBot="1" x14ac:dyDescent="0.3">
      <c r="A86" s="19">
        <v>81</v>
      </c>
      <c r="B86" s="47" t="s">
        <v>78</v>
      </c>
      <c r="C86" s="15" t="s">
        <v>79</v>
      </c>
      <c r="D86" s="89" t="s">
        <v>114</v>
      </c>
      <c r="E86" s="87">
        <f>E11/E84</f>
        <v>10.928451335699608</v>
      </c>
      <c r="F86" s="87">
        <f t="shared" ref="F86:Q86" si="22">F11/F84</f>
        <v>7.4267362505018069</v>
      </c>
      <c r="G86" s="87">
        <f t="shared" si="22"/>
        <v>5.4142123073066806</v>
      </c>
      <c r="H86" s="87">
        <f t="shared" si="22"/>
        <v>5.8661887694145767</v>
      </c>
      <c r="I86" s="87">
        <f t="shared" si="22"/>
        <v>6.4321718167872017</v>
      </c>
      <c r="J86" s="87">
        <f t="shared" si="22"/>
        <v>6.1916708479678881</v>
      </c>
      <c r="K86" s="87">
        <f t="shared" si="22"/>
        <v>5.0910189591358863</v>
      </c>
      <c r="L86" s="87">
        <f t="shared" si="22"/>
        <v>3.9184453647658488</v>
      </c>
      <c r="M86" s="87">
        <f t="shared" si="22"/>
        <v>2.9362723168896663</v>
      </c>
      <c r="N86" s="87">
        <f t="shared" si="22"/>
        <v>2.9081830010197982</v>
      </c>
      <c r="O86" s="87">
        <f t="shared" si="22"/>
        <v>2.6041830476490011</v>
      </c>
      <c r="P86" s="87">
        <f t="shared" si="22"/>
        <v>2.4647253077154003</v>
      </c>
      <c r="Q86" s="87">
        <f t="shared" si="22"/>
        <v>2.6018065600336104</v>
      </c>
    </row>
    <row r="87" spans="1:17" s="12" customFormat="1" ht="32.25" thickBot="1" x14ac:dyDescent="0.3">
      <c r="A87" s="19">
        <v>82</v>
      </c>
      <c r="B87" s="47" t="s">
        <v>80</v>
      </c>
      <c r="C87" s="15" t="s">
        <v>79</v>
      </c>
      <c r="D87" s="89" t="s">
        <v>114</v>
      </c>
      <c r="E87" s="87">
        <f>E17/E84</f>
        <v>0.52307117504203249</v>
      </c>
      <c r="F87" s="87">
        <f t="shared" ref="F87:Q87" si="23">F17/F84</f>
        <v>1.0972835541281947</v>
      </c>
      <c r="G87" s="87">
        <f t="shared" si="23"/>
        <v>1.0652964030580274</v>
      </c>
      <c r="H87" s="87">
        <f t="shared" si="23"/>
        <v>0.63321385902031069</v>
      </c>
      <c r="I87" s="87">
        <f t="shared" si="23"/>
        <v>0.62458908612754771</v>
      </c>
      <c r="J87" s="87">
        <f t="shared" si="23"/>
        <v>0.72252885097842456</v>
      </c>
      <c r="K87" s="87">
        <f t="shared" si="23"/>
        <v>0.66470277211269735</v>
      </c>
      <c r="L87" s="87">
        <f t="shared" si="23"/>
        <v>0.44600191143676332</v>
      </c>
      <c r="M87" s="87">
        <f t="shared" si="23"/>
        <v>0.35381674732604007</v>
      </c>
      <c r="N87" s="87">
        <f t="shared" si="23"/>
        <v>0.24615817420965641</v>
      </c>
      <c r="O87" s="87">
        <f t="shared" si="23"/>
        <v>0.22645069979556534</v>
      </c>
      <c r="P87" s="87">
        <f t="shared" si="23"/>
        <v>0.27919543680576403</v>
      </c>
      <c r="Q87" s="87">
        <f t="shared" si="23"/>
        <v>0.3301023317228341</v>
      </c>
    </row>
    <row r="88" spans="1:17" s="12" customFormat="1" ht="32.25" thickBot="1" x14ac:dyDescent="0.3">
      <c r="A88" s="19">
        <v>83</v>
      </c>
      <c r="B88" s="47" t="s">
        <v>81</v>
      </c>
      <c r="C88" s="15" t="s">
        <v>79</v>
      </c>
      <c r="D88" s="89" t="s">
        <v>114</v>
      </c>
      <c r="E88" s="92">
        <f>E21/E84</f>
        <v>3.7362226788716611E-3</v>
      </c>
      <c r="F88" s="92">
        <f t="shared" ref="F88:Q88" si="24">F21/F84</f>
        <v>2.6763013515321826E-3</v>
      </c>
      <c r="G88" s="92">
        <f t="shared" si="24"/>
        <v>1.0026319087604962E-3</v>
      </c>
      <c r="H88" s="92">
        <f t="shared" si="24"/>
        <v>1.1947431302270013E-3</v>
      </c>
      <c r="I88" s="92">
        <f t="shared" si="24"/>
        <v>6.5746219592373442E-4</v>
      </c>
      <c r="J88" s="92">
        <f t="shared" si="24"/>
        <v>6.0210737581535372E-4</v>
      </c>
      <c r="K88" s="93">
        <f t="shared" si="24"/>
        <v>3.021376236875897E-4</v>
      </c>
      <c r="L88" s="93">
        <f t="shared" si="24"/>
        <v>3.716682595306361E-4</v>
      </c>
      <c r="M88" s="93">
        <f t="shared" si="24"/>
        <v>2.8468014152669893E-4</v>
      </c>
      <c r="N88" s="93">
        <f t="shared" si="24"/>
        <v>2.8132362766817876E-4</v>
      </c>
      <c r="O88" s="93">
        <f t="shared" si="24"/>
        <v>2.2016040257902186E-4</v>
      </c>
      <c r="P88" s="93">
        <f t="shared" si="24"/>
        <v>1.5010507355148604E-4</v>
      </c>
      <c r="Q88" s="93">
        <f t="shared" si="24"/>
        <v>9.0027908651682024E-5</v>
      </c>
    </row>
    <row r="89" spans="1:17" s="12" customFormat="1" ht="32.25" thickBot="1" x14ac:dyDescent="0.3">
      <c r="A89" s="19">
        <v>84</v>
      </c>
      <c r="B89" s="47" t="s">
        <v>82</v>
      </c>
      <c r="C89" s="15" t="s">
        <v>79</v>
      </c>
      <c r="D89" s="89" t="s">
        <v>114</v>
      </c>
      <c r="E89" s="87">
        <f>E26/E84</f>
        <v>67.32673267326733</v>
      </c>
      <c r="F89" s="87">
        <f t="shared" ref="F89:Q89" si="25">F26/F84</f>
        <v>23.350729292118292</v>
      </c>
      <c r="G89" s="87">
        <f t="shared" si="25"/>
        <v>36.733926557212676</v>
      </c>
      <c r="H89" s="87">
        <f t="shared" si="25"/>
        <v>34.336917562724018</v>
      </c>
      <c r="I89" s="87">
        <f t="shared" si="25"/>
        <v>34.944115713346484</v>
      </c>
      <c r="J89" s="87">
        <f t="shared" si="25"/>
        <v>35.393878575012543</v>
      </c>
      <c r="K89" s="87">
        <f t="shared" si="25"/>
        <v>28.68796736913664</v>
      </c>
      <c r="L89" s="87">
        <f t="shared" si="25"/>
        <v>20.935542104704258</v>
      </c>
      <c r="M89" s="87">
        <f t="shared" si="25"/>
        <v>17.9389157753467</v>
      </c>
      <c r="N89" s="87">
        <f t="shared" si="25"/>
        <v>17.209972922600837</v>
      </c>
      <c r="O89" s="87">
        <f t="shared" si="25"/>
        <v>16.477433558735648</v>
      </c>
      <c r="P89" s="101">
        <f t="shared" si="25"/>
        <v>16.676673671570097</v>
      </c>
      <c r="Q89" s="87">
        <f t="shared" si="25"/>
        <v>17.651471956306455</v>
      </c>
    </row>
    <row r="90" spans="1:17" s="12" customFormat="1" ht="32.25" thickBot="1" x14ac:dyDescent="0.3">
      <c r="A90" s="19">
        <v>85</v>
      </c>
      <c r="B90" s="47" t="s">
        <v>83</v>
      </c>
      <c r="C90" s="15" t="s">
        <v>79</v>
      </c>
      <c r="D90" s="89" t="s">
        <v>114</v>
      </c>
      <c r="E90" s="87">
        <f>E31/E84</f>
        <v>151.59723519521765</v>
      </c>
      <c r="F90" s="87">
        <f t="shared" ref="F90:Q90" si="26">F31/F84</f>
        <v>60.92600026763013</v>
      </c>
      <c r="G90" s="87">
        <f t="shared" si="26"/>
        <v>64.945481889961158</v>
      </c>
      <c r="H90" s="87">
        <f t="shared" si="26"/>
        <v>21.242532855436085</v>
      </c>
      <c r="I90" s="87">
        <f t="shared" si="26"/>
        <v>41.102344948498796</v>
      </c>
      <c r="J90" s="87">
        <f t="shared" si="26"/>
        <v>46.573005519317611</v>
      </c>
      <c r="K90" s="87">
        <f t="shared" si="26"/>
        <v>39.225016995241326</v>
      </c>
      <c r="L90" s="87">
        <f t="shared" si="26"/>
        <v>17.282574068174579</v>
      </c>
      <c r="M90" s="87">
        <f t="shared" si="26"/>
        <v>15.027044613445037</v>
      </c>
      <c r="N90" s="87">
        <f t="shared" si="26"/>
        <v>9.1289517178324022</v>
      </c>
      <c r="O90" s="87">
        <f t="shared" si="26"/>
        <v>9.7782670231168414</v>
      </c>
      <c r="P90" s="87">
        <f t="shared" si="26"/>
        <v>7.0909636745721993</v>
      </c>
      <c r="Q90" s="87">
        <f t="shared" si="26"/>
        <v>7.3012633916514122</v>
      </c>
    </row>
    <row r="91" spans="1:17" s="12" customFormat="1" ht="32.25" thickBot="1" x14ac:dyDescent="0.3">
      <c r="A91" s="19">
        <v>86</v>
      </c>
      <c r="B91" s="47" t="s">
        <v>84</v>
      </c>
      <c r="C91" s="15" t="s">
        <v>79</v>
      </c>
      <c r="D91" s="32"/>
      <c r="E91" s="32"/>
      <c r="F91" s="32"/>
      <c r="G91" s="32"/>
      <c r="H91" s="32"/>
      <c r="I91" s="32"/>
      <c r="J91" s="32"/>
      <c r="K91" s="32"/>
      <c r="L91" s="32"/>
      <c r="M91" s="32"/>
      <c r="N91" s="32"/>
      <c r="O91" s="32"/>
      <c r="P91" s="32"/>
      <c r="Q91" s="32"/>
    </row>
    <row r="92" spans="1:17" s="12" customFormat="1" ht="32.25" thickBot="1" x14ac:dyDescent="0.3">
      <c r="A92" s="19">
        <v>87</v>
      </c>
      <c r="B92" s="47" t="s">
        <v>85</v>
      </c>
      <c r="C92" s="15" t="s">
        <v>79</v>
      </c>
      <c r="D92" s="32"/>
      <c r="E92" s="32"/>
      <c r="F92" s="32"/>
      <c r="G92" s="32"/>
      <c r="H92" s="32"/>
      <c r="I92" s="32"/>
      <c r="J92" s="32"/>
      <c r="K92" s="32"/>
      <c r="L92" s="32"/>
      <c r="M92" s="32"/>
      <c r="N92" s="32"/>
      <c r="O92" s="32"/>
      <c r="P92" s="32"/>
      <c r="Q92" s="32"/>
    </row>
    <row r="93" spans="1:17" s="12" customFormat="1" ht="32.25" thickBot="1" x14ac:dyDescent="0.3">
      <c r="A93" s="19">
        <v>88</v>
      </c>
      <c r="B93" s="47" t="s">
        <v>86</v>
      </c>
      <c r="C93" s="15" t="s">
        <v>77</v>
      </c>
      <c r="D93" s="32"/>
      <c r="E93" s="32"/>
      <c r="F93" s="32"/>
      <c r="G93" s="32"/>
      <c r="H93" s="32"/>
      <c r="I93" s="32"/>
      <c r="J93" s="32"/>
      <c r="K93" s="32"/>
      <c r="L93" s="32"/>
      <c r="M93" s="32"/>
      <c r="N93" s="32"/>
      <c r="O93" s="32"/>
      <c r="P93" s="32"/>
      <c r="Q93" s="32"/>
    </row>
    <row r="94" spans="1:17" s="12" customFormat="1" ht="15.75" x14ac:dyDescent="0.25">
      <c r="A94" s="60"/>
      <c r="B94" s="66" t="s">
        <v>88</v>
      </c>
      <c r="C94"/>
      <c r="D94"/>
      <c r="E94"/>
      <c r="F94"/>
      <c r="G94"/>
      <c r="H94"/>
      <c r="I94"/>
      <c r="J94"/>
      <c r="K94"/>
      <c r="L94"/>
      <c r="M94"/>
      <c r="N94"/>
      <c r="O94"/>
      <c r="P94"/>
      <c r="Q94"/>
    </row>
    <row r="95" spans="1:17" s="12" customFormat="1" ht="15.75" x14ac:dyDescent="0.25">
      <c r="A95" s="60"/>
      <c r="B95" s="67" t="s">
        <v>89</v>
      </c>
      <c r="C95"/>
      <c r="D95"/>
      <c r="E95"/>
      <c r="F95"/>
      <c r="G95"/>
      <c r="H95"/>
      <c r="I95"/>
      <c r="J95"/>
      <c r="K95"/>
      <c r="L95"/>
      <c r="M95"/>
      <c r="N95"/>
      <c r="O95"/>
      <c r="P95"/>
      <c r="Q95"/>
    </row>
    <row r="96" spans="1:17" s="12" customFormat="1" ht="15.75" x14ac:dyDescent="0.25">
      <c r="A96" s="60"/>
      <c r="B96" s="69" t="s">
        <v>90</v>
      </c>
      <c r="C96" s="69"/>
      <c r="D96" s="69"/>
      <c r="E96" s="69"/>
      <c r="F96" s="69"/>
      <c r="G96" s="69"/>
      <c r="H96" s="69"/>
      <c r="I96" s="69"/>
      <c r="J96" s="69"/>
      <c r="K96" s="69"/>
      <c r="L96" s="69"/>
      <c r="M96" s="69"/>
      <c r="N96" s="69"/>
      <c r="O96" s="69"/>
      <c r="P96" s="69"/>
      <c r="Q96" s="69"/>
    </row>
    <row r="97" spans="1:17" s="12" customFormat="1" ht="15.75" x14ac:dyDescent="0.25">
      <c r="A97" s="60"/>
      <c r="B97" s="70" t="s">
        <v>91</v>
      </c>
      <c r="C97" s="70"/>
      <c r="D97" s="70"/>
      <c r="E97" s="70"/>
      <c r="F97" s="70"/>
      <c r="G97" s="70"/>
      <c r="H97" s="70"/>
      <c r="I97" s="70"/>
      <c r="J97" s="70"/>
      <c r="K97" s="70"/>
      <c r="L97" s="70"/>
      <c r="M97" s="70"/>
      <c r="N97" s="70"/>
      <c r="O97" s="70"/>
      <c r="P97" s="70"/>
      <c r="Q97" s="70"/>
    </row>
    <row r="98" spans="1:17" s="12" customFormat="1" ht="15.75" x14ac:dyDescent="0.25">
      <c r="A98" s="60"/>
      <c r="B98" s="69" t="s">
        <v>92</v>
      </c>
      <c r="C98" s="69"/>
      <c r="D98" s="69"/>
      <c r="E98" s="69"/>
      <c r="F98" s="69"/>
      <c r="G98" s="69"/>
      <c r="H98" s="69"/>
      <c r="I98" s="69"/>
      <c r="J98" s="69"/>
      <c r="K98" s="69"/>
      <c r="L98" s="69"/>
      <c r="M98" s="69"/>
      <c r="N98" s="69"/>
      <c r="O98" s="69"/>
      <c r="P98" s="69"/>
      <c r="Q98" s="69"/>
    </row>
    <row r="99" spans="1:17" s="12" customFormat="1" ht="15" customHeight="1" x14ac:dyDescent="0.25">
      <c r="A99" s="71"/>
      <c r="B99" s="69" t="s">
        <v>93</v>
      </c>
      <c r="C99" s="69"/>
      <c r="D99" s="69"/>
      <c r="E99" s="69"/>
      <c r="F99" s="69"/>
      <c r="G99" s="69"/>
      <c r="H99" s="69"/>
      <c r="I99" s="69"/>
      <c r="J99" s="69"/>
      <c r="K99" s="69"/>
      <c r="L99" s="69"/>
      <c r="M99" s="69"/>
      <c r="N99" s="69"/>
      <c r="O99" s="69"/>
      <c r="P99" s="69"/>
      <c r="Q99" s="69"/>
    </row>
    <row r="100" spans="1:17" s="12" customFormat="1" ht="15" customHeight="1" x14ac:dyDescent="0.25">
      <c r="A100" s="71"/>
      <c r="B100" s="69" t="s">
        <v>94</v>
      </c>
      <c r="C100" s="69"/>
      <c r="D100" s="69"/>
      <c r="E100" s="69"/>
      <c r="F100" s="69"/>
      <c r="G100" s="69"/>
      <c r="H100" s="69"/>
      <c r="I100" s="69"/>
      <c r="J100" s="69"/>
      <c r="K100" s="69"/>
      <c r="L100" s="69"/>
      <c r="M100" s="69"/>
      <c r="N100" s="69"/>
      <c r="O100" s="69"/>
      <c r="P100" s="69"/>
      <c r="Q100" s="69"/>
    </row>
    <row r="101" spans="1:17" s="12" customFormat="1" ht="15" customHeight="1" x14ac:dyDescent="0.25">
      <c r="A101" s="71"/>
      <c r="B101" s="69" t="s">
        <v>95</v>
      </c>
      <c r="C101" s="69"/>
      <c r="D101" s="69"/>
      <c r="E101" s="69"/>
      <c r="F101" s="69"/>
      <c r="G101" s="69"/>
      <c r="H101" s="69"/>
      <c r="I101" s="69"/>
      <c r="J101" s="69"/>
      <c r="K101" s="69"/>
      <c r="L101" s="69"/>
      <c r="M101" s="69"/>
      <c r="N101" s="69"/>
      <c r="O101" s="69"/>
      <c r="P101" s="69"/>
      <c r="Q101" s="69"/>
    </row>
    <row r="102" spans="1:17" s="12" customFormat="1" ht="15.75" x14ac:dyDescent="0.25">
      <c r="A102" s="60"/>
      <c r="B102" s="69" t="s">
        <v>96</v>
      </c>
      <c r="C102" s="69"/>
      <c r="D102" s="69"/>
      <c r="E102" s="69"/>
      <c r="F102" s="69"/>
      <c r="G102" s="69"/>
      <c r="H102" s="69"/>
      <c r="I102" s="69"/>
      <c r="J102" s="69"/>
      <c r="K102" s="69"/>
      <c r="L102" s="69"/>
      <c r="M102" s="69"/>
      <c r="N102" s="69"/>
      <c r="O102" s="69"/>
      <c r="P102" s="69"/>
      <c r="Q102" s="69"/>
    </row>
    <row r="103" spans="1:17" s="12" customFormat="1" ht="15.75" x14ac:dyDescent="0.25">
      <c r="A103" s="71"/>
      <c r="B103" s="69" t="s">
        <v>97</v>
      </c>
      <c r="C103" s="69"/>
      <c r="D103" s="69"/>
      <c r="E103" s="69"/>
      <c r="F103" s="69"/>
      <c r="G103" s="69"/>
      <c r="H103" s="69"/>
      <c r="I103" s="69"/>
      <c r="J103" s="69"/>
      <c r="K103" s="69"/>
      <c r="L103" s="69"/>
      <c r="M103" s="69"/>
      <c r="N103" s="69"/>
      <c r="O103" s="69"/>
      <c r="P103" s="69"/>
      <c r="Q103" s="69"/>
    </row>
    <row r="104" spans="1:17" s="12" customFormat="1" ht="15.75" x14ac:dyDescent="0.25">
      <c r="A104" s="71"/>
      <c r="B104" s="69" t="s">
        <v>98</v>
      </c>
      <c r="C104" s="69"/>
      <c r="D104" s="69"/>
      <c r="E104" s="69"/>
      <c r="F104" s="69"/>
      <c r="G104" s="69"/>
      <c r="H104" s="69"/>
      <c r="I104" s="69"/>
      <c r="J104" s="69"/>
      <c r="K104" s="69"/>
      <c r="L104" s="69"/>
      <c r="M104" s="69"/>
      <c r="N104" s="69"/>
      <c r="O104" s="69"/>
      <c r="P104" s="69"/>
      <c r="Q104" s="69"/>
    </row>
    <row r="105" spans="1:17" s="12" customFormat="1" ht="15.75" x14ac:dyDescent="0.25">
      <c r="A105" s="71"/>
      <c r="B105" s="69" t="s">
        <v>99</v>
      </c>
      <c r="C105" s="69"/>
      <c r="D105" s="69"/>
      <c r="E105" s="69"/>
      <c r="F105" s="69"/>
      <c r="G105" s="69"/>
      <c r="H105" s="69"/>
      <c r="I105" s="69"/>
      <c r="J105" s="69"/>
      <c r="K105" s="69"/>
      <c r="L105" s="69"/>
      <c r="M105" s="69"/>
      <c r="N105" s="69"/>
      <c r="O105" s="69"/>
      <c r="P105" s="69"/>
      <c r="Q105" s="69"/>
    </row>
    <row r="106" spans="1:17" s="12" customFormat="1" ht="9" customHeight="1" x14ac:dyDescent="0.25">
      <c r="A106" s="71"/>
      <c r="B106" s="72" t="s">
        <v>100</v>
      </c>
      <c r="C106" s="73"/>
      <c r="D106" s="73"/>
      <c r="E106" s="73"/>
      <c r="F106" s="73"/>
      <c r="G106" s="73"/>
      <c r="H106" s="73"/>
      <c r="I106" s="73"/>
      <c r="J106" s="73"/>
      <c r="K106" s="73"/>
      <c r="L106" s="73"/>
      <c r="M106" s="73"/>
      <c r="N106" s="73"/>
      <c r="O106" s="73"/>
      <c r="P106" s="73"/>
      <c r="Q106" s="73"/>
    </row>
    <row r="107" spans="1:17" s="12" customFormat="1" ht="9" customHeight="1" x14ac:dyDescent="0.25">
      <c r="A107" s="71"/>
      <c r="B107" s="73"/>
      <c r="C107" s="73"/>
      <c r="D107" s="73"/>
      <c r="E107" s="73"/>
      <c r="F107" s="73"/>
      <c r="G107" s="73"/>
      <c r="H107" s="73"/>
      <c r="I107" s="73"/>
      <c r="J107" s="73"/>
      <c r="K107" s="73"/>
      <c r="L107" s="73"/>
      <c r="M107" s="73"/>
      <c r="N107" s="73"/>
      <c r="O107" s="73"/>
      <c r="P107" s="73"/>
      <c r="Q107" s="73"/>
    </row>
    <row r="108" spans="1:17" s="75" customFormat="1" ht="30" customHeight="1" x14ac:dyDescent="0.25">
      <c r="A108" s="71"/>
      <c r="B108" s="74" t="s">
        <v>101</v>
      </c>
      <c r="C108" s="74"/>
      <c r="D108" s="74"/>
      <c r="E108" s="74"/>
      <c r="F108" s="74"/>
      <c r="G108" s="74"/>
      <c r="H108" s="74"/>
      <c r="I108" s="74"/>
      <c r="J108" s="74"/>
      <c r="K108" s="74"/>
      <c r="L108" s="74"/>
      <c r="M108" s="74"/>
      <c r="N108" s="74"/>
      <c r="O108" s="74"/>
      <c r="P108" s="74"/>
      <c r="Q108" s="74"/>
    </row>
    <row r="109" spans="1:17" s="75" customFormat="1" x14ac:dyDescent="0.25">
      <c r="A109" s="1"/>
      <c r="B109" s="76" t="s">
        <v>102</v>
      </c>
      <c r="C109" s="74"/>
      <c r="D109" s="74"/>
      <c r="E109" s="74"/>
      <c r="F109" s="74"/>
      <c r="G109" s="74"/>
      <c r="H109" s="74"/>
      <c r="I109" s="74"/>
      <c r="J109" s="74"/>
      <c r="K109" s="74"/>
      <c r="L109" s="74"/>
      <c r="M109" s="74"/>
      <c r="N109" s="74"/>
      <c r="O109" s="74"/>
      <c r="P109" s="74"/>
      <c r="Q109" s="74"/>
    </row>
    <row r="110" spans="1:17" s="75" customFormat="1" x14ac:dyDescent="0.25">
      <c r="A110" s="1"/>
      <c r="B110" s="77" t="s">
        <v>103</v>
      </c>
      <c r="C110" s="78"/>
      <c r="D110" s="78"/>
      <c r="E110" s="78"/>
      <c r="F110" s="78"/>
      <c r="G110" s="78"/>
      <c r="H110" s="78"/>
      <c r="I110" s="78"/>
      <c r="J110" s="78"/>
      <c r="K110" s="78"/>
      <c r="L110" s="78"/>
      <c r="M110" s="78"/>
      <c r="N110" s="78"/>
      <c r="O110" s="78"/>
      <c r="P110" s="78"/>
      <c r="Q110" s="78"/>
    </row>
    <row r="111" spans="1:17" s="75" customFormat="1" ht="15" customHeight="1" x14ac:dyDescent="0.25">
      <c r="A111" s="1"/>
      <c r="B111" s="77" t="s">
        <v>104</v>
      </c>
      <c r="C111" s="80"/>
      <c r="D111" s="78"/>
      <c r="E111" s="78"/>
      <c r="F111" s="78"/>
      <c r="G111" s="78"/>
      <c r="H111" s="78"/>
      <c r="I111" s="78"/>
      <c r="J111" s="78"/>
      <c r="K111" s="78"/>
      <c r="L111" s="78"/>
      <c r="M111" s="78"/>
      <c r="N111" s="78"/>
      <c r="O111" s="78"/>
      <c r="P111" s="78"/>
      <c r="Q111" s="78"/>
    </row>
    <row r="112" spans="1:17" s="75" customFormat="1" ht="15" customHeight="1" x14ac:dyDescent="0.25">
      <c r="A112" s="1"/>
      <c r="B112" s="76" t="s">
        <v>105</v>
      </c>
      <c r="C112" s="76"/>
      <c r="D112" s="76"/>
      <c r="E112" s="76"/>
      <c r="F112" s="76"/>
      <c r="G112" s="76"/>
      <c r="H112" s="76"/>
      <c r="I112" s="76"/>
      <c r="J112" s="76"/>
      <c r="K112" s="76"/>
      <c r="L112" s="76"/>
      <c r="M112" s="76"/>
      <c r="N112" s="76"/>
      <c r="O112" s="76"/>
      <c r="P112" s="76"/>
      <c r="Q112" s="76"/>
    </row>
    <row r="113" spans="2:17" ht="15" customHeight="1" x14ac:dyDescent="0.25">
      <c r="B113" s="76" t="s">
        <v>106</v>
      </c>
      <c r="C113" s="76"/>
      <c r="D113" s="76"/>
      <c r="E113" s="76"/>
      <c r="F113" s="76"/>
      <c r="G113" s="76"/>
      <c r="H113" s="76"/>
      <c r="I113" s="76"/>
      <c r="J113" s="76"/>
      <c r="K113" s="76"/>
      <c r="L113" s="76"/>
      <c r="M113" s="76"/>
      <c r="N113" s="76"/>
      <c r="O113" s="76"/>
      <c r="P113" s="76"/>
      <c r="Q113" s="76"/>
    </row>
    <row r="114" spans="2:17" ht="15" customHeight="1" x14ac:dyDescent="0.25">
      <c r="B114" s="81" t="s">
        <v>107</v>
      </c>
      <c r="C114" s="81"/>
      <c r="D114" s="81"/>
      <c r="E114" s="81"/>
      <c r="F114" s="81"/>
      <c r="G114" s="81"/>
      <c r="H114" s="81"/>
      <c r="I114" s="81"/>
      <c r="J114" s="81"/>
      <c r="K114" s="81"/>
      <c r="L114" s="81"/>
      <c r="M114" s="81"/>
      <c r="N114" s="81"/>
      <c r="O114" s="81"/>
      <c r="P114" s="81"/>
      <c r="Q114" s="81"/>
    </row>
    <row r="115" spans="2:17" ht="30" customHeight="1" x14ac:dyDescent="0.25">
      <c r="B115" s="82" t="s">
        <v>108</v>
      </c>
    </row>
    <row r="116" spans="2:17" ht="30" customHeight="1" x14ac:dyDescent="0.25">
      <c r="B116" s="83" t="s">
        <v>109</v>
      </c>
      <c r="C116" s="83"/>
      <c r="D116" s="83"/>
      <c r="E116" s="83"/>
      <c r="F116" s="83"/>
      <c r="G116" s="83"/>
      <c r="H116" s="83"/>
      <c r="I116" s="83"/>
      <c r="J116" s="83"/>
      <c r="K116" s="83"/>
      <c r="L116" s="83"/>
      <c r="M116" s="83"/>
      <c r="N116" s="83"/>
      <c r="O116" s="83"/>
      <c r="P116" s="83"/>
      <c r="Q116" s="83"/>
    </row>
    <row r="117" spans="2:17" ht="15" customHeight="1" x14ac:dyDescent="0.25">
      <c r="B117" s="84" t="s">
        <v>110</v>
      </c>
      <c r="C117" s="84"/>
      <c r="D117" s="84"/>
      <c r="E117" s="84"/>
      <c r="F117" s="84"/>
      <c r="G117" s="84"/>
      <c r="H117" s="84"/>
      <c r="I117" s="84"/>
      <c r="J117" s="84"/>
      <c r="K117" s="84"/>
      <c r="L117" s="84"/>
      <c r="M117" s="84"/>
      <c r="N117" s="84"/>
      <c r="O117" s="84"/>
      <c r="P117" s="84"/>
      <c r="Q117" s="84"/>
    </row>
    <row r="118" spans="2:17" x14ac:dyDescent="0.25">
      <c r="B118" s="84" t="s">
        <v>111</v>
      </c>
      <c r="C118" s="84"/>
      <c r="D118" s="84"/>
      <c r="E118" s="84"/>
      <c r="F118" s="84"/>
      <c r="G118" s="84"/>
      <c r="H118" s="84"/>
      <c r="I118" s="84"/>
      <c r="J118" s="84"/>
      <c r="K118" s="84"/>
      <c r="L118" s="84"/>
      <c r="M118" s="84"/>
      <c r="N118" s="84"/>
      <c r="O118" s="84"/>
      <c r="P118" s="84"/>
      <c r="Q118" s="84"/>
    </row>
    <row r="121" spans="2:17" ht="18" x14ac:dyDescent="0.25">
      <c r="B121" s="102" t="s">
        <v>117</v>
      </c>
    </row>
    <row r="122" spans="2:17" x14ac:dyDescent="0.25">
      <c r="B122" s="103" t="s">
        <v>118</v>
      </c>
    </row>
  </sheetData>
  <mergeCells count="28">
    <mergeCell ref="B114:Q114"/>
    <mergeCell ref="B116:Q116"/>
    <mergeCell ref="B117:Q117"/>
    <mergeCell ref="B118:Q118"/>
    <mergeCell ref="B105:Q105"/>
    <mergeCell ref="B106:Q107"/>
    <mergeCell ref="B108:Q108"/>
    <mergeCell ref="B109:Q109"/>
    <mergeCell ref="B112:Q112"/>
    <mergeCell ref="B113:Q113"/>
    <mergeCell ref="B99:Q99"/>
    <mergeCell ref="B100:Q100"/>
    <mergeCell ref="B101:Q101"/>
    <mergeCell ref="B102:Q102"/>
    <mergeCell ref="B103:Q103"/>
    <mergeCell ref="B104:Q104"/>
    <mergeCell ref="B61:Q61"/>
    <mergeCell ref="B72:Q72"/>
    <mergeCell ref="B83:Q83"/>
    <mergeCell ref="B96:Q96"/>
    <mergeCell ref="B97:Q97"/>
    <mergeCell ref="B98:Q98"/>
    <mergeCell ref="B1:Q1"/>
    <mergeCell ref="D5:Q5"/>
    <mergeCell ref="D9:Q9"/>
    <mergeCell ref="B51:Q51"/>
    <mergeCell ref="B52:Q52"/>
    <mergeCell ref="B60:Q60"/>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zoomScale="120" zoomScaleNormal="120" workbookViewId="0">
      <selection activeCell="A4" sqref="A4:A93"/>
    </sheetView>
  </sheetViews>
  <sheetFormatPr defaultRowHeight="15" x14ac:dyDescent="0.25"/>
  <cols>
    <col min="1" max="1" width="5.7109375" style="104" customWidth="1"/>
    <col min="2" max="2" width="33.7109375" style="104" customWidth="1"/>
    <col min="3" max="3" width="30.7109375" style="104" customWidth="1"/>
    <col min="4" max="16384" width="9.140625" style="104"/>
  </cols>
  <sheetData>
    <row r="1" spans="1:17" ht="36.75" customHeight="1" x14ac:dyDescent="0.3">
      <c r="B1" s="105" t="s">
        <v>119</v>
      </c>
      <c r="C1" s="105"/>
      <c r="D1" s="105"/>
      <c r="E1" s="105"/>
      <c r="F1" s="105"/>
      <c r="G1" s="105"/>
      <c r="H1" s="105"/>
      <c r="I1" s="105"/>
      <c r="J1" s="105"/>
      <c r="K1" s="105"/>
      <c r="L1" s="105"/>
      <c r="M1" s="105"/>
      <c r="N1" s="105"/>
      <c r="O1" s="105"/>
      <c r="P1" s="105"/>
      <c r="Q1" s="105"/>
    </row>
    <row r="2" spans="1:17" x14ac:dyDescent="0.25">
      <c r="B2" s="106"/>
      <c r="C2" s="106"/>
      <c r="D2" s="106"/>
      <c r="E2" s="106"/>
      <c r="F2" s="106"/>
      <c r="G2" s="106"/>
      <c r="H2" s="106"/>
      <c r="I2" s="106"/>
      <c r="J2" s="106"/>
      <c r="K2" s="106"/>
      <c r="L2" s="106"/>
      <c r="M2" s="106"/>
      <c r="N2" s="106"/>
      <c r="O2" s="106"/>
      <c r="P2" s="106"/>
      <c r="Q2" s="106"/>
    </row>
    <row r="3" spans="1:17" ht="15.75" thickBot="1" x14ac:dyDescent="0.3">
      <c r="B3" s="107"/>
    </row>
    <row r="4" spans="1:17" s="111" customFormat="1" ht="16.5" thickBot="1" x14ac:dyDescent="0.3">
      <c r="A4" s="108"/>
      <c r="B4" s="109"/>
      <c r="C4" s="110" t="s">
        <v>120</v>
      </c>
      <c r="D4" s="110">
        <v>1990</v>
      </c>
      <c r="E4" s="110">
        <v>1995</v>
      </c>
      <c r="F4" s="110">
        <v>2000</v>
      </c>
      <c r="G4" s="110">
        <v>2001</v>
      </c>
      <c r="H4" s="110">
        <v>2002</v>
      </c>
      <c r="I4" s="110">
        <v>2003</v>
      </c>
      <c r="J4" s="110">
        <v>2004</v>
      </c>
      <c r="K4" s="110">
        <v>2005</v>
      </c>
      <c r="L4" s="110">
        <v>2006</v>
      </c>
      <c r="M4" s="110">
        <v>2007</v>
      </c>
      <c r="N4" s="110">
        <v>2008</v>
      </c>
      <c r="O4" s="110">
        <v>2009</v>
      </c>
      <c r="P4" s="110">
        <v>2010</v>
      </c>
      <c r="Q4" s="110">
        <v>2011</v>
      </c>
    </row>
    <row r="5" spans="1:17" s="111" customFormat="1" ht="16.5" thickBot="1" x14ac:dyDescent="0.3">
      <c r="A5" s="112"/>
      <c r="B5" s="113" t="s">
        <v>121</v>
      </c>
      <c r="C5" s="114"/>
      <c r="D5" s="114"/>
      <c r="E5" s="114"/>
      <c r="F5" s="114"/>
      <c r="G5" s="114"/>
      <c r="H5" s="114"/>
      <c r="I5" s="114"/>
      <c r="J5" s="114"/>
      <c r="K5" s="114"/>
      <c r="L5" s="114"/>
      <c r="M5" s="114"/>
      <c r="N5" s="114"/>
      <c r="O5" s="114"/>
      <c r="P5" s="114"/>
      <c r="Q5" s="115"/>
    </row>
    <row r="6" spans="1:17" s="111" customFormat="1" ht="16.5" thickBot="1" x14ac:dyDescent="0.3">
      <c r="A6" s="112">
        <v>1</v>
      </c>
      <c r="B6" s="116" t="s">
        <v>122</v>
      </c>
      <c r="C6" s="117" t="s">
        <v>123</v>
      </c>
      <c r="D6" s="118"/>
      <c r="E6" s="118"/>
      <c r="F6" s="118"/>
      <c r="G6" s="118"/>
      <c r="H6" s="118"/>
      <c r="I6" s="118"/>
      <c r="J6" s="118"/>
      <c r="K6" s="118"/>
      <c r="L6" s="118"/>
      <c r="M6" s="118"/>
      <c r="N6" s="118"/>
      <c r="O6" s="118"/>
      <c r="P6" s="118"/>
      <c r="Q6" s="118"/>
    </row>
    <row r="7" spans="1:17" s="111" customFormat="1" ht="16.5" thickBot="1" x14ac:dyDescent="0.3">
      <c r="A7" s="112">
        <v>2</v>
      </c>
      <c r="B7" s="119" t="s">
        <v>124</v>
      </c>
      <c r="C7" s="120" t="s">
        <v>123</v>
      </c>
      <c r="D7" s="121"/>
      <c r="E7" s="121"/>
      <c r="F7" s="121"/>
      <c r="G7" s="121"/>
      <c r="H7" s="121"/>
      <c r="I7" s="121"/>
      <c r="J7" s="121"/>
      <c r="K7" s="121"/>
      <c r="L7" s="121"/>
      <c r="M7" s="121"/>
      <c r="N7" s="121"/>
      <c r="O7" s="121"/>
      <c r="P7" s="121"/>
      <c r="Q7" s="121"/>
    </row>
    <row r="8" spans="1:17" s="111" customFormat="1" ht="32.25" thickBot="1" x14ac:dyDescent="0.3">
      <c r="A8" s="112">
        <v>3</v>
      </c>
      <c r="B8" s="119" t="s">
        <v>125</v>
      </c>
      <c r="C8" s="120" t="s">
        <v>8</v>
      </c>
      <c r="D8" s="121"/>
      <c r="E8" s="121"/>
      <c r="F8" s="121"/>
      <c r="G8" s="121"/>
      <c r="H8" s="121"/>
      <c r="I8" s="121"/>
      <c r="J8" s="121"/>
      <c r="K8" s="121"/>
      <c r="L8" s="121"/>
      <c r="M8" s="121"/>
      <c r="N8" s="121"/>
      <c r="O8" s="121"/>
      <c r="P8" s="121"/>
      <c r="Q8" s="121"/>
    </row>
    <row r="9" spans="1:17" s="111" customFormat="1" ht="16.5" thickBot="1" x14ac:dyDescent="0.3">
      <c r="A9" s="112">
        <v>4</v>
      </c>
      <c r="B9" s="119" t="s">
        <v>126</v>
      </c>
      <c r="C9" s="120" t="s">
        <v>123</v>
      </c>
      <c r="D9" s="121"/>
      <c r="E9" s="121"/>
      <c r="F9" s="121"/>
      <c r="G9" s="121"/>
      <c r="H9" s="121"/>
      <c r="I9" s="121"/>
      <c r="J9" s="121"/>
      <c r="K9" s="121"/>
      <c r="L9" s="121"/>
      <c r="M9" s="121"/>
      <c r="N9" s="121"/>
      <c r="O9" s="121"/>
      <c r="P9" s="121"/>
      <c r="Q9" s="121"/>
    </row>
    <row r="10" spans="1:17" s="111" customFormat="1" ht="32.25" thickBot="1" x14ac:dyDescent="0.3">
      <c r="A10" s="112">
        <v>5</v>
      </c>
      <c r="B10" s="119" t="s">
        <v>127</v>
      </c>
      <c r="C10" s="120" t="s">
        <v>8</v>
      </c>
      <c r="D10" s="121"/>
      <c r="E10" s="121"/>
      <c r="F10" s="121"/>
      <c r="G10" s="121"/>
      <c r="H10" s="121"/>
      <c r="I10" s="121"/>
      <c r="J10" s="121"/>
      <c r="K10" s="121"/>
      <c r="L10" s="121"/>
      <c r="M10" s="121"/>
      <c r="N10" s="121"/>
      <c r="O10" s="121"/>
      <c r="P10" s="121"/>
      <c r="Q10" s="121"/>
    </row>
    <row r="11" spans="1:17" s="111" customFormat="1" ht="16.5" thickBot="1" x14ac:dyDescent="0.3">
      <c r="A11" s="112">
        <v>6</v>
      </c>
      <c r="B11" s="116" t="s">
        <v>128</v>
      </c>
      <c r="C11" s="117" t="s">
        <v>123</v>
      </c>
      <c r="D11" s="118"/>
      <c r="E11" s="118"/>
      <c r="F11" s="118"/>
      <c r="G11" s="118"/>
      <c r="H11" s="118"/>
      <c r="I11" s="118"/>
      <c r="J11" s="118"/>
      <c r="K11" s="118"/>
      <c r="L11" s="118"/>
      <c r="M11" s="118"/>
      <c r="N11" s="118"/>
      <c r="O11" s="118"/>
      <c r="P11" s="118"/>
      <c r="Q11" s="118"/>
    </row>
    <row r="12" spans="1:17" s="111" customFormat="1" ht="16.5" thickBot="1" x14ac:dyDescent="0.3">
      <c r="A12" s="112">
        <v>7</v>
      </c>
      <c r="B12" s="119" t="s">
        <v>124</v>
      </c>
      <c r="C12" s="120" t="s">
        <v>123</v>
      </c>
      <c r="D12" s="121"/>
      <c r="E12" s="121"/>
      <c r="F12" s="121"/>
      <c r="G12" s="121"/>
      <c r="H12" s="121"/>
      <c r="I12" s="121"/>
      <c r="J12" s="121"/>
      <c r="K12" s="121"/>
      <c r="L12" s="121"/>
      <c r="M12" s="121"/>
      <c r="N12" s="121"/>
      <c r="O12" s="121"/>
      <c r="P12" s="121"/>
      <c r="Q12" s="121"/>
    </row>
    <row r="13" spans="1:17" s="111" customFormat="1" ht="32.25" thickBot="1" x14ac:dyDescent="0.3">
      <c r="A13" s="112">
        <v>8</v>
      </c>
      <c r="B13" s="119" t="s">
        <v>129</v>
      </c>
      <c r="C13" s="120" t="s">
        <v>8</v>
      </c>
      <c r="D13" s="121"/>
      <c r="E13" s="121"/>
      <c r="F13" s="121"/>
      <c r="G13" s="121"/>
      <c r="H13" s="121"/>
      <c r="I13" s="121"/>
      <c r="J13" s="121"/>
      <c r="K13" s="121"/>
      <c r="L13" s="121"/>
      <c r="M13" s="121"/>
      <c r="N13" s="121"/>
      <c r="O13" s="121"/>
      <c r="P13" s="121"/>
      <c r="Q13" s="121"/>
    </row>
    <row r="14" spans="1:17" s="111" customFormat="1" ht="16.5" thickBot="1" x14ac:dyDescent="0.3">
      <c r="A14" s="112">
        <v>9</v>
      </c>
      <c r="B14" s="119" t="s">
        <v>130</v>
      </c>
      <c r="C14" s="120" t="s">
        <v>123</v>
      </c>
      <c r="D14" s="121"/>
      <c r="E14" s="121"/>
      <c r="F14" s="121"/>
      <c r="G14" s="121"/>
      <c r="H14" s="121"/>
      <c r="I14" s="121"/>
      <c r="J14" s="121"/>
      <c r="K14" s="121"/>
      <c r="L14" s="121"/>
      <c r="M14" s="121"/>
      <c r="N14" s="121"/>
      <c r="O14" s="121"/>
      <c r="P14" s="121"/>
      <c r="Q14" s="121"/>
    </row>
    <row r="15" spans="1:17" s="111" customFormat="1" ht="32.25" thickBot="1" x14ac:dyDescent="0.3">
      <c r="A15" s="112">
        <v>10</v>
      </c>
      <c r="B15" s="119" t="s">
        <v>131</v>
      </c>
      <c r="C15" s="120" t="s">
        <v>8</v>
      </c>
      <c r="D15" s="121"/>
      <c r="E15" s="121"/>
      <c r="F15" s="121"/>
      <c r="G15" s="121"/>
      <c r="H15" s="121"/>
      <c r="I15" s="121"/>
      <c r="J15" s="121"/>
      <c r="K15" s="121"/>
      <c r="L15" s="121"/>
      <c r="M15" s="121"/>
      <c r="N15" s="121"/>
      <c r="O15" s="121"/>
      <c r="P15" s="121"/>
      <c r="Q15" s="121"/>
    </row>
    <row r="16" spans="1:17" s="111" customFormat="1" ht="16.5" thickBot="1" x14ac:dyDescent="0.3">
      <c r="A16" s="112">
        <v>11</v>
      </c>
      <c r="B16" s="116" t="s">
        <v>132</v>
      </c>
      <c r="C16" s="117" t="s">
        <v>123</v>
      </c>
      <c r="D16" s="118"/>
      <c r="E16" s="118"/>
      <c r="F16" s="118"/>
      <c r="G16" s="118"/>
      <c r="H16" s="118"/>
      <c r="I16" s="118"/>
      <c r="J16" s="118"/>
      <c r="K16" s="118"/>
      <c r="L16" s="118"/>
      <c r="M16" s="118"/>
      <c r="N16" s="118"/>
      <c r="O16" s="118"/>
      <c r="P16" s="118"/>
      <c r="Q16" s="118"/>
    </row>
    <row r="17" spans="1:17" s="111" customFormat="1" ht="16.5" thickBot="1" x14ac:dyDescent="0.3">
      <c r="A17" s="112">
        <v>12</v>
      </c>
      <c r="B17" s="119" t="s">
        <v>124</v>
      </c>
      <c r="C17" s="120" t="s">
        <v>123</v>
      </c>
      <c r="D17" s="121"/>
      <c r="E17" s="121"/>
      <c r="F17" s="121"/>
      <c r="G17" s="121"/>
      <c r="H17" s="121"/>
      <c r="I17" s="121"/>
      <c r="J17" s="121"/>
      <c r="K17" s="121"/>
      <c r="L17" s="121"/>
      <c r="M17" s="121"/>
      <c r="N17" s="121"/>
      <c r="O17" s="121"/>
      <c r="P17" s="121"/>
      <c r="Q17" s="121"/>
    </row>
    <row r="18" spans="1:17" s="111" customFormat="1" ht="32.25" thickBot="1" x14ac:dyDescent="0.3">
      <c r="A18" s="112">
        <v>13</v>
      </c>
      <c r="B18" s="119" t="s">
        <v>133</v>
      </c>
      <c r="C18" s="120" t="s">
        <v>8</v>
      </c>
      <c r="D18" s="121"/>
      <c r="E18" s="121"/>
      <c r="F18" s="121"/>
      <c r="G18" s="121"/>
      <c r="H18" s="121"/>
      <c r="I18" s="121"/>
      <c r="J18" s="121"/>
      <c r="K18" s="121"/>
      <c r="L18" s="121"/>
      <c r="M18" s="121"/>
      <c r="N18" s="121"/>
      <c r="O18" s="121"/>
      <c r="P18" s="121"/>
      <c r="Q18" s="121"/>
    </row>
    <row r="19" spans="1:17" s="111" customFormat="1" ht="16.5" thickBot="1" x14ac:dyDescent="0.3">
      <c r="A19" s="112">
        <v>14</v>
      </c>
      <c r="B19" s="119" t="s">
        <v>126</v>
      </c>
      <c r="C19" s="120" t="s">
        <v>123</v>
      </c>
      <c r="D19" s="121"/>
      <c r="E19" s="121"/>
      <c r="F19" s="121"/>
      <c r="G19" s="121"/>
      <c r="H19" s="121"/>
      <c r="I19" s="121"/>
      <c r="J19" s="121"/>
      <c r="K19" s="121"/>
      <c r="L19" s="121"/>
      <c r="M19" s="121"/>
      <c r="N19" s="121"/>
      <c r="O19" s="121"/>
      <c r="P19" s="121"/>
      <c r="Q19" s="121"/>
    </row>
    <row r="20" spans="1:17" s="111" customFormat="1" ht="32.25" thickBot="1" x14ac:dyDescent="0.3">
      <c r="A20" s="112">
        <v>15</v>
      </c>
      <c r="B20" s="119" t="s">
        <v>134</v>
      </c>
      <c r="C20" s="120" t="s">
        <v>8</v>
      </c>
      <c r="D20" s="121"/>
      <c r="E20" s="121"/>
      <c r="F20" s="121"/>
      <c r="G20" s="121"/>
      <c r="H20" s="121"/>
      <c r="I20" s="121"/>
      <c r="J20" s="121"/>
      <c r="K20" s="121"/>
      <c r="L20" s="121"/>
      <c r="M20" s="121"/>
      <c r="N20" s="121"/>
      <c r="O20" s="121"/>
      <c r="P20" s="121"/>
      <c r="Q20" s="121"/>
    </row>
    <row r="21" spans="1:17" s="111" customFormat="1" ht="16.5" thickBot="1" x14ac:dyDescent="0.3">
      <c r="A21" s="112">
        <v>16</v>
      </c>
      <c r="B21" s="116" t="s">
        <v>135</v>
      </c>
      <c r="C21" s="117" t="s">
        <v>123</v>
      </c>
      <c r="D21" s="118"/>
      <c r="E21" s="118"/>
      <c r="F21" s="118"/>
      <c r="G21" s="118"/>
      <c r="H21" s="118"/>
      <c r="I21" s="118"/>
      <c r="J21" s="118"/>
      <c r="K21" s="118"/>
      <c r="L21" s="118"/>
      <c r="M21" s="118"/>
      <c r="N21" s="118"/>
      <c r="O21" s="118"/>
      <c r="P21" s="118"/>
      <c r="Q21" s="118"/>
    </row>
    <row r="22" spans="1:17" s="111" customFormat="1" ht="16.5" thickBot="1" x14ac:dyDescent="0.3">
      <c r="A22" s="112">
        <v>17</v>
      </c>
      <c r="B22" s="119" t="s">
        <v>124</v>
      </c>
      <c r="C22" s="120" t="s">
        <v>123</v>
      </c>
      <c r="D22" s="121"/>
      <c r="E22" s="121"/>
      <c r="F22" s="121"/>
      <c r="G22" s="121"/>
      <c r="H22" s="121"/>
      <c r="I22" s="121"/>
      <c r="J22" s="121"/>
      <c r="K22" s="121"/>
      <c r="L22" s="121"/>
      <c r="M22" s="121"/>
      <c r="N22" s="121"/>
      <c r="O22" s="121"/>
      <c r="P22" s="121"/>
      <c r="Q22" s="121"/>
    </row>
    <row r="23" spans="1:17" s="111" customFormat="1" ht="32.25" thickBot="1" x14ac:dyDescent="0.3">
      <c r="A23" s="112">
        <v>18</v>
      </c>
      <c r="B23" s="119" t="s">
        <v>136</v>
      </c>
      <c r="C23" s="120" t="s">
        <v>8</v>
      </c>
      <c r="D23" s="121"/>
      <c r="E23" s="121"/>
      <c r="F23" s="121"/>
      <c r="G23" s="121"/>
      <c r="H23" s="121"/>
      <c r="I23" s="121"/>
      <c r="J23" s="121"/>
      <c r="K23" s="121"/>
      <c r="L23" s="121"/>
      <c r="M23" s="121"/>
      <c r="N23" s="121"/>
      <c r="O23" s="121"/>
      <c r="P23" s="121"/>
      <c r="Q23" s="121"/>
    </row>
    <row r="24" spans="1:17" s="111" customFormat="1" ht="16.5" thickBot="1" x14ac:dyDescent="0.3">
      <c r="A24" s="112">
        <v>19</v>
      </c>
      <c r="B24" s="119" t="s">
        <v>126</v>
      </c>
      <c r="C24" s="120" t="s">
        <v>137</v>
      </c>
      <c r="D24" s="121"/>
      <c r="E24" s="121"/>
      <c r="F24" s="121"/>
      <c r="G24" s="121"/>
      <c r="H24" s="121"/>
      <c r="I24" s="121"/>
      <c r="J24" s="121"/>
      <c r="K24" s="121"/>
      <c r="L24" s="121"/>
      <c r="M24" s="121"/>
      <c r="N24" s="121"/>
      <c r="O24" s="121"/>
      <c r="P24" s="121"/>
      <c r="Q24" s="121"/>
    </row>
    <row r="25" spans="1:17" s="111" customFormat="1" ht="32.25" thickBot="1" x14ac:dyDescent="0.3">
      <c r="A25" s="112">
        <v>20</v>
      </c>
      <c r="B25" s="119" t="s">
        <v>138</v>
      </c>
      <c r="C25" s="120" t="s">
        <v>8</v>
      </c>
      <c r="D25" s="121"/>
      <c r="E25" s="121"/>
      <c r="F25" s="121"/>
      <c r="G25" s="121"/>
      <c r="H25" s="121"/>
      <c r="I25" s="121"/>
      <c r="J25" s="121"/>
      <c r="K25" s="121"/>
      <c r="L25" s="121"/>
      <c r="M25" s="121"/>
      <c r="N25" s="121"/>
      <c r="O25" s="121"/>
      <c r="P25" s="121"/>
      <c r="Q25" s="121"/>
    </row>
    <row r="26" spans="1:17" s="111" customFormat="1" ht="16.5" thickBot="1" x14ac:dyDescent="0.3">
      <c r="A26" s="112">
        <v>21</v>
      </c>
      <c r="B26" s="116" t="s">
        <v>139</v>
      </c>
      <c r="C26" s="117" t="s">
        <v>123</v>
      </c>
      <c r="D26" s="118"/>
      <c r="E26" s="118"/>
      <c r="F26" s="118"/>
      <c r="G26" s="118"/>
      <c r="H26" s="118"/>
      <c r="I26" s="118"/>
      <c r="J26" s="118"/>
      <c r="K26" s="118"/>
      <c r="L26" s="118"/>
      <c r="M26" s="118"/>
      <c r="N26" s="118"/>
      <c r="O26" s="118"/>
      <c r="P26" s="118"/>
      <c r="Q26" s="118"/>
    </row>
    <row r="27" spans="1:17" s="111" customFormat="1" ht="16.5" thickBot="1" x14ac:dyDescent="0.3">
      <c r="A27" s="112">
        <v>22</v>
      </c>
      <c r="B27" s="119" t="s">
        <v>124</v>
      </c>
      <c r="C27" s="120" t="s">
        <v>123</v>
      </c>
      <c r="D27" s="121"/>
      <c r="E27" s="121"/>
      <c r="F27" s="121"/>
      <c r="G27" s="121"/>
      <c r="H27" s="121"/>
      <c r="I27" s="121"/>
      <c r="J27" s="121"/>
      <c r="K27" s="121"/>
      <c r="L27" s="121"/>
      <c r="M27" s="121"/>
      <c r="N27" s="121"/>
      <c r="O27" s="121"/>
      <c r="P27" s="121"/>
      <c r="Q27" s="121"/>
    </row>
    <row r="28" spans="1:17" s="111" customFormat="1" ht="32.25" thickBot="1" x14ac:dyDescent="0.3">
      <c r="A28" s="112">
        <v>23</v>
      </c>
      <c r="B28" s="119" t="s">
        <v>140</v>
      </c>
      <c r="C28" s="120" t="s">
        <v>8</v>
      </c>
      <c r="D28" s="121"/>
      <c r="E28" s="121"/>
      <c r="F28" s="121"/>
      <c r="G28" s="121"/>
      <c r="H28" s="121"/>
      <c r="I28" s="121"/>
      <c r="J28" s="121"/>
      <c r="K28" s="121"/>
      <c r="L28" s="121"/>
      <c r="M28" s="121"/>
      <c r="N28" s="121"/>
      <c r="O28" s="121"/>
      <c r="P28" s="121"/>
      <c r="Q28" s="121"/>
    </row>
    <row r="29" spans="1:17" s="111" customFormat="1" ht="16.5" thickBot="1" x14ac:dyDescent="0.3">
      <c r="A29" s="112">
        <v>24</v>
      </c>
      <c r="B29" s="119" t="s">
        <v>126</v>
      </c>
      <c r="C29" s="120" t="s">
        <v>123</v>
      </c>
      <c r="D29" s="121"/>
      <c r="E29" s="121"/>
      <c r="F29" s="121"/>
      <c r="G29" s="121"/>
      <c r="H29" s="121"/>
      <c r="I29" s="121"/>
      <c r="J29" s="121"/>
      <c r="K29" s="121"/>
      <c r="L29" s="121"/>
      <c r="M29" s="121"/>
      <c r="N29" s="121"/>
      <c r="O29" s="121"/>
      <c r="P29" s="121"/>
      <c r="Q29" s="121"/>
    </row>
    <row r="30" spans="1:17" s="111" customFormat="1" ht="32.25" thickBot="1" x14ac:dyDescent="0.3">
      <c r="A30" s="112">
        <v>25</v>
      </c>
      <c r="B30" s="119" t="s">
        <v>141</v>
      </c>
      <c r="C30" s="120" t="s">
        <v>8</v>
      </c>
      <c r="D30" s="121"/>
      <c r="E30" s="121"/>
      <c r="F30" s="121"/>
      <c r="G30" s="121"/>
      <c r="H30" s="121"/>
      <c r="I30" s="121"/>
      <c r="J30" s="121"/>
      <c r="K30" s="121"/>
      <c r="L30" s="121"/>
      <c r="M30" s="121"/>
      <c r="N30" s="121"/>
      <c r="O30" s="121"/>
      <c r="P30" s="121"/>
      <c r="Q30" s="121"/>
    </row>
    <row r="31" spans="1:17" s="111" customFormat="1" ht="16.5" thickBot="1" x14ac:dyDescent="0.3">
      <c r="A31" s="112">
        <v>26</v>
      </c>
      <c r="B31" s="116" t="s">
        <v>142</v>
      </c>
      <c r="C31" s="117" t="s">
        <v>123</v>
      </c>
      <c r="D31" s="118"/>
      <c r="E31" s="118"/>
      <c r="F31" s="118"/>
      <c r="G31" s="118"/>
      <c r="H31" s="118"/>
      <c r="I31" s="118"/>
      <c r="J31" s="118"/>
      <c r="K31" s="118"/>
      <c r="L31" s="118"/>
      <c r="M31" s="118"/>
      <c r="N31" s="118"/>
      <c r="O31" s="118"/>
      <c r="P31" s="118"/>
      <c r="Q31" s="118"/>
    </row>
    <row r="32" spans="1:17" s="111" customFormat="1" ht="16.5" thickBot="1" x14ac:dyDescent="0.3">
      <c r="A32" s="112">
        <v>27</v>
      </c>
      <c r="B32" s="119" t="s">
        <v>124</v>
      </c>
      <c r="C32" s="120" t="s">
        <v>123</v>
      </c>
      <c r="D32" s="121"/>
      <c r="E32" s="121"/>
      <c r="F32" s="121"/>
      <c r="G32" s="121"/>
      <c r="H32" s="121"/>
      <c r="I32" s="121"/>
      <c r="J32" s="121"/>
      <c r="K32" s="121"/>
      <c r="L32" s="121"/>
      <c r="M32" s="121"/>
      <c r="N32" s="121"/>
      <c r="O32" s="121"/>
      <c r="P32" s="121"/>
      <c r="Q32" s="121"/>
    </row>
    <row r="33" spans="1:17" s="111" customFormat="1" ht="32.25" thickBot="1" x14ac:dyDescent="0.3">
      <c r="A33" s="112">
        <v>28</v>
      </c>
      <c r="B33" s="119" t="s">
        <v>143</v>
      </c>
      <c r="C33" s="120" t="s">
        <v>8</v>
      </c>
      <c r="D33" s="121"/>
      <c r="E33" s="121"/>
      <c r="F33" s="121"/>
      <c r="G33" s="121"/>
      <c r="H33" s="121"/>
      <c r="I33" s="121"/>
      <c r="J33" s="121"/>
      <c r="K33" s="121"/>
      <c r="L33" s="121"/>
      <c r="M33" s="121"/>
      <c r="N33" s="121"/>
      <c r="O33" s="121"/>
      <c r="P33" s="121"/>
      <c r="Q33" s="121"/>
    </row>
    <row r="34" spans="1:17" s="111" customFormat="1" ht="16.5" thickBot="1" x14ac:dyDescent="0.3">
      <c r="A34" s="112">
        <v>29</v>
      </c>
      <c r="B34" s="119" t="s">
        <v>126</v>
      </c>
      <c r="C34" s="120" t="s">
        <v>123</v>
      </c>
      <c r="D34" s="121"/>
      <c r="E34" s="121"/>
      <c r="F34" s="121"/>
      <c r="G34" s="121"/>
      <c r="H34" s="121"/>
      <c r="I34" s="121"/>
      <c r="J34" s="121"/>
      <c r="K34" s="121"/>
      <c r="L34" s="121"/>
      <c r="M34" s="121"/>
      <c r="N34" s="121"/>
      <c r="O34" s="121"/>
      <c r="P34" s="121"/>
      <c r="Q34" s="121"/>
    </row>
    <row r="35" spans="1:17" s="111" customFormat="1" ht="32.25" thickBot="1" x14ac:dyDescent="0.3">
      <c r="A35" s="112">
        <v>30</v>
      </c>
      <c r="B35" s="119" t="s">
        <v>144</v>
      </c>
      <c r="C35" s="120" t="s">
        <v>8</v>
      </c>
      <c r="D35" s="121"/>
      <c r="E35" s="121"/>
      <c r="F35" s="121"/>
      <c r="G35" s="121"/>
      <c r="H35" s="121"/>
      <c r="I35" s="121"/>
      <c r="J35" s="121"/>
      <c r="K35" s="121"/>
      <c r="L35" s="121"/>
      <c r="M35" s="121"/>
      <c r="N35" s="121"/>
      <c r="O35" s="121"/>
      <c r="P35" s="121"/>
      <c r="Q35" s="121"/>
    </row>
    <row r="36" spans="1:17" s="111" customFormat="1" ht="16.5" thickBot="1" x14ac:dyDescent="0.3">
      <c r="A36" s="112">
        <v>31</v>
      </c>
      <c r="B36" s="116" t="s">
        <v>145</v>
      </c>
      <c r="C36" s="117" t="s">
        <v>123</v>
      </c>
      <c r="D36" s="118"/>
      <c r="E36" s="118"/>
      <c r="F36" s="118"/>
      <c r="G36" s="118"/>
      <c r="H36" s="118"/>
      <c r="I36" s="118"/>
      <c r="J36" s="118"/>
      <c r="K36" s="118"/>
      <c r="L36" s="118"/>
      <c r="M36" s="118"/>
      <c r="N36" s="118"/>
      <c r="O36" s="118"/>
      <c r="P36" s="118"/>
      <c r="Q36" s="118"/>
    </row>
    <row r="37" spans="1:17" s="111" customFormat="1" ht="16.5" thickBot="1" x14ac:dyDescent="0.3">
      <c r="A37" s="112">
        <v>32</v>
      </c>
      <c r="B37" s="119" t="s">
        <v>124</v>
      </c>
      <c r="C37" s="120" t="s">
        <v>123</v>
      </c>
      <c r="D37" s="121"/>
      <c r="E37" s="121"/>
      <c r="F37" s="121"/>
      <c r="G37" s="121"/>
      <c r="H37" s="121"/>
      <c r="I37" s="121"/>
      <c r="J37" s="121"/>
      <c r="K37" s="121"/>
      <c r="L37" s="121"/>
      <c r="M37" s="121"/>
      <c r="N37" s="121"/>
      <c r="O37" s="121"/>
      <c r="P37" s="121"/>
      <c r="Q37" s="121"/>
    </row>
    <row r="38" spans="1:17" s="111" customFormat="1" ht="32.25" thickBot="1" x14ac:dyDescent="0.3">
      <c r="A38" s="112">
        <v>33</v>
      </c>
      <c r="B38" s="119" t="s">
        <v>146</v>
      </c>
      <c r="C38" s="120" t="s">
        <v>8</v>
      </c>
      <c r="D38" s="121"/>
      <c r="E38" s="121"/>
      <c r="F38" s="121"/>
      <c r="G38" s="121"/>
      <c r="H38" s="121"/>
      <c r="I38" s="121"/>
      <c r="J38" s="121"/>
      <c r="K38" s="121"/>
      <c r="L38" s="121"/>
      <c r="M38" s="121"/>
      <c r="N38" s="121"/>
      <c r="O38" s="121"/>
      <c r="P38" s="121"/>
      <c r="Q38" s="121"/>
    </row>
    <row r="39" spans="1:17" s="111" customFormat="1" ht="16.5" thickBot="1" x14ac:dyDescent="0.3">
      <c r="A39" s="112">
        <v>34</v>
      </c>
      <c r="B39" s="119" t="s">
        <v>126</v>
      </c>
      <c r="C39" s="120" t="s">
        <v>123</v>
      </c>
      <c r="D39" s="121"/>
      <c r="E39" s="121"/>
      <c r="F39" s="121"/>
      <c r="G39" s="121"/>
      <c r="H39" s="121"/>
      <c r="I39" s="121"/>
      <c r="J39" s="121"/>
      <c r="K39" s="121"/>
      <c r="L39" s="121"/>
      <c r="M39" s="121"/>
      <c r="N39" s="121"/>
      <c r="O39" s="121"/>
      <c r="P39" s="121"/>
      <c r="Q39" s="121"/>
    </row>
    <row r="40" spans="1:17" s="111" customFormat="1" ht="32.25" thickBot="1" x14ac:dyDescent="0.3">
      <c r="A40" s="112">
        <v>35</v>
      </c>
      <c r="B40" s="119" t="s">
        <v>147</v>
      </c>
      <c r="C40" s="120" t="s">
        <v>8</v>
      </c>
      <c r="D40" s="121"/>
      <c r="E40" s="121"/>
      <c r="F40" s="121"/>
      <c r="G40" s="121"/>
      <c r="H40" s="121"/>
      <c r="I40" s="121"/>
      <c r="J40" s="121"/>
      <c r="K40" s="121"/>
      <c r="L40" s="121"/>
      <c r="M40" s="121"/>
      <c r="N40" s="121"/>
      <c r="O40" s="121"/>
      <c r="P40" s="121"/>
      <c r="Q40" s="121"/>
    </row>
    <row r="41" spans="1:17" s="111" customFormat="1" ht="16.5" thickBot="1" x14ac:dyDescent="0.3">
      <c r="A41" s="112">
        <v>36</v>
      </c>
      <c r="B41" s="116" t="s">
        <v>148</v>
      </c>
      <c r="C41" s="117" t="s">
        <v>123</v>
      </c>
      <c r="D41" s="118"/>
      <c r="E41" s="118"/>
      <c r="F41" s="118"/>
      <c r="G41" s="118"/>
      <c r="H41" s="118"/>
      <c r="I41" s="118"/>
      <c r="J41" s="118"/>
      <c r="K41" s="118"/>
      <c r="L41" s="118"/>
      <c r="M41" s="118"/>
      <c r="N41" s="118"/>
      <c r="O41" s="118"/>
      <c r="P41" s="118"/>
      <c r="Q41" s="118"/>
    </row>
    <row r="42" spans="1:17" s="111" customFormat="1" ht="16.5" thickBot="1" x14ac:dyDescent="0.3">
      <c r="A42" s="112">
        <v>37</v>
      </c>
      <c r="B42" s="119" t="s">
        <v>124</v>
      </c>
      <c r="C42" s="120" t="s">
        <v>123</v>
      </c>
      <c r="D42" s="121"/>
      <c r="E42" s="121"/>
      <c r="F42" s="121"/>
      <c r="G42" s="121"/>
      <c r="H42" s="121"/>
      <c r="I42" s="121"/>
      <c r="J42" s="121"/>
      <c r="K42" s="121"/>
      <c r="L42" s="121"/>
      <c r="M42" s="121"/>
      <c r="N42" s="121"/>
      <c r="O42" s="121"/>
      <c r="P42" s="121"/>
      <c r="Q42" s="121"/>
    </row>
    <row r="43" spans="1:17" s="111" customFormat="1" ht="32.25" thickBot="1" x14ac:dyDescent="0.3">
      <c r="A43" s="112">
        <v>38</v>
      </c>
      <c r="B43" s="119" t="s">
        <v>149</v>
      </c>
      <c r="C43" s="120" t="s">
        <v>8</v>
      </c>
      <c r="D43" s="121"/>
      <c r="E43" s="121"/>
      <c r="F43" s="121"/>
      <c r="G43" s="121"/>
      <c r="H43" s="121"/>
      <c r="I43" s="121"/>
      <c r="J43" s="121"/>
      <c r="K43" s="121"/>
      <c r="L43" s="121"/>
      <c r="M43" s="121"/>
      <c r="N43" s="121"/>
      <c r="O43" s="121"/>
      <c r="P43" s="121"/>
      <c r="Q43" s="121"/>
    </row>
    <row r="44" spans="1:17" s="111" customFormat="1" ht="16.5" thickBot="1" x14ac:dyDescent="0.3">
      <c r="A44" s="112">
        <v>39</v>
      </c>
      <c r="B44" s="119" t="s">
        <v>126</v>
      </c>
      <c r="C44" s="120" t="s">
        <v>123</v>
      </c>
      <c r="D44" s="121"/>
      <c r="E44" s="121"/>
      <c r="F44" s="121"/>
      <c r="G44" s="121"/>
      <c r="H44" s="121"/>
      <c r="I44" s="121"/>
      <c r="J44" s="121"/>
      <c r="K44" s="121"/>
      <c r="L44" s="121"/>
      <c r="M44" s="121"/>
      <c r="N44" s="121"/>
      <c r="O44" s="121"/>
      <c r="P44" s="121"/>
      <c r="Q44" s="121"/>
    </row>
    <row r="45" spans="1:17" s="111" customFormat="1" ht="32.25" thickBot="1" x14ac:dyDescent="0.3">
      <c r="A45" s="112">
        <v>40</v>
      </c>
      <c r="B45" s="119" t="s">
        <v>150</v>
      </c>
      <c r="C45" s="120" t="s">
        <v>8</v>
      </c>
      <c r="D45" s="121"/>
      <c r="E45" s="121"/>
      <c r="F45" s="121"/>
      <c r="G45" s="121"/>
      <c r="H45" s="121"/>
      <c r="I45" s="121"/>
      <c r="J45" s="121"/>
      <c r="K45" s="121"/>
      <c r="L45" s="121"/>
      <c r="M45" s="121"/>
      <c r="N45" s="121"/>
      <c r="O45" s="121"/>
      <c r="P45" s="121"/>
      <c r="Q45" s="121"/>
    </row>
    <row r="46" spans="1:17" s="111" customFormat="1" ht="16.5" thickBot="1" x14ac:dyDescent="0.3">
      <c r="A46" s="112">
        <v>41</v>
      </c>
      <c r="B46" s="116" t="s">
        <v>151</v>
      </c>
      <c r="C46" s="117" t="s">
        <v>123</v>
      </c>
      <c r="D46" s="118"/>
      <c r="E46" s="118"/>
      <c r="F46" s="118"/>
      <c r="G46" s="118"/>
      <c r="H46" s="118"/>
      <c r="I46" s="118"/>
      <c r="J46" s="118"/>
      <c r="K46" s="118"/>
      <c r="L46" s="118"/>
      <c r="M46" s="118"/>
      <c r="N46" s="118"/>
      <c r="O46" s="118"/>
      <c r="P46" s="118"/>
      <c r="Q46" s="118"/>
    </row>
    <row r="47" spans="1:17" s="111" customFormat="1" ht="16.5" thickBot="1" x14ac:dyDescent="0.3">
      <c r="A47" s="112">
        <v>42</v>
      </c>
      <c r="B47" s="119" t="s">
        <v>124</v>
      </c>
      <c r="C47" s="120" t="s">
        <v>123</v>
      </c>
      <c r="D47" s="121"/>
      <c r="E47" s="121"/>
      <c r="F47" s="121"/>
      <c r="G47" s="121"/>
      <c r="H47" s="121"/>
      <c r="I47" s="121"/>
      <c r="J47" s="121"/>
      <c r="K47" s="121"/>
      <c r="L47" s="121"/>
      <c r="M47" s="121"/>
      <c r="N47" s="121"/>
      <c r="O47" s="121"/>
      <c r="P47" s="121"/>
      <c r="Q47" s="121"/>
    </row>
    <row r="48" spans="1:17" s="111" customFormat="1" ht="32.25" thickBot="1" x14ac:dyDescent="0.3">
      <c r="A48" s="112">
        <v>43</v>
      </c>
      <c r="B48" s="119" t="s">
        <v>152</v>
      </c>
      <c r="C48" s="120" t="s">
        <v>8</v>
      </c>
      <c r="D48" s="121"/>
      <c r="E48" s="121"/>
      <c r="F48" s="121"/>
      <c r="G48" s="121"/>
      <c r="H48" s="121"/>
      <c r="I48" s="121"/>
      <c r="J48" s="121"/>
      <c r="K48" s="121"/>
      <c r="L48" s="121"/>
      <c r="M48" s="121"/>
      <c r="N48" s="121"/>
      <c r="O48" s="121"/>
      <c r="P48" s="121"/>
      <c r="Q48" s="121"/>
    </row>
    <row r="49" spans="1:17" s="111" customFormat="1" ht="16.5" thickBot="1" x14ac:dyDescent="0.3">
      <c r="A49" s="112">
        <v>44</v>
      </c>
      <c r="B49" s="119" t="s">
        <v>126</v>
      </c>
      <c r="C49" s="120" t="s">
        <v>123</v>
      </c>
      <c r="D49" s="121"/>
      <c r="E49" s="121"/>
      <c r="F49" s="121"/>
      <c r="G49" s="121"/>
      <c r="H49" s="121"/>
      <c r="I49" s="121"/>
      <c r="J49" s="121"/>
      <c r="K49" s="121"/>
      <c r="L49" s="121"/>
      <c r="M49" s="121"/>
      <c r="N49" s="121"/>
      <c r="O49" s="121"/>
      <c r="P49" s="121"/>
      <c r="Q49" s="121"/>
    </row>
    <row r="50" spans="1:17" s="111" customFormat="1" ht="32.25" thickBot="1" x14ac:dyDescent="0.3">
      <c r="A50" s="112">
        <v>45</v>
      </c>
      <c r="B50" s="119" t="s">
        <v>153</v>
      </c>
      <c r="C50" s="120" t="s">
        <v>8</v>
      </c>
      <c r="D50" s="121"/>
      <c r="E50" s="121"/>
      <c r="F50" s="121"/>
      <c r="G50" s="121"/>
      <c r="H50" s="121"/>
      <c r="I50" s="121"/>
      <c r="J50" s="121"/>
      <c r="K50" s="121"/>
      <c r="L50" s="121"/>
      <c r="M50" s="121"/>
      <c r="N50" s="121"/>
      <c r="O50" s="121"/>
      <c r="P50" s="121"/>
      <c r="Q50" s="121"/>
    </row>
    <row r="51" spans="1:17" s="111" customFormat="1" ht="16.5" thickBot="1" x14ac:dyDescent="0.3">
      <c r="A51" s="112">
        <v>46</v>
      </c>
      <c r="B51" s="122"/>
      <c r="C51" s="123"/>
      <c r="D51" s="123"/>
      <c r="E51" s="123"/>
      <c r="F51" s="123"/>
      <c r="G51" s="123"/>
      <c r="H51" s="123"/>
      <c r="I51" s="123"/>
      <c r="J51" s="123"/>
      <c r="K51" s="123"/>
      <c r="L51" s="123"/>
      <c r="M51" s="123"/>
      <c r="N51" s="123"/>
      <c r="O51" s="123"/>
      <c r="P51" s="123"/>
      <c r="Q51" s="124"/>
    </row>
    <row r="52" spans="1:17" s="111" customFormat="1" ht="16.5" thickBot="1" x14ac:dyDescent="0.3">
      <c r="A52" s="112">
        <v>47</v>
      </c>
      <c r="B52" s="113" t="s">
        <v>154</v>
      </c>
      <c r="C52" s="114"/>
      <c r="D52" s="114"/>
      <c r="E52" s="114"/>
      <c r="F52" s="114"/>
      <c r="G52" s="114"/>
      <c r="H52" s="114"/>
      <c r="I52" s="114"/>
      <c r="J52" s="114"/>
      <c r="K52" s="114"/>
      <c r="L52" s="114"/>
      <c r="M52" s="114"/>
      <c r="N52" s="114"/>
      <c r="O52" s="114"/>
      <c r="P52" s="114"/>
      <c r="Q52" s="115"/>
    </row>
    <row r="53" spans="1:17" s="111" customFormat="1" ht="16.5" thickBot="1" x14ac:dyDescent="0.3">
      <c r="A53" s="112">
        <v>48</v>
      </c>
      <c r="B53" s="119" t="s">
        <v>155</v>
      </c>
      <c r="C53" s="120" t="s">
        <v>156</v>
      </c>
      <c r="D53" s="121"/>
      <c r="E53" s="121"/>
      <c r="F53" s="121"/>
      <c r="G53" s="121"/>
      <c r="H53" s="121"/>
      <c r="I53" s="121"/>
      <c r="J53" s="121"/>
      <c r="K53" s="121"/>
      <c r="L53" s="121"/>
      <c r="M53" s="121"/>
      <c r="N53" s="121"/>
      <c r="O53" s="121"/>
      <c r="P53" s="121"/>
      <c r="Q53" s="121"/>
    </row>
    <row r="54" spans="1:17" s="111" customFormat="1" ht="16.5" thickBot="1" x14ac:dyDescent="0.3">
      <c r="A54" s="112">
        <v>49</v>
      </c>
      <c r="B54" s="119" t="s">
        <v>157</v>
      </c>
      <c r="C54" s="120" t="s">
        <v>158</v>
      </c>
      <c r="D54" s="121"/>
      <c r="E54" s="121"/>
      <c r="F54" s="121"/>
      <c r="G54" s="121"/>
      <c r="H54" s="121"/>
      <c r="I54" s="121"/>
      <c r="J54" s="121"/>
      <c r="K54" s="121"/>
      <c r="L54" s="121"/>
      <c r="M54" s="121"/>
      <c r="N54" s="121"/>
      <c r="O54" s="121"/>
      <c r="P54" s="121"/>
      <c r="Q54" s="121"/>
    </row>
    <row r="55" spans="1:17" s="111" customFormat="1" ht="16.5" thickBot="1" x14ac:dyDescent="0.3">
      <c r="A55" s="112">
        <v>50</v>
      </c>
      <c r="B55" s="119" t="s">
        <v>159</v>
      </c>
      <c r="C55" s="120" t="s">
        <v>160</v>
      </c>
      <c r="D55" s="121"/>
      <c r="E55" s="121"/>
      <c r="F55" s="121"/>
      <c r="G55" s="121"/>
      <c r="H55" s="121"/>
      <c r="I55" s="121"/>
      <c r="J55" s="121"/>
      <c r="K55" s="121"/>
      <c r="L55" s="121"/>
      <c r="M55" s="121"/>
      <c r="N55" s="121"/>
      <c r="O55" s="121"/>
      <c r="P55" s="121"/>
      <c r="Q55" s="121"/>
    </row>
    <row r="56" spans="1:17" s="111" customFormat="1" ht="16.5" thickBot="1" x14ac:dyDescent="0.3">
      <c r="A56" s="112">
        <v>51</v>
      </c>
      <c r="B56" s="119" t="s">
        <v>161</v>
      </c>
      <c r="C56" s="120" t="s">
        <v>156</v>
      </c>
      <c r="D56" s="121"/>
      <c r="E56" s="121"/>
      <c r="F56" s="121"/>
      <c r="G56" s="121"/>
      <c r="H56" s="121"/>
      <c r="I56" s="121"/>
      <c r="J56" s="121"/>
      <c r="K56" s="121"/>
      <c r="L56" s="121"/>
      <c r="M56" s="121"/>
      <c r="N56" s="121"/>
      <c r="O56" s="121"/>
      <c r="P56" s="121"/>
      <c r="Q56" s="121"/>
    </row>
    <row r="57" spans="1:17" s="111" customFormat="1" ht="16.5" thickBot="1" x14ac:dyDescent="0.3">
      <c r="A57" s="112">
        <v>52</v>
      </c>
      <c r="B57" s="119" t="s">
        <v>162</v>
      </c>
      <c r="C57" s="120" t="s">
        <v>156</v>
      </c>
      <c r="D57" s="121"/>
      <c r="E57" s="121"/>
      <c r="F57" s="121"/>
      <c r="G57" s="121"/>
      <c r="H57" s="121"/>
      <c r="I57" s="121"/>
      <c r="J57" s="121"/>
      <c r="K57" s="121"/>
      <c r="L57" s="121"/>
      <c r="M57" s="121"/>
      <c r="N57" s="121"/>
      <c r="O57" s="121"/>
      <c r="P57" s="121"/>
      <c r="Q57" s="121"/>
    </row>
    <row r="58" spans="1:17" s="111" customFormat="1" ht="16.5" thickBot="1" x14ac:dyDescent="0.3">
      <c r="A58" s="112">
        <v>53</v>
      </c>
      <c r="B58" s="119" t="s">
        <v>163</v>
      </c>
      <c r="C58" s="120" t="s">
        <v>156</v>
      </c>
      <c r="D58" s="121"/>
      <c r="E58" s="121"/>
      <c r="F58" s="121"/>
      <c r="G58" s="121"/>
      <c r="H58" s="121"/>
      <c r="I58" s="121"/>
      <c r="J58" s="121"/>
      <c r="K58" s="121"/>
      <c r="L58" s="121"/>
      <c r="M58" s="121"/>
      <c r="N58" s="121"/>
      <c r="O58" s="121"/>
      <c r="P58" s="121"/>
      <c r="Q58" s="121"/>
    </row>
    <row r="59" spans="1:17" s="111" customFormat="1" ht="16.5" thickBot="1" x14ac:dyDescent="0.3">
      <c r="A59" s="112">
        <v>54</v>
      </c>
      <c r="B59" s="119" t="s">
        <v>164</v>
      </c>
      <c r="C59" s="120" t="s">
        <v>156</v>
      </c>
      <c r="D59" s="121"/>
      <c r="E59" s="121"/>
      <c r="F59" s="121"/>
      <c r="G59" s="121"/>
      <c r="H59" s="121"/>
      <c r="I59" s="121"/>
      <c r="J59" s="121"/>
      <c r="K59" s="121"/>
      <c r="L59" s="121"/>
      <c r="M59" s="121"/>
      <c r="N59" s="121"/>
      <c r="O59" s="121"/>
      <c r="P59" s="121"/>
      <c r="Q59" s="121"/>
    </row>
    <row r="60" spans="1:17" s="111" customFormat="1" ht="16.5" thickBot="1" x14ac:dyDescent="0.3">
      <c r="A60" s="112">
        <v>55</v>
      </c>
      <c r="B60" s="122"/>
      <c r="C60" s="123"/>
      <c r="D60" s="123"/>
      <c r="E60" s="123"/>
      <c r="F60" s="123"/>
      <c r="G60" s="123"/>
      <c r="H60" s="123"/>
      <c r="I60" s="123"/>
      <c r="J60" s="123"/>
      <c r="K60" s="123"/>
      <c r="L60" s="123"/>
      <c r="M60" s="123"/>
      <c r="N60" s="123"/>
      <c r="O60" s="123"/>
      <c r="P60" s="123"/>
      <c r="Q60" s="124"/>
    </row>
    <row r="61" spans="1:17" s="111" customFormat="1" ht="16.5" customHeight="1" thickBot="1" x14ac:dyDescent="0.3">
      <c r="A61" s="112">
        <v>56</v>
      </c>
      <c r="B61" s="113" t="s">
        <v>165</v>
      </c>
      <c r="C61" s="114"/>
      <c r="D61" s="114"/>
      <c r="E61" s="114"/>
      <c r="F61" s="114"/>
      <c r="G61" s="114"/>
      <c r="H61" s="114"/>
      <c r="I61" s="114"/>
      <c r="J61" s="114"/>
      <c r="K61" s="114"/>
      <c r="L61" s="114"/>
      <c r="M61" s="114"/>
      <c r="N61" s="114"/>
      <c r="O61" s="114"/>
      <c r="P61" s="114"/>
      <c r="Q61" s="115"/>
    </row>
    <row r="62" spans="1:17" s="111" customFormat="1" ht="16.5" thickBot="1" x14ac:dyDescent="0.3">
      <c r="A62" s="112">
        <v>57</v>
      </c>
      <c r="B62" s="125" t="s">
        <v>166</v>
      </c>
      <c r="C62" s="120" t="s">
        <v>167</v>
      </c>
      <c r="D62" s="121"/>
      <c r="E62" s="121"/>
      <c r="F62" s="121"/>
      <c r="G62" s="121"/>
      <c r="H62" s="121"/>
      <c r="I62" s="121"/>
      <c r="J62" s="121"/>
      <c r="K62" s="121"/>
      <c r="L62" s="121"/>
      <c r="M62" s="121"/>
      <c r="N62" s="121"/>
      <c r="O62" s="121"/>
      <c r="P62" s="121"/>
      <c r="Q62" s="121"/>
    </row>
    <row r="63" spans="1:17" s="111" customFormat="1" ht="32.25" thickBot="1" x14ac:dyDescent="0.3">
      <c r="A63" s="112">
        <v>58</v>
      </c>
      <c r="B63" s="126" t="s">
        <v>168</v>
      </c>
      <c r="C63" s="120" t="s">
        <v>169</v>
      </c>
      <c r="D63" s="121"/>
      <c r="E63" s="121"/>
      <c r="F63" s="121"/>
      <c r="G63" s="121"/>
      <c r="H63" s="121"/>
      <c r="I63" s="121"/>
      <c r="J63" s="121"/>
      <c r="K63" s="121"/>
      <c r="L63" s="121"/>
      <c r="M63" s="121"/>
      <c r="N63" s="121"/>
      <c r="O63" s="121"/>
      <c r="P63" s="121"/>
      <c r="Q63" s="121"/>
    </row>
    <row r="64" spans="1:17" s="111" customFormat="1" ht="32.25" thickBot="1" x14ac:dyDescent="0.3">
      <c r="A64" s="112">
        <v>59</v>
      </c>
      <c r="B64" s="126" t="s">
        <v>170</v>
      </c>
      <c r="C64" s="120" t="s">
        <v>169</v>
      </c>
      <c r="D64" s="121"/>
      <c r="E64" s="121"/>
      <c r="F64" s="121"/>
      <c r="G64" s="121"/>
      <c r="H64" s="121"/>
      <c r="I64" s="121"/>
      <c r="J64" s="121"/>
      <c r="K64" s="121"/>
      <c r="L64" s="121"/>
      <c r="M64" s="121"/>
      <c r="N64" s="121"/>
      <c r="O64" s="121"/>
      <c r="P64" s="121"/>
      <c r="Q64" s="121"/>
    </row>
    <row r="65" spans="1:17" s="111" customFormat="1" ht="32.25" thickBot="1" x14ac:dyDescent="0.3">
      <c r="A65" s="112">
        <v>60</v>
      </c>
      <c r="B65" s="126" t="s">
        <v>171</v>
      </c>
      <c r="C65" s="120" t="s">
        <v>169</v>
      </c>
      <c r="D65" s="121"/>
      <c r="E65" s="121"/>
      <c r="F65" s="121"/>
      <c r="G65" s="121"/>
      <c r="H65" s="121"/>
      <c r="I65" s="121"/>
      <c r="J65" s="121"/>
      <c r="K65" s="121"/>
      <c r="L65" s="121"/>
      <c r="M65" s="121"/>
      <c r="N65" s="121"/>
      <c r="O65" s="121"/>
      <c r="P65" s="121"/>
      <c r="Q65" s="121"/>
    </row>
    <row r="66" spans="1:17" s="111" customFormat="1" ht="32.25" thickBot="1" x14ac:dyDescent="0.3">
      <c r="A66" s="112">
        <v>61</v>
      </c>
      <c r="B66" s="126" t="s">
        <v>172</v>
      </c>
      <c r="C66" s="120" t="s">
        <v>169</v>
      </c>
      <c r="D66" s="121"/>
      <c r="E66" s="121"/>
      <c r="F66" s="121"/>
      <c r="G66" s="121"/>
      <c r="H66" s="121"/>
      <c r="I66" s="121"/>
      <c r="J66" s="121"/>
      <c r="K66" s="121"/>
      <c r="L66" s="121"/>
      <c r="M66" s="121"/>
      <c r="N66" s="121"/>
      <c r="O66" s="121"/>
      <c r="P66" s="121"/>
      <c r="Q66" s="121"/>
    </row>
    <row r="67" spans="1:17" s="111" customFormat="1" ht="32.25" thickBot="1" x14ac:dyDescent="0.3">
      <c r="A67" s="112">
        <v>62</v>
      </c>
      <c r="B67" s="126" t="s">
        <v>173</v>
      </c>
      <c r="C67" s="120" t="s">
        <v>169</v>
      </c>
      <c r="D67" s="121"/>
      <c r="E67" s="121"/>
      <c r="F67" s="121"/>
      <c r="G67" s="121"/>
      <c r="H67" s="121"/>
      <c r="I67" s="121"/>
      <c r="J67" s="121"/>
      <c r="K67" s="121"/>
      <c r="L67" s="121"/>
      <c r="M67" s="121"/>
      <c r="N67" s="121"/>
      <c r="O67" s="121"/>
      <c r="P67" s="121"/>
      <c r="Q67" s="121"/>
    </row>
    <row r="68" spans="1:17" s="111" customFormat="1" ht="32.25" thickBot="1" x14ac:dyDescent="0.3">
      <c r="A68" s="112">
        <v>63</v>
      </c>
      <c r="B68" s="126" t="s">
        <v>174</v>
      </c>
      <c r="C68" s="120" t="s">
        <v>169</v>
      </c>
      <c r="D68" s="121"/>
      <c r="E68" s="121"/>
      <c r="F68" s="121"/>
      <c r="G68" s="121"/>
      <c r="H68" s="121"/>
      <c r="I68" s="121"/>
      <c r="J68" s="121"/>
      <c r="K68" s="121"/>
      <c r="L68" s="121"/>
      <c r="M68" s="121"/>
      <c r="N68" s="121"/>
      <c r="O68" s="121"/>
      <c r="P68" s="121"/>
      <c r="Q68" s="121"/>
    </row>
    <row r="69" spans="1:17" s="111" customFormat="1" ht="32.25" thickBot="1" x14ac:dyDescent="0.3">
      <c r="A69" s="112">
        <v>64</v>
      </c>
      <c r="B69" s="126" t="s">
        <v>175</v>
      </c>
      <c r="C69" s="120" t="s">
        <v>169</v>
      </c>
      <c r="D69" s="121"/>
      <c r="E69" s="121"/>
      <c r="F69" s="121"/>
      <c r="G69" s="121"/>
      <c r="H69" s="121"/>
      <c r="I69" s="121"/>
      <c r="J69" s="121"/>
      <c r="K69" s="121"/>
      <c r="L69" s="121"/>
      <c r="M69" s="121"/>
      <c r="N69" s="121"/>
      <c r="O69" s="121"/>
      <c r="P69" s="121"/>
      <c r="Q69" s="121"/>
    </row>
    <row r="70" spans="1:17" s="111" customFormat="1" ht="32.25" thickBot="1" x14ac:dyDescent="0.3">
      <c r="A70" s="112">
        <v>65</v>
      </c>
      <c r="B70" s="126" t="s">
        <v>176</v>
      </c>
      <c r="C70" s="120" t="s">
        <v>169</v>
      </c>
      <c r="D70" s="121"/>
      <c r="E70" s="121"/>
      <c r="F70" s="121"/>
      <c r="G70" s="121"/>
      <c r="H70" s="121"/>
      <c r="I70" s="121"/>
      <c r="J70" s="121"/>
      <c r="K70" s="121"/>
      <c r="L70" s="121"/>
      <c r="M70" s="121"/>
      <c r="N70" s="121"/>
      <c r="O70" s="121"/>
      <c r="P70" s="121"/>
      <c r="Q70" s="121"/>
    </row>
    <row r="71" spans="1:17" s="111" customFormat="1" ht="32.25" thickBot="1" x14ac:dyDescent="0.3">
      <c r="A71" s="112">
        <v>66</v>
      </c>
      <c r="B71" s="126" t="s">
        <v>177</v>
      </c>
      <c r="C71" s="120" t="s">
        <v>169</v>
      </c>
      <c r="D71" s="121"/>
      <c r="E71" s="121"/>
      <c r="F71" s="121"/>
      <c r="G71" s="121"/>
      <c r="H71" s="121"/>
      <c r="I71" s="121"/>
      <c r="J71" s="121"/>
      <c r="K71" s="121"/>
      <c r="L71" s="121"/>
      <c r="M71" s="121"/>
      <c r="N71" s="121"/>
      <c r="O71" s="121"/>
      <c r="P71" s="121"/>
      <c r="Q71" s="121"/>
    </row>
    <row r="72" spans="1:17" s="111" customFormat="1" ht="16.5" thickBot="1" x14ac:dyDescent="0.3">
      <c r="A72" s="112">
        <v>67</v>
      </c>
      <c r="B72" s="113" t="s">
        <v>178</v>
      </c>
      <c r="C72" s="114"/>
      <c r="D72" s="114"/>
      <c r="E72" s="114"/>
      <c r="F72" s="114"/>
      <c r="G72" s="114"/>
      <c r="H72" s="114"/>
      <c r="I72" s="114"/>
      <c r="J72" s="114"/>
      <c r="K72" s="114"/>
      <c r="L72" s="114"/>
      <c r="M72" s="114"/>
      <c r="N72" s="114"/>
      <c r="O72" s="114"/>
      <c r="P72" s="114"/>
      <c r="Q72" s="115"/>
    </row>
    <row r="73" spans="1:17" s="111" customFormat="1" ht="18.75" thickBot="1" x14ac:dyDescent="0.3">
      <c r="A73" s="112">
        <v>68</v>
      </c>
      <c r="B73" s="119" t="s">
        <v>179</v>
      </c>
      <c r="C73" s="120" t="s">
        <v>180</v>
      </c>
      <c r="D73" s="127"/>
      <c r="E73" s="128"/>
      <c r="F73" s="128"/>
      <c r="G73" s="128"/>
      <c r="H73" s="128"/>
      <c r="I73" s="128"/>
      <c r="J73" s="128"/>
      <c r="K73" s="128"/>
      <c r="L73" s="128"/>
      <c r="M73" s="128"/>
      <c r="N73" s="128"/>
      <c r="O73" s="128"/>
      <c r="P73" s="128"/>
      <c r="Q73" s="129"/>
    </row>
    <row r="74" spans="1:17" s="111" customFormat="1" ht="32.25" thickBot="1" x14ac:dyDescent="0.3">
      <c r="A74" s="112">
        <v>69</v>
      </c>
      <c r="B74" s="126" t="s">
        <v>181</v>
      </c>
      <c r="C74" s="120" t="s">
        <v>182</v>
      </c>
      <c r="D74" s="121"/>
      <c r="E74" s="121"/>
      <c r="F74" s="121"/>
      <c r="G74" s="121"/>
      <c r="H74" s="121"/>
      <c r="I74" s="121"/>
      <c r="J74" s="121"/>
      <c r="K74" s="121"/>
      <c r="L74" s="121"/>
      <c r="M74" s="121"/>
      <c r="N74" s="121"/>
      <c r="O74" s="121"/>
      <c r="P74" s="121"/>
      <c r="Q74" s="121"/>
    </row>
    <row r="75" spans="1:17" s="111" customFormat="1" ht="32.25" thickBot="1" x14ac:dyDescent="0.3">
      <c r="A75" s="112">
        <v>70</v>
      </c>
      <c r="B75" s="126" t="s">
        <v>183</v>
      </c>
      <c r="C75" s="120" t="s">
        <v>184</v>
      </c>
      <c r="D75" s="121"/>
      <c r="E75" s="121"/>
      <c r="F75" s="121"/>
      <c r="G75" s="121"/>
      <c r="H75" s="121"/>
      <c r="I75" s="121"/>
      <c r="J75" s="121"/>
      <c r="K75" s="121"/>
      <c r="L75" s="121"/>
      <c r="M75" s="121"/>
      <c r="N75" s="121"/>
      <c r="O75" s="121"/>
      <c r="P75" s="121"/>
      <c r="Q75" s="121"/>
    </row>
    <row r="76" spans="1:17" s="111" customFormat="1" ht="32.25" thickBot="1" x14ac:dyDescent="0.3">
      <c r="A76" s="112">
        <v>71</v>
      </c>
      <c r="B76" s="126" t="s">
        <v>185</v>
      </c>
      <c r="C76" s="120" t="s">
        <v>184</v>
      </c>
      <c r="D76" s="121"/>
      <c r="E76" s="121"/>
      <c r="F76" s="121"/>
      <c r="G76" s="121"/>
      <c r="H76" s="121"/>
      <c r="I76" s="121"/>
      <c r="J76" s="121"/>
      <c r="K76" s="121"/>
      <c r="L76" s="121"/>
      <c r="M76" s="121"/>
      <c r="N76" s="121"/>
      <c r="O76" s="121"/>
      <c r="P76" s="121"/>
      <c r="Q76" s="121"/>
    </row>
    <row r="77" spans="1:17" s="111" customFormat="1" ht="32.25" thickBot="1" x14ac:dyDescent="0.3">
      <c r="A77" s="112">
        <v>72</v>
      </c>
      <c r="B77" s="126" t="s">
        <v>186</v>
      </c>
      <c r="C77" s="120" t="s">
        <v>184</v>
      </c>
      <c r="D77" s="121"/>
      <c r="E77" s="121"/>
      <c r="F77" s="121"/>
      <c r="G77" s="121"/>
      <c r="H77" s="121"/>
      <c r="I77" s="121"/>
      <c r="J77" s="121"/>
      <c r="K77" s="121"/>
      <c r="L77" s="121"/>
      <c r="M77" s="121"/>
      <c r="N77" s="121"/>
      <c r="O77" s="121"/>
      <c r="P77" s="121"/>
      <c r="Q77" s="121"/>
    </row>
    <row r="78" spans="1:17" s="111" customFormat="1" ht="32.25" thickBot="1" x14ac:dyDescent="0.3">
      <c r="A78" s="112">
        <v>73</v>
      </c>
      <c r="B78" s="126" t="s">
        <v>187</v>
      </c>
      <c r="C78" s="120" t="s">
        <v>184</v>
      </c>
      <c r="D78" s="121"/>
      <c r="E78" s="121"/>
      <c r="F78" s="121"/>
      <c r="G78" s="121"/>
      <c r="H78" s="121"/>
      <c r="I78" s="121"/>
      <c r="J78" s="121"/>
      <c r="K78" s="121"/>
      <c r="L78" s="121"/>
      <c r="M78" s="121"/>
      <c r="N78" s="121"/>
      <c r="O78" s="121"/>
      <c r="P78" s="121"/>
      <c r="Q78" s="121"/>
    </row>
    <row r="79" spans="1:17" s="111" customFormat="1" ht="32.25" thickBot="1" x14ac:dyDescent="0.3">
      <c r="A79" s="112">
        <v>74</v>
      </c>
      <c r="B79" s="126" t="s">
        <v>188</v>
      </c>
      <c r="C79" s="120" t="s">
        <v>184</v>
      </c>
      <c r="D79" s="121"/>
      <c r="E79" s="121"/>
      <c r="F79" s="121"/>
      <c r="G79" s="121"/>
      <c r="H79" s="121"/>
      <c r="I79" s="121"/>
      <c r="J79" s="121"/>
      <c r="K79" s="121"/>
      <c r="L79" s="121"/>
      <c r="M79" s="121"/>
      <c r="N79" s="121"/>
      <c r="O79" s="121"/>
      <c r="P79" s="121"/>
      <c r="Q79" s="121"/>
    </row>
    <row r="80" spans="1:17" s="111" customFormat="1" ht="32.25" thickBot="1" x14ac:dyDescent="0.3">
      <c r="A80" s="112">
        <v>75</v>
      </c>
      <c r="B80" s="126" t="s">
        <v>189</v>
      </c>
      <c r="C80" s="120" t="s">
        <v>184</v>
      </c>
      <c r="D80" s="121"/>
      <c r="E80" s="121"/>
      <c r="F80" s="121"/>
      <c r="G80" s="121"/>
      <c r="H80" s="121"/>
      <c r="I80" s="121"/>
      <c r="J80" s="121"/>
      <c r="K80" s="121"/>
      <c r="L80" s="121"/>
      <c r="M80" s="121"/>
      <c r="N80" s="121"/>
      <c r="O80" s="121"/>
      <c r="P80" s="121"/>
      <c r="Q80" s="121"/>
    </row>
    <row r="81" spans="1:17" s="111" customFormat="1" ht="32.25" thickBot="1" x14ac:dyDescent="0.3">
      <c r="A81" s="112">
        <v>76</v>
      </c>
      <c r="B81" s="126" t="s">
        <v>190</v>
      </c>
      <c r="C81" s="120" t="s">
        <v>184</v>
      </c>
      <c r="D81" s="121"/>
      <c r="E81" s="121"/>
      <c r="F81" s="121"/>
      <c r="G81" s="121"/>
      <c r="H81" s="121"/>
      <c r="I81" s="121"/>
      <c r="J81" s="121"/>
      <c r="K81" s="121"/>
      <c r="L81" s="121"/>
      <c r="M81" s="121"/>
      <c r="N81" s="121"/>
      <c r="O81" s="121"/>
      <c r="P81" s="121"/>
      <c r="Q81" s="121"/>
    </row>
    <row r="82" spans="1:17" s="111" customFormat="1" ht="32.25" thickBot="1" x14ac:dyDescent="0.3">
      <c r="A82" s="112">
        <v>77</v>
      </c>
      <c r="B82" s="126" t="s">
        <v>191</v>
      </c>
      <c r="C82" s="120" t="s">
        <v>182</v>
      </c>
      <c r="D82" s="121"/>
      <c r="E82" s="121"/>
      <c r="F82" s="121"/>
      <c r="G82" s="121"/>
      <c r="H82" s="121"/>
      <c r="I82" s="121"/>
      <c r="J82" s="121"/>
      <c r="K82" s="121"/>
      <c r="L82" s="121"/>
      <c r="M82" s="121"/>
      <c r="N82" s="121"/>
      <c r="O82" s="121"/>
      <c r="P82" s="121"/>
      <c r="Q82" s="121"/>
    </row>
    <row r="83" spans="1:17" s="111" customFormat="1" ht="16.5" thickBot="1" x14ac:dyDescent="0.3">
      <c r="A83" s="112">
        <v>78</v>
      </c>
      <c r="B83" s="113" t="s">
        <v>192</v>
      </c>
      <c r="C83" s="114"/>
      <c r="D83" s="114"/>
      <c r="E83" s="114"/>
      <c r="F83" s="114"/>
      <c r="G83" s="114"/>
      <c r="H83" s="114"/>
      <c r="I83" s="114"/>
      <c r="J83" s="114"/>
      <c r="K83" s="114"/>
      <c r="L83" s="114"/>
      <c r="M83" s="114"/>
      <c r="N83" s="114"/>
      <c r="O83" s="114"/>
      <c r="P83" s="114"/>
      <c r="Q83" s="115"/>
    </row>
    <row r="84" spans="1:17" s="111" customFormat="1" ht="15" customHeight="1" thickBot="1" x14ac:dyDescent="0.3">
      <c r="A84" s="112">
        <v>79</v>
      </c>
      <c r="B84" s="119" t="s">
        <v>193</v>
      </c>
      <c r="C84" s="120" t="s">
        <v>194</v>
      </c>
      <c r="D84" s="121"/>
      <c r="E84" s="121"/>
      <c r="F84" s="121"/>
      <c r="G84" s="121"/>
      <c r="H84" s="121"/>
      <c r="I84" s="121"/>
      <c r="J84" s="121"/>
      <c r="K84" s="121"/>
      <c r="L84" s="121"/>
      <c r="M84" s="121"/>
      <c r="N84" s="121"/>
      <c r="O84" s="121"/>
      <c r="P84" s="121"/>
      <c r="Q84" s="121"/>
    </row>
    <row r="85" spans="1:17" s="133" customFormat="1" ht="32.25" thickBot="1" x14ac:dyDescent="0.3">
      <c r="A85" s="130">
        <v>80</v>
      </c>
      <c r="B85" s="125" t="s">
        <v>195</v>
      </c>
      <c r="C85" s="131" t="s">
        <v>196</v>
      </c>
      <c r="D85" s="132"/>
      <c r="E85" s="132"/>
      <c r="F85" s="132"/>
      <c r="G85" s="132"/>
      <c r="H85" s="132"/>
      <c r="I85" s="132"/>
      <c r="J85" s="132"/>
      <c r="K85" s="132"/>
      <c r="L85" s="132"/>
      <c r="M85" s="132"/>
      <c r="N85" s="132"/>
      <c r="O85" s="132"/>
      <c r="P85" s="132"/>
      <c r="Q85" s="132"/>
    </row>
    <row r="86" spans="1:17" s="133" customFormat="1" ht="32.25" thickBot="1" x14ac:dyDescent="0.3">
      <c r="A86" s="130">
        <v>81</v>
      </c>
      <c r="B86" s="125" t="s">
        <v>197</v>
      </c>
      <c r="C86" s="131" t="s">
        <v>196</v>
      </c>
      <c r="D86" s="132"/>
      <c r="E86" s="132"/>
      <c r="F86" s="132"/>
      <c r="G86" s="132"/>
      <c r="H86" s="132"/>
      <c r="I86" s="132"/>
      <c r="J86" s="132"/>
      <c r="K86" s="132"/>
      <c r="L86" s="132"/>
      <c r="M86" s="132"/>
      <c r="N86" s="132"/>
      <c r="O86" s="132"/>
      <c r="P86" s="132"/>
      <c r="Q86" s="132"/>
    </row>
    <row r="87" spans="1:17" s="133" customFormat="1" ht="32.25" thickBot="1" x14ac:dyDescent="0.3">
      <c r="A87" s="130">
        <v>82</v>
      </c>
      <c r="B87" s="125" t="s">
        <v>198</v>
      </c>
      <c r="C87" s="131" t="s">
        <v>196</v>
      </c>
      <c r="D87" s="132"/>
      <c r="E87" s="132"/>
      <c r="F87" s="132"/>
      <c r="G87" s="132"/>
      <c r="H87" s="132"/>
      <c r="I87" s="132"/>
      <c r="J87" s="132"/>
      <c r="K87" s="132"/>
      <c r="L87" s="132"/>
      <c r="M87" s="132"/>
      <c r="N87" s="132"/>
      <c r="O87" s="132"/>
      <c r="P87" s="132"/>
      <c r="Q87" s="132"/>
    </row>
    <row r="88" spans="1:17" s="133" customFormat="1" ht="32.25" thickBot="1" x14ac:dyDescent="0.3">
      <c r="A88" s="130">
        <v>83</v>
      </c>
      <c r="B88" s="125" t="s">
        <v>199</v>
      </c>
      <c r="C88" s="131" t="s">
        <v>196</v>
      </c>
      <c r="D88" s="132"/>
      <c r="E88" s="132"/>
      <c r="F88" s="132"/>
      <c r="G88" s="132"/>
      <c r="H88" s="132"/>
      <c r="I88" s="132"/>
      <c r="J88" s="132"/>
      <c r="K88" s="132"/>
      <c r="L88" s="132"/>
      <c r="M88" s="132"/>
      <c r="N88" s="132"/>
      <c r="O88" s="132"/>
      <c r="P88" s="132"/>
      <c r="Q88" s="132"/>
    </row>
    <row r="89" spans="1:17" s="133" customFormat="1" ht="32.25" thickBot="1" x14ac:dyDescent="0.3">
      <c r="A89" s="130">
        <v>84</v>
      </c>
      <c r="B89" s="125" t="s">
        <v>200</v>
      </c>
      <c r="C89" s="131" t="s">
        <v>196</v>
      </c>
      <c r="D89" s="132"/>
      <c r="E89" s="132"/>
      <c r="F89" s="132"/>
      <c r="G89" s="132"/>
      <c r="H89" s="132"/>
      <c r="I89" s="132"/>
      <c r="J89" s="132"/>
      <c r="K89" s="132"/>
      <c r="L89" s="132"/>
      <c r="M89" s="132"/>
      <c r="N89" s="132"/>
      <c r="O89" s="132"/>
      <c r="P89" s="132"/>
      <c r="Q89" s="132"/>
    </row>
    <row r="90" spans="1:17" s="133" customFormat="1" ht="32.25" thickBot="1" x14ac:dyDescent="0.3">
      <c r="A90" s="130">
        <v>85</v>
      </c>
      <c r="B90" s="125" t="s">
        <v>201</v>
      </c>
      <c r="C90" s="131" t="s">
        <v>196</v>
      </c>
      <c r="D90" s="132"/>
      <c r="E90" s="132"/>
      <c r="F90" s="132"/>
      <c r="G90" s="132"/>
      <c r="H90" s="132"/>
      <c r="I90" s="132"/>
      <c r="J90" s="132"/>
      <c r="K90" s="132"/>
      <c r="L90" s="132"/>
      <c r="M90" s="132"/>
      <c r="N90" s="132"/>
      <c r="O90" s="132"/>
      <c r="P90" s="132"/>
      <c r="Q90" s="132"/>
    </row>
    <row r="91" spans="1:17" s="133" customFormat="1" ht="32.25" thickBot="1" x14ac:dyDescent="0.3">
      <c r="A91" s="130">
        <v>86</v>
      </c>
      <c r="B91" s="125" t="s">
        <v>202</v>
      </c>
      <c r="C91" s="131" t="s">
        <v>196</v>
      </c>
      <c r="D91" s="132"/>
      <c r="E91" s="132"/>
      <c r="F91" s="132"/>
      <c r="G91" s="132"/>
      <c r="H91" s="132"/>
      <c r="I91" s="132"/>
      <c r="J91" s="132"/>
      <c r="K91" s="132"/>
      <c r="L91" s="132"/>
      <c r="M91" s="132"/>
      <c r="N91" s="132"/>
      <c r="O91" s="132"/>
      <c r="P91" s="132"/>
      <c r="Q91" s="132"/>
    </row>
    <row r="92" spans="1:17" s="133" customFormat="1" ht="32.25" thickBot="1" x14ac:dyDescent="0.3">
      <c r="A92" s="130">
        <v>87</v>
      </c>
      <c r="B92" s="125" t="s">
        <v>203</v>
      </c>
      <c r="C92" s="131" t="s">
        <v>196</v>
      </c>
      <c r="D92" s="132"/>
      <c r="E92" s="132"/>
      <c r="F92" s="132"/>
      <c r="G92" s="132"/>
      <c r="H92" s="132"/>
      <c r="I92" s="132"/>
      <c r="J92" s="132"/>
      <c r="K92" s="132"/>
      <c r="L92" s="132"/>
      <c r="M92" s="132"/>
      <c r="N92" s="132"/>
      <c r="O92" s="132"/>
      <c r="P92" s="132"/>
      <c r="Q92" s="132"/>
    </row>
    <row r="93" spans="1:17" s="133" customFormat="1" ht="32.25" thickBot="1" x14ac:dyDescent="0.3">
      <c r="A93" s="130">
        <v>88</v>
      </c>
      <c r="B93" s="134" t="s">
        <v>204</v>
      </c>
      <c r="C93" s="131" t="s">
        <v>196</v>
      </c>
      <c r="D93" s="132"/>
      <c r="E93" s="132"/>
      <c r="F93" s="132"/>
      <c r="G93" s="132"/>
      <c r="H93" s="132"/>
      <c r="I93" s="132"/>
      <c r="J93" s="132"/>
      <c r="K93" s="132"/>
      <c r="L93" s="132"/>
      <c r="M93" s="132"/>
      <c r="N93" s="132"/>
      <c r="O93" s="132"/>
      <c r="P93" s="132"/>
      <c r="Q93" s="132"/>
    </row>
    <row r="94" spans="1:17" s="111" customFormat="1" ht="15.75" x14ac:dyDescent="0.25">
      <c r="A94" s="135"/>
      <c r="B94" s="136" t="s">
        <v>205</v>
      </c>
      <c r="C94" s="137"/>
      <c r="D94" s="137"/>
      <c r="E94" s="137"/>
      <c r="F94" s="137"/>
      <c r="G94" s="137"/>
      <c r="H94" s="137"/>
      <c r="I94" s="137"/>
      <c r="J94" s="137"/>
      <c r="K94" s="137"/>
      <c r="L94" s="137"/>
      <c r="M94" s="137"/>
      <c r="N94" s="137"/>
      <c r="O94" s="137"/>
      <c r="P94" s="137"/>
      <c r="Q94" s="137"/>
    </row>
    <row r="95" spans="1:17" s="111" customFormat="1" ht="15.75" x14ac:dyDescent="0.25">
      <c r="A95" s="135"/>
      <c r="B95" s="138" t="s">
        <v>206</v>
      </c>
      <c r="C95" s="138"/>
      <c r="D95" s="138"/>
      <c r="E95" s="138"/>
      <c r="F95" s="138"/>
      <c r="G95" s="138"/>
      <c r="H95" s="138"/>
      <c r="I95" s="138"/>
      <c r="J95" s="138"/>
      <c r="K95" s="138"/>
      <c r="L95" s="138"/>
      <c r="M95" s="138"/>
      <c r="N95" s="138"/>
      <c r="O95" s="138"/>
      <c r="P95" s="138"/>
      <c r="Q95" s="138"/>
    </row>
    <row r="96" spans="1:17" s="111" customFormat="1" ht="15.75" x14ac:dyDescent="0.25">
      <c r="A96" s="135"/>
      <c r="B96" s="138" t="s">
        <v>207</v>
      </c>
      <c r="C96" s="138"/>
      <c r="D96" s="138"/>
      <c r="E96" s="138"/>
      <c r="F96" s="138"/>
      <c r="G96" s="138"/>
      <c r="H96" s="138"/>
      <c r="I96" s="138"/>
      <c r="J96" s="138"/>
      <c r="K96" s="138"/>
      <c r="L96" s="138"/>
      <c r="M96" s="138"/>
      <c r="N96" s="138"/>
      <c r="O96" s="138"/>
      <c r="P96" s="138"/>
      <c r="Q96" s="138"/>
    </row>
    <row r="97" spans="1:17" s="111" customFormat="1" ht="15.75" x14ac:dyDescent="0.25">
      <c r="A97" s="139"/>
      <c r="B97" s="140" t="s">
        <v>208</v>
      </c>
      <c r="C97" s="140"/>
      <c r="D97" s="140"/>
      <c r="E97" s="140"/>
      <c r="F97" s="140"/>
      <c r="G97" s="140"/>
      <c r="H97" s="140"/>
      <c r="I97" s="140"/>
      <c r="J97" s="140"/>
      <c r="K97" s="140"/>
      <c r="L97" s="140"/>
      <c r="M97" s="140"/>
      <c r="N97" s="140"/>
      <c r="O97" s="140"/>
      <c r="P97" s="140"/>
      <c r="Q97" s="140"/>
    </row>
    <row r="98" spans="1:17" s="111" customFormat="1" ht="15.75" x14ac:dyDescent="0.25">
      <c r="A98" s="139"/>
      <c r="B98" s="140" t="s">
        <v>209</v>
      </c>
      <c r="C98" s="140"/>
      <c r="D98" s="140"/>
      <c r="E98" s="140"/>
      <c r="F98" s="140"/>
      <c r="G98" s="140"/>
      <c r="H98" s="140"/>
      <c r="I98" s="140"/>
      <c r="J98" s="140"/>
      <c r="K98" s="140"/>
      <c r="L98" s="140"/>
      <c r="M98" s="140"/>
      <c r="N98" s="140"/>
      <c r="O98" s="140"/>
      <c r="P98" s="140"/>
      <c r="Q98" s="140"/>
    </row>
    <row r="99" spans="1:17" s="111" customFormat="1" ht="15.95" customHeight="1" x14ac:dyDescent="0.25">
      <c r="A99" s="141"/>
      <c r="B99" s="138" t="s">
        <v>210</v>
      </c>
      <c r="C99" s="138"/>
      <c r="D99" s="138"/>
      <c r="E99" s="138"/>
      <c r="F99" s="138"/>
      <c r="G99" s="138"/>
      <c r="H99" s="138"/>
      <c r="I99" s="138"/>
      <c r="J99" s="138"/>
      <c r="K99" s="138"/>
      <c r="L99" s="138"/>
      <c r="M99" s="138"/>
      <c r="N99" s="138"/>
      <c r="O99" s="138"/>
      <c r="P99" s="138"/>
      <c r="Q99" s="138"/>
    </row>
    <row r="100" spans="1:17" s="111" customFormat="1" ht="15.95" customHeight="1" x14ac:dyDescent="0.25">
      <c r="A100" s="141" t="s">
        <v>211</v>
      </c>
      <c r="B100" s="138" t="s">
        <v>212</v>
      </c>
      <c r="C100" s="138"/>
      <c r="D100" s="138"/>
      <c r="E100" s="138"/>
      <c r="F100" s="138"/>
      <c r="G100" s="138"/>
      <c r="H100" s="138"/>
      <c r="I100" s="138"/>
      <c r="J100" s="138"/>
      <c r="K100" s="138"/>
      <c r="L100" s="138"/>
      <c r="M100" s="138"/>
      <c r="N100" s="138"/>
      <c r="O100" s="138"/>
      <c r="P100" s="138"/>
      <c r="Q100" s="138"/>
    </row>
    <row r="101" spans="1:17" s="111" customFormat="1" ht="15.95" customHeight="1" x14ac:dyDescent="0.25">
      <c r="A101" s="141"/>
      <c r="B101" s="138" t="s">
        <v>213</v>
      </c>
      <c r="C101" s="138"/>
      <c r="D101" s="138"/>
      <c r="E101" s="138"/>
      <c r="F101" s="138"/>
      <c r="G101" s="138"/>
      <c r="H101" s="138"/>
      <c r="I101" s="138"/>
      <c r="J101" s="138"/>
      <c r="K101" s="138"/>
      <c r="L101" s="138"/>
      <c r="M101" s="138"/>
      <c r="N101" s="138"/>
      <c r="O101" s="138"/>
      <c r="P101" s="138"/>
      <c r="Q101" s="138"/>
    </row>
    <row r="102" spans="1:17" s="111" customFormat="1" ht="15.75" x14ac:dyDescent="0.25">
      <c r="A102" s="139"/>
      <c r="B102" s="138" t="s">
        <v>214</v>
      </c>
      <c r="C102" s="138"/>
      <c r="D102" s="138"/>
      <c r="E102" s="138"/>
      <c r="F102" s="138"/>
      <c r="G102" s="138"/>
      <c r="H102" s="138"/>
      <c r="I102" s="138"/>
      <c r="J102" s="138"/>
      <c r="K102" s="138"/>
      <c r="L102" s="138"/>
      <c r="M102" s="138"/>
      <c r="N102" s="138"/>
      <c r="O102" s="138"/>
      <c r="P102" s="138"/>
      <c r="Q102" s="138"/>
    </row>
    <row r="103" spans="1:17" s="111" customFormat="1" ht="15.75" x14ac:dyDescent="0.25">
      <c r="A103" s="139"/>
      <c r="B103" s="138" t="s">
        <v>215</v>
      </c>
      <c r="C103" s="138"/>
      <c r="D103" s="138"/>
      <c r="E103" s="138"/>
      <c r="F103" s="138"/>
      <c r="G103" s="138"/>
      <c r="H103" s="138"/>
      <c r="I103" s="138"/>
      <c r="J103" s="138"/>
      <c r="K103" s="138"/>
      <c r="L103" s="138"/>
      <c r="M103" s="138"/>
      <c r="N103" s="138"/>
      <c r="O103" s="138"/>
      <c r="P103" s="138"/>
      <c r="Q103" s="138"/>
    </row>
    <row r="104" spans="1:17" s="111" customFormat="1" ht="15.75" x14ac:dyDescent="0.25">
      <c r="A104" s="139"/>
      <c r="B104" s="138" t="s">
        <v>216</v>
      </c>
      <c r="C104" s="138"/>
      <c r="D104" s="138"/>
      <c r="E104" s="138"/>
      <c r="F104" s="138"/>
      <c r="G104" s="138"/>
      <c r="H104" s="138"/>
      <c r="I104" s="138"/>
      <c r="J104" s="138"/>
      <c r="K104" s="138"/>
      <c r="L104" s="138"/>
      <c r="M104" s="138"/>
      <c r="N104" s="138"/>
      <c r="O104" s="138"/>
      <c r="P104" s="138"/>
      <c r="Q104" s="138"/>
    </row>
    <row r="105" spans="1:17" s="111" customFormat="1" ht="15.75" x14ac:dyDescent="0.25">
      <c r="A105" s="141"/>
      <c r="B105" s="138" t="s">
        <v>217</v>
      </c>
      <c r="C105" s="138"/>
      <c r="D105" s="138"/>
      <c r="E105" s="138"/>
      <c r="F105" s="138"/>
      <c r="G105" s="138"/>
      <c r="H105" s="138"/>
      <c r="I105" s="138"/>
      <c r="J105" s="138"/>
      <c r="K105" s="138"/>
      <c r="L105" s="138"/>
      <c r="M105" s="138"/>
      <c r="N105" s="138"/>
      <c r="O105" s="138"/>
      <c r="P105" s="138"/>
      <c r="Q105" s="138"/>
    </row>
    <row r="106" spans="1:17" s="111" customFormat="1" ht="15" customHeight="1" x14ac:dyDescent="0.25">
      <c r="A106" s="142"/>
      <c r="B106" s="143" t="s">
        <v>218</v>
      </c>
      <c r="C106" s="144"/>
      <c r="D106" s="144"/>
      <c r="E106" s="144"/>
      <c r="F106" s="144"/>
      <c r="G106" s="144"/>
      <c r="H106" s="144"/>
      <c r="I106" s="144"/>
      <c r="J106" s="144"/>
      <c r="K106" s="144"/>
      <c r="L106" s="144"/>
      <c r="M106" s="144"/>
      <c r="N106" s="144"/>
      <c r="O106" s="144"/>
      <c r="P106" s="144"/>
      <c r="Q106" s="144"/>
    </row>
    <row r="107" spans="1:17" s="146" customFormat="1" ht="15.75" x14ac:dyDescent="0.25">
      <c r="A107" s="142"/>
      <c r="B107" s="145" t="s">
        <v>219</v>
      </c>
      <c r="C107" s="145"/>
      <c r="D107" s="145"/>
      <c r="E107" s="145"/>
      <c r="F107" s="145"/>
      <c r="G107" s="145"/>
      <c r="H107" s="145"/>
      <c r="I107" s="145"/>
      <c r="J107" s="145"/>
      <c r="K107" s="145"/>
      <c r="L107" s="145"/>
      <c r="M107" s="145"/>
      <c r="N107" s="145"/>
      <c r="O107" s="145"/>
      <c r="P107" s="145"/>
      <c r="Q107" s="145"/>
    </row>
    <row r="108" spans="1:17" s="146" customFormat="1" ht="15.75" x14ac:dyDescent="0.25">
      <c r="A108" s="142"/>
      <c r="B108" s="145" t="s">
        <v>220</v>
      </c>
      <c r="C108" s="145"/>
      <c r="D108" s="145"/>
      <c r="E108" s="145"/>
      <c r="F108" s="145"/>
      <c r="G108" s="145"/>
      <c r="H108" s="145"/>
      <c r="I108" s="145"/>
      <c r="J108" s="145"/>
      <c r="K108" s="145"/>
      <c r="L108" s="145"/>
      <c r="M108" s="145"/>
      <c r="N108" s="145"/>
      <c r="O108" s="145"/>
      <c r="P108" s="145"/>
      <c r="Q108" s="145"/>
    </row>
    <row r="109" spans="1:17" s="146" customFormat="1" ht="33" customHeight="1" x14ac:dyDescent="0.25">
      <c r="A109" s="142"/>
      <c r="B109" s="147" t="s">
        <v>221</v>
      </c>
      <c r="C109" s="147"/>
      <c r="D109" s="147"/>
      <c r="E109" s="147"/>
      <c r="F109" s="147"/>
      <c r="G109" s="147"/>
      <c r="H109" s="147"/>
      <c r="I109" s="147"/>
      <c r="J109" s="147"/>
      <c r="K109" s="147"/>
      <c r="L109" s="148"/>
      <c r="M109" s="148"/>
      <c r="N109" s="148"/>
      <c r="O109" s="148"/>
      <c r="P109" s="148"/>
      <c r="Q109" s="148"/>
    </row>
    <row r="110" spans="1:17" ht="18" x14ac:dyDescent="0.25">
      <c r="A110" s="142"/>
      <c r="B110" s="149" t="s">
        <v>222</v>
      </c>
      <c r="C110" s="150"/>
      <c r="D110" s="150"/>
      <c r="E110" s="150"/>
      <c r="F110" s="150"/>
      <c r="G110" s="150"/>
      <c r="H110" s="150"/>
      <c r="I110" s="150"/>
      <c r="J110" s="150"/>
      <c r="K110" s="150"/>
      <c r="L110" s="150"/>
      <c r="M110" s="150"/>
      <c r="N110" s="150"/>
      <c r="O110" s="150"/>
      <c r="P110" s="150"/>
      <c r="Q110" s="150"/>
    </row>
    <row r="111" spans="1:17" ht="15.75" x14ac:dyDescent="0.25">
      <c r="A111" s="142"/>
      <c r="B111" s="149" t="s">
        <v>223</v>
      </c>
      <c r="C111" s="149"/>
      <c r="D111" s="149"/>
      <c r="E111" s="149"/>
      <c r="F111" s="149"/>
      <c r="G111" s="149"/>
      <c r="H111" s="149"/>
      <c r="I111" s="149"/>
      <c r="J111" s="149"/>
      <c r="K111" s="149"/>
      <c r="L111" s="149"/>
      <c r="M111" s="149"/>
      <c r="N111" s="149"/>
      <c r="O111" s="149"/>
      <c r="P111" s="149"/>
      <c r="Q111" s="149"/>
    </row>
    <row r="112" spans="1:17" ht="15.75" x14ac:dyDescent="0.25">
      <c r="B112" s="151" t="s">
        <v>224</v>
      </c>
      <c r="C112" s="111"/>
      <c r="D112" s="111"/>
      <c r="E112" s="111"/>
      <c r="F112" s="111"/>
      <c r="G112" s="111"/>
      <c r="H112" s="111"/>
      <c r="I112" s="111"/>
      <c r="J112" s="111"/>
      <c r="K112" s="111"/>
      <c r="L112" s="111"/>
      <c r="M112" s="111"/>
      <c r="N112" s="111"/>
      <c r="O112" s="111"/>
      <c r="P112" s="111"/>
      <c r="Q112" s="111"/>
    </row>
    <row r="113" spans="2:17" ht="33" customHeight="1" x14ac:dyDescent="0.25">
      <c r="B113" s="152" t="s">
        <v>225</v>
      </c>
      <c r="C113" s="152"/>
      <c r="D113" s="152"/>
      <c r="E113" s="152"/>
      <c r="F113" s="152"/>
      <c r="G113" s="152"/>
      <c r="H113" s="152"/>
      <c r="I113" s="152"/>
      <c r="J113" s="152"/>
      <c r="K113" s="152"/>
      <c r="L113" s="152"/>
      <c r="M113" s="152"/>
      <c r="N113" s="152"/>
      <c r="O113" s="152"/>
      <c r="P113" s="152"/>
      <c r="Q113" s="152"/>
    </row>
    <row r="114" spans="2:17" ht="35.1" customHeight="1" x14ac:dyDescent="0.25">
      <c r="B114" s="147" t="s">
        <v>226</v>
      </c>
      <c r="C114" s="147"/>
      <c r="D114" s="147"/>
      <c r="E114" s="147"/>
      <c r="F114" s="147"/>
      <c r="G114" s="147"/>
      <c r="H114" s="147"/>
      <c r="I114" s="147"/>
      <c r="J114" s="147"/>
      <c r="K114" s="147"/>
      <c r="L114" s="147"/>
      <c r="M114" s="147"/>
      <c r="N114" s="147"/>
      <c r="O114" s="147"/>
      <c r="P114" s="147"/>
      <c r="Q114" s="147"/>
    </row>
    <row r="115" spans="2:17" ht="15.75" x14ac:dyDescent="0.25">
      <c r="B115" s="147" t="s">
        <v>227</v>
      </c>
      <c r="C115" s="147"/>
      <c r="D115" s="147"/>
      <c r="E115" s="147"/>
      <c r="F115" s="147"/>
      <c r="G115" s="147"/>
      <c r="H115" s="147"/>
      <c r="I115" s="147"/>
      <c r="J115" s="147"/>
      <c r="K115" s="147"/>
      <c r="L115" s="147"/>
      <c r="M115" s="147"/>
      <c r="N115" s="147"/>
      <c r="O115" s="147"/>
      <c r="P115" s="147"/>
      <c r="Q115" s="147"/>
    </row>
  </sheetData>
  <mergeCells count="28">
    <mergeCell ref="B111:Q111"/>
    <mergeCell ref="B113:Q113"/>
    <mergeCell ref="B114:Q114"/>
    <mergeCell ref="B115:Q115"/>
    <mergeCell ref="B104:Q104"/>
    <mergeCell ref="B105:Q105"/>
    <mergeCell ref="B107:Q107"/>
    <mergeCell ref="B108:Q108"/>
    <mergeCell ref="B109:K109"/>
    <mergeCell ref="B110:Q110"/>
    <mergeCell ref="B98:Q98"/>
    <mergeCell ref="B99:Q99"/>
    <mergeCell ref="B100:Q100"/>
    <mergeCell ref="B101:Q101"/>
    <mergeCell ref="B102:Q102"/>
    <mergeCell ref="B103:Q103"/>
    <mergeCell ref="B72:Q72"/>
    <mergeCell ref="D73:Q73"/>
    <mergeCell ref="B83:Q83"/>
    <mergeCell ref="B95:Q95"/>
    <mergeCell ref="B96:Q96"/>
    <mergeCell ref="B97:Q97"/>
    <mergeCell ref="B1:Q1"/>
    <mergeCell ref="B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zoomScaleNormal="120" workbookViewId="0">
      <selection activeCell="B13" sqref="B13"/>
    </sheetView>
  </sheetViews>
  <sheetFormatPr defaultRowHeight="15" x14ac:dyDescent="0.25"/>
  <cols>
    <col min="1" max="1" width="5.7109375" style="153" customWidth="1"/>
    <col min="2" max="2" width="33.7109375" style="153" customWidth="1"/>
    <col min="3" max="3" width="30.7109375" style="153" customWidth="1"/>
    <col min="4" max="5" width="9.140625" style="153"/>
    <col min="6" max="6" width="9.28515625" style="153" customWidth="1"/>
    <col min="7" max="10" width="9.140625" style="153"/>
    <col min="11" max="11" width="10.42578125" style="153" customWidth="1"/>
    <col min="12" max="16384" width="9.140625" style="153"/>
  </cols>
  <sheetData>
    <row r="1" spans="1:17" ht="36.75" customHeight="1" x14ac:dyDescent="0.3">
      <c r="B1" s="154" t="s">
        <v>228</v>
      </c>
      <c r="C1" s="154"/>
      <c r="D1" s="154"/>
      <c r="E1" s="154"/>
      <c r="F1" s="154"/>
      <c r="G1" s="154"/>
      <c r="H1" s="154"/>
      <c r="I1" s="154"/>
      <c r="J1" s="154"/>
      <c r="K1" s="154"/>
      <c r="L1" s="154"/>
      <c r="M1" s="154"/>
      <c r="N1" s="154"/>
      <c r="O1" s="154"/>
      <c r="P1" s="154"/>
      <c r="Q1" s="154"/>
    </row>
    <row r="2" spans="1:17" x14ac:dyDescent="0.25">
      <c r="B2" s="155"/>
      <c r="C2" s="155"/>
      <c r="D2" s="155"/>
      <c r="E2" s="155"/>
      <c r="F2" s="155"/>
      <c r="G2" s="155"/>
      <c r="H2" s="155"/>
      <c r="I2" s="155"/>
      <c r="J2" s="155"/>
      <c r="K2" s="155"/>
      <c r="L2" s="155"/>
      <c r="M2" s="155"/>
      <c r="N2" s="155"/>
      <c r="O2" s="155"/>
      <c r="P2" s="155"/>
      <c r="Q2" s="155"/>
    </row>
    <row r="3" spans="1:17" ht="15.75" thickBot="1" x14ac:dyDescent="0.3">
      <c r="B3" s="156"/>
    </row>
    <row r="4" spans="1:17" s="159" customFormat="1" ht="16.5" thickBot="1" x14ac:dyDescent="0.3">
      <c r="A4" s="108"/>
      <c r="B4" s="157"/>
      <c r="C4" s="158" t="s">
        <v>120</v>
      </c>
      <c r="D4" s="158">
        <v>1990</v>
      </c>
      <c r="E4" s="158">
        <v>1995</v>
      </c>
      <c r="F4" s="158">
        <v>2000</v>
      </c>
      <c r="G4" s="158">
        <v>2001</v>
      </c>
      <c r="H4" s="158">
        <v>2002</v>
      </c>
      <c r="I4" s="158">
        <v>2003</v>
      </c>
      <c r="J4" s="158">
        <v>2004</v>
      </c>
      <c r="K4" s="158">
        <v>2005</v>
      </c>
      <c r="L4" s="158">
        <v>2006</v>
      </c>
      <c r="M4" s="158">
        <v>2007</v>
      </c>
      <c r="N4" s="158">
        <v>2008</v>
      </c>
      <c r="O4" s="158">
        <v>2009</v>
      </c>
      <c r="P4" s="158">
        <v>2010</v>
      </c>
      <c r="Q4" s="158">
        <v>2011</v>
      </c>
    </row>
    <row r="5" spans="1:17" s="159" customFormat="1" ht="16.5" thickBot="1" x14ac:dyDescent="0.3">
      <c r="A5" s="160"/>
      <c r="B5" s="161" t="s">
        <v>121</v>
      </c>
      <c r="C5" s="162"/>
      <c r="D5" s="162"/>
      <c r="E5" s="162"/>
      <c r="F5" s="162"/>
      <c r="G5" s="162"/>
      <c r="H5" s="162"/>
      <c r="I5" s="162"/>
      <c r="J5" s="162"/>
      <c r="K5" s="162"/>
      <c r="L5" s="162"/>
      <c r="M5" s="162"/>
      <c r="N5" s="162"/>
      <c r="O5" s="162"/>
      <c r="P5" s="162"/>
      <c r="Q5" s="163"/>
    </row>
    <row r="6" spans="1:17" s="159" customFormat="1" ht="16.5" thickBot="1" x14ac:dyDescent="0.3">
      <c r="A6" s="160">
        <v>1</v>
      </c>
      <c r="B6" s="164" t="s">
        <v>122</v>
      </c>
      <c r="C6" s="165" t="s">
        <v>123</v>
      </c>
      <c r="D6" s="166"/>
      <c r="E6" s="166"/>
      <c r="F6" s="167">
        <v>3.6930000000000001</v>
      </c>
      <c r="G6" s="167">
        <v>4.7450000000000001</v>
      </c>
      <c r="H6" s="167">
        <v>4.5220000000000002</v>
      </c>
      <c r="I6" s="167">
        <v>4.3940000000000001</v>
      </c>
      <c r="J6" s="167">
        <v>5.6970000000000001</v>
      </c>
      <c r="K6" s="167">
        <v>9.6999999999999993</v>
      </c>
      <c r="L6" s="167">
        <v>13.797000000000001</v>
      </c>
      <c r="M6" s="167">
        <v>12.545328748600001</v>
      </c>
      <c r="N6" s="167">
        <v>15.4433094196</v>
      </c>
      <c r="O6" s="167">
        <v>15.936809922399998</v>
      </c>
      <c r="P6" s="167">
        <v>19.318229814999999</v>
      </c>
      <c r="Q6" s="166"/>
    </row>
    <row r="7" spans="1:17" s="159" customFormat="1" ht="16.5" thickBot="1" x14ac:dyDescent="0.3">
      <c r="A7" s="160">
        <v>2</v>
      </c>
      <c r="B7" s="168" t="s">
        <v>124</v>
      </c>
      <c r="C7" s="169" t="s">
        <v>123</v>
      </c>
      <c r="D7" s="170"/>
      <c r="E7" s="170"/>
      <c r="F7" s="171">
        <v>2.3719999999999999</v>
      </c>
      <c r="G7" s="171">
        <v>2.5270000000000001</v>
      </c>
      <c r="H7" s="171">
        <v>2.08</v>
      </c>
      <c r="I7" s="171">
        <v>1.782</v>
      </c>
      <c r="J7" s="171">
        <v>1.9260000000000002</v>
      </c>
      <c r="K7" s="171">
        <v>4.0039999999999996</v>
      </c>
      <c r="L7" s="171">
        <v>6.6300000000000008</v>
      </c>
      <c r="M7" s="171">
        <v>4.9862287486000012</v>
      </c>
      <c r="N7" s="171">
        <v>7.6112094195999997</v>
      </c>
      <c r="O7" s="171">
        <v>7.4989154284000001</v>
      </c>
      <c r="P7" s="171">
        <v>10.140225814999997</v>
      </c>
      <c r="Q7" s="170"/>
    </row>
    <row r="8" spans="1:17" s="159" customFormat="1" ht="32.25" thickBot="1" x14ac:dyDescent="0.3">
      <c r="A8" s="160">
        <v>3</v>
      </c>
      <c r="B8" s="168" t="s">
        <v>125</v>
      </c>
      <c r="C8" s="169" t="s">
        <v>8</v>
      </c>
      <c r="D8" s="170"/>
      <c r="E8" s="170"/>
      <c r="F8" s="172">
        <f>100*F7/F6</f>
        <v>64.229623612239365</v>
      </c>
      <c r="G8" s="172">
        <f t="shared" ref="G8:P8" si="0">100*G7/G6</f>
        <v>53.256059009483671</v>
      </c>
      <c r="H8" s="172">
        <f t="shared" si="0"/>
        <v>45.997346306943825</v>
      </c>
      <c r="I8" s="172">
        <f t="shared" si="0"/>
        <v>40.5553026854802</v>
      </c>
      <c r="J8" s="172">
        <f t="shared" si="0"/>
        <v>33.807266982622437</v>
      </c>
      <c r="K8" s="172">
        <f t="shared" si="0"/>
        <v>41.27835051546392</v>
      </c>
      <c r="L8" s="172">
        <f t="shared" si="0"/>
        <v>48.053924766253537</v>
      </c>
      <c r="M8" s="172">
        <f t="shared" si="0"/>
        <v>39.745700160758567</v>
      </c>
      <c r="N8" s="172">
        <f t="shared" si="0"/>
        <v>49.284834052085834</v>
      </c>
      <c r="O8" s="172">
        <f t="shared" si="0"/>
        <v>47.054055767207792</v>
      </c>
      <c r="P8" s="172">
        <f t="shared" si="0"/>
        <v>52.490450274726676</v>
      </c>
      <c r="Q8" s="170"/>
    </row>
    <row r="9" spans="1:17" s="159" customFormat="1" ht="16.5" thickBot="1" x14ac:dyDescent="0.3">
      <c r="A9" s="160">
        <v>4</v>
      </c>
      <c r="B9" s="168" t="s">
        <v>126</v>
      </c>
      <c r="C9" s="169" t="s">
        <v>123</v>
      </c>
      <c r="D9" s="170"/>
      <c r="E9" s="170"/>
      <c r="F9" s="171">
        <v>1.321</v>
      </c>
      <c r="G9" s="171">
        <v>2.218</v>
      </c>
      <c r="H9" s="171">
        <v>2.4420000000000002</v>
      </c>
      <c r="I9" s="171">
        <v>2.6120000000000001</v>
      </c>
      <c r="J9" s="171">
        <v>3.7709999999999999</v>
      </c>
      <c r="K9" s="171">
        <v>5.6959999999999997</v>
      </c>
      <c r="L9" s="171">
        <v>7.1669999999999998</v>
      </c>
      <c r="M9" s="171">
        <v>7.5590999999999999</v>
      </c>
      <c r="N9" s="171">
        <v>7.8321000000000005</v>
      </c>
      <c r="O9" s="171">
        <v>8.4378944939999982</v>
      </c>
      <c r="P9" s="171">
        <v>9.1780040000000014</v>
      </c>
      <c r="Q9" s="170"/>
    </row>
    <row r="10" spans="1:17" s="159" customFormat="1" ht="32.25" thickBot="1" x14ac:dyDescent="0.3">
      <c r="A10" s="160">
        <v>5</v>
      </c>
      <c r="B10" s="168" t="s">
        <v>127</v>
      </c>
      <c r="C10" s="169" t="s">
        <v>8</v>
      </c>
      <c r="D10" s="170"/>
      <c r="E10" s="170"/>
      <c r="F10" s="172">
        <f>100*F9/F6</f>
        <v>35.770376387760628</v>
      </c>
      <c r="G10" s="172">
        <f t="shared" ref="G10:P10" si="1">100*G9/G6</f>
        <v>46.743940990516336</v>
      </c>
      <c r="H10" s="172">
        <f t="shared" si="1"/>
        <v>54.002653693056168</v>
      </c>
      <c r="I10" s="172">
        <f t="shared" si="1"/>
        <v>59.444697314519793</v>
      </c>
      <c r="J10" s="172">
        <f t="shared" si="1"/>
        <v>66.192733017377563</v>
      </c>
      <c r="K10" s="172">
        <f t="shared" si="1"/>
        <v>58.721649484536087</v>
      </c>
      <c r="L10" s="172">
        <f t="shared" si="1"/>
        <v>51.946075233746463</v>
      </c>
      <c r="M10" s="172">
        <f t="shared" si="1"/>
        <v>60.254299839241433</v>
      </c>
      <c r="N10" s="172">
        <f t="shared" si="1"/>
        <v>50.715165947914166</v>
      </c>
      <c r="O10" s="172">
        <f t="shared" si="1"/>
        <v>52.945944232792208</v>
      </c>
      <c r="P10" s="172">
        <f t="shared" si="1"/>
        <v>47.509549725273324</v>
      </c>
      <c r="Q10" s="170"/>
    </row>
    <row r="11" spans="1:17" s="159" customFormat="1" ht="16.5" thickBot="1" x14ac:dyDescent="0.3">
      <c r="A11" s="160">
        <v>6</v>
      </c>
      <c r="B11" s="164" t="s">
        <v>128</v>
      </c>
      <c r="C11" s="165" t="s">
        <v>123</v>
      </c>
      <c r="D11" s="166"/>
      <c r="E11" s="166"/>
      <c r="F11" s="167">
        <v>11.112</v>
      </c>
      <c r="G11" s="167">
        <v>14.061999999999999</v>
      </c>
      <c r="H11" s="167">
        <v>14.763</v>
      </c>
      <c r="I11" s="167">
        <v>16.425999999999998</v>
      </c>
      <c r="J11" s="167">
        <v>19.655999999999999</v>
      </c>
      <c r="K11" s="167">
        <v>25.516999999999999</v>
      </c>
      <c r="L11" s="167">
        <v>27.571000000000002</v>
      </c>
      <c r="M11" s="167">
        <v>31.777389007900002</v>
      </c>
      <c r="N11" s="167">
        <v>32.456797703900001</v>
      </c>
      <c r="O11" s="167">
        <v>33.777567031159997</v>
      </c>
      <c r="P11" s="167">
        <v>35.799179045460008</v>
      </c>
      <c r="Q11" s="166"/>
    </row>
    <row r="12" spans="1:17" s="159" customFormat="1" ht="16.5" thickBot="1" x14ac:dyDescent="0.3">
      <c r="A12" s="160">
        <v>7</v>
      </c>
      <c r="B12" s="168" t="s">
        <v>124</v>
      </c>
      <c r="C12" s="169" t="s">
        <v>123</v>
      </c>
      <c r="D12" s="170"/>
      <c r="E12" s="170"/>
      <c r="F12" s="171">
        <v>4.8630000000000004</v>
      </c>
      <c r="G12" s="171">
        <v>4.6120000000000001</v>
      </c>
      <c r="H12" s="171">
        <v>4.8770000000000007</v>
      </c>
      <c r="I12" s="171">
        <v>6.1999999999999975</v>
      </c>
      <c r="J12" s="171">
        <v>6.8059999999999992</v>
      </c>
      <c r="K12" s="171">
        <v>8.0629999999999988</v>
      </c>
      <c r="L12" s="171">
        <v>8.1750000000000007</v>
      </c>
      <c r="M12" s="171">
        <v>10.3024890079</v>
      </c>
      <c r="N12" s="171">
        <v>9.9975977039000021</v>
      </c>
      <c r="O12" s="171">
        <v>9.0088553211600022</v>
      </c>
      <c r="P12" s="171">
        <v>10.358684045460006</v>
      </c>
      <c r="Q12" s="170"/>
    </row>
    <row r="13" spans="1:17" s="159" customFormat="1" ht="32.25" thickBot="1" x14ac:dyDescent="0.3">
      <c r="A13" s="160">
        <v>8</v>
      </c>
      <c r="B13" s="168" t="s">
        <v>129</v>
      </c>
      <c r="C13" s="169" t="s">
        <v>8</v>
      </c>
      <c r="D13" s="170"/>
      <c r="E13" s="170"/>
      <c r="F13" s="172">
        <f>100*F12/F11</f>
        <v>43.763498920086398</v>
      </c>
      <c r="G13" s="172">
        <f t="shared" ref="G13:P13" si="2">100*G12/G11</f>
        <v>32.79761058170957</v>
      </c>
      <c r="H13" s="172">
        <f t="shared" si="2"/>
        <v>33.035290930027777</v>
      </c>
      <c r="I13" s="172">
        <f t="shared" si="2"/>
        <v>37.745038353829287</v>
      </c>
      <c r="J13" s="172">
        <f t="shared" si="2"/>
        <v>34.625559625559625</v>
      </c>
      <c r="K13" s="172">
        <f t="shared" si="2"/>
        <v>31.598542148371667</v>
      </c>
      <c r="L13" s="172">
        <f t="shared" si="2"/>
        <v>29.650719959377611</v>
      </c>
      <c r="M13" s="172">
        <f t="shared" si="2"/>
        <v>32.420816591755717</v>
      </c>
      <c r="N13" s="172">
        <f t="shared" si="2"/>
        <v>30.802785275081813</v>
      </c>
      <c r="O13" s="172">
        <f t="shared" si="2"/>
        <v>26.671119660126148</v>
      </c>
      <c r="P13" s="172">
        <f t="shared" si="2"/>
        <v>28.935535176116495</v>
      </c>
      <c r="Q13" s="170"/>
    </row>
    <row r="14" spans="1:17" s="159" customFormat="1" ht="16.5" thickBot="1" x14ac:dyDescent="0.3">
      <c r="A14" s="160">
        <v>9</v>
      </c>
      <c r="B14" s="168" t="s">
        <v>130</v>
      </c>
      <c r="C14" s="169" t="s">
        <v>123</v>
      </c>
      <c r="D14" s="170"/>
      <c r="E14" s="170"/>
      <c r="F14" s="171">
        <v>6.2489999999999997</v>
      </c>
      <c r="G14" s="171">
        <v>9.4499999999999993</v>
      </c>
      <c r="H14" s="171">
        <v>9.8859999999999992</v>
      </c>
      <c r="I14" s="171">
        <v>10.226000000000001</v>
      </c>
      <c r="J14" s="171">
        <v>12.85</v>
      </c>
      <c r="K14" s="171">
        <v>17.454000000000001</v>
      </c>
      <c r="L14" s="171">
        <v>19.396000000000001</v>
      </c>
      <c r="M14" s="171">
        <v>21.474900000000002</v>
      </c>
      <c r="N14" s="171">
        <v>22.459199999999999</v>
      </c>
      <c r="O14" s="171">
        <v>24.768711709999994</v>
      </c>
      <c r="P14" s="171">
        <v>25.440495000000002</v>
      </c>
      <c r="Q14" s="170"/>
    </row>
    <row r="15" spans="1:17" s="159" customFormat="1" ht="32.25" thickBot="1" x14ac:dyDescent="0.3">
      <c r="A15" s="160">
        <v>10</v>
      </c>
      <c r="B15" s="168" t="s">
        <v>131</v>
      </c>
      <c r="C15" s="169" t="s">
        <v>8</v>
      </c>
      <c r="D15" s="170"/>
      <c r="E15" s="170"/>
      <c r="F15" s="172">
        <f>100*F14/F11</f>
        <v>56.236501079913602</v>
      </c>
      <c r="G15" s="172">
        <f t="shared" ref="G15:P15" si="3">100*G14/G11</f>
        <v>67.202389418290423</v>
      </c>
      <c r="H15" s="172">
        <f t="shared" si="3"/>
        <v>66.964709069972216</v>
      </c>
      <c r="I15" s="172">
        <f t="shared" si="3"/>
        <v>62.25496164617072</v>
      </c>
      <c r="J15" s="172">
        <f t="shared" si="3"/>
        <v>65.374440374440383</v>
      </c>
      <c r="K15" s="172">
        <f t="shared" si="3"/>
        <v>68.401457851628336</v>
      </c>
      <c r="L15" s="172">
        <f t="shared" si="3"/>
        <v>70.349280040622389</v>
      </c>
      <c r="M15" s="172">
        <f t="shared" si="3"/>
        <v>67.57918340824429</v>
      </c>
      <c r="N15" s="172">
        <f t="shared" si="3"/>
        <v>69.197214724918183</v>
      </c>
      <c r="O15" s="172">
        <f t="shared" si="3"/>
        <v>73.328880339873848</v>
      </c>
      <c r="P15" s="172">
        <f t="shared" si="3"/>
        <v>71.064464823883498</v>
      </c>
      <c r="Q15" s="170"/>
    </row>
    <row r="16" spans="1:17" s="159" customFormat="1" ht="16.5" thickBot="1" x14ac:dyDescent="0.3">
      <c r="A16" s="160">
        <v>11</v>
      </c>
      <c r="B16" s="164" t="s">
        <v>132</v>
      </c>
      <c r="C16" s="165" t="s">
        <v>123</v>
      </c>
      <c r="D16" s="166"/>
      <c r="E16" s="166"/>
      <c r="F16" s="167">
        <v>49.692</v>
      </c>
      <c r="G16" s="167">
        <v>58.06</v>
      </c>
      <c r="H16" s="167">
        <v>58.052999999999997</v>
      </c>
      <c r="I16" s="167">
        <v>81.528999999999996</v>
      </c>
      <c r="J16" s="167">
        <v>90.474000000000004</v>
      </c>
      <c r="K16" s="167">
        <v>114.84</v>
      </c>
      <c r="L16" s="167">
        <v>115.998</v>
      </c>
      <c r="M16" s="167">
        <v>133.8195738217</v>
      </c>
      <c r="N16" s="167">
        <v>126.0374478033</v>
      </c>
      <c r="O16" s="167">
        <v>123.70318251879999</v>
      </c>
      <c r="P16" s="167">
        <v>109.42611896859998</v>
      </c>
      <c r="Q16" s="166"/>
    </row>
    <row r="17" spans="1:17" s="159" customFormat="1" ht="16.5" thickBot="1" x14ac:dyDescent="0.3">
      <c r="A17" s="160">
        <v>12</v>
      </c>
      <c r="B17" s="168" t="s">
        <v>124</v>
      </c>
      <c r="C17" s="169" t="s">
        <v>123</v>
      </c>
      <c r="D17" s="170"/>
      <c r="E17" s="170"/>
      <c r="F17" s="171">
        <v>32.42</v>
      </c>
      <c r="G17" s="171">
        <v>32.665000000000006</v>
      </c>
      <c r="H17" s="171">
        <v>31.892999999999997</v>
      </c>
      <c r="I17" s="171">
        <v>54.751999999999995</v>
      </c>
      <c r="J17" s="171">
        <v>58.447000000000003</v>
      </c>
      <c r="K17" s="171">
        <v>74.277000000000001</v>
      </c>
      <c r="L17" s="171">
        <v>72.544000000000011</v>
      </c>
      <c r="M17" s="171">
        <v>84.457073821700007</v>
      </c>
      <c r="N17" s="171">
        <v>74.169047803300003</v>
      </c>
      <c r="O17" s="171">
        <v>65.839506253799982</v>
      </c>
      <c r="P17" s="171">
        <v>51.687323968599983</v>
      </c>
      <c r="Q17" s="170"/>
    </row>
    <row r="18" spans="1:17" s="159" customFormat="1" ht="32.25" thickBot="1" x14ac:dyDescent="0.3">
      <c r="A18" s="160">
        <v>13</v>
      </c>
      <c r="B18" s="168" t="s">
        <v>133</v>
      </c>
      <c r="C18" s="169" t="s">
        <v>8</v>
      </c>
      <c r="D18" s="170"/>
      <c r="E18" s="170"/>
      <c r="F18" s="172">
        <f>100*F17/F16</f>
        <v>65.241890042662803</v>
      </c>
      <c r="G18" s="172">
        <f t="shared" ref="G18:P18" si="4">100*G17/G16</f>
        <v>56.260764726145375</v>
      </c>
      <c r="H18" s="172">
        <f t="shared" si="4"/>
        <v>54.937729316314403</v>
      </c>
      <c r="I18" s="172">
        <f t="shared" si="4"/>
        <v>67.156471930233408</v>
      </c>
      <c r="J18" s="172">
        <f t="shared" si="4"/>
        <v>64.600879810774373</v>
      </c>
      <c r="K18" s="172">
        <f t="shared" si="4"/>
        <v>64.67868338557993</v>
      </c>
      <c r="L18" s="172">
        <f t="shared" si="4"/>
        <v>62.539009293263689</v>
      </c>
      <c r="M18" s="172">
        <f t="shared" si="4"/>
        <v>63.112645937902819</v>
      </c>
      <c r="N18" s="172">
        <f t="shared" si="4"/>
        <v>58.846834092556144</v>
      </c>
      <c r="O18" s="172">
        <f t="shared" si="4"/>
        <v>53.223777200553364</v>
      </c>
      <c r="P18" s="172">
        <f t="shared" si="4"/>
        <v>47.234905574446771</v>
      </c>
      <c r="Q18" s="170"/>
    </row>
    <row r="19" spans="1:17" s="159" customFormat="1" ht="16.5" thickBot="1" x14ac:dyDescent="0.3">
      <c r="A19" s="160">
        <v>14</v>
      </c>
      <c r="B19" s="168" t="s">
        <v>126</v>
      </c>
      <c r="C19" s="169" t="s">
        <v>123</v>
      </c>
      <c r="D19" s="170"/>
      <c r="E19" s="170"/>
      <c r="F19" s="171">
        <v>17.271999999999998</v>
      </c>
      <c r="G19" s="171">
        <v>25.395</v>
      </c>
      <c r="H19" s="171">
        <v>26.16</v>
      </c>
      <c r="I19" s="171">
        <v>26.777000000000001</v>
      </c>
      <c r="J19" s="171">
        <v>32.027000000000001</v>
      </c>
      <c r="K19" s="171">
        <v>40.563000000000002</v>
      </c>
      <c r="L19" s="171">
        <v>43.454000000000001</v>
      </c>
      <c r="M19" s="171">
        <v>49.362499999999997</v>
      </c>
      <c r="N19" s="171">
        <v>51.868400000000001</v>
      </c>
      <c r="O19" s="171">
        <v>57.863676265000002</v>
      </c>
      <c r="P19" s="171">
        <v>57.738794999999996</v>
      </c>
      <c r="Q19" s="170"/>
    </row>
    <row r="20" spans="1:17" s="159" customFormat="1" ht="32.25" thickBot="1" x14ac:dyDescent="0.3">
      <c r="A20" s="160">
        <v>15</v>
      </c>
      <c r="B20" s="168" t="s">
        <v>134</v>
      </c>
      <c r="C20" s="169" t="s">
        <v>8</v>
      </c>
      <c r="D20" s="170"/>
      <c r="E20" s="170"/>
      <c r="F20" s="172">
        <f>100*F19/F16</f>
        <v>34.75810995733719</v>
      </c>
      <c r="G20" s="172">
        <f t="shared" ref="G20:P20" si="5">100*G19/G16</f>
        <v>43.739235273854632</v>
      </c>
      <c r="H20" s="172">
        <f t="shared" si="5"/>
        <v>45.062270683685597</v>
      </c>
      <c r="I20" s="172">
        <f t="shared" si="5"/>
        <v>32.843528069766592</v>
      </c>
      <c r="J20" s="172">
        <f t="shared" si="5"/>
        <v>35.399120189225634</v>
      </c>
      <c r="K20" s="172">
        <f t="shared" si="5"/>
        <v>35.321316614420063</v>
      </c>
      <c r="L20" s="172">
        <f t="shared" si="5"/>
        <v>37.460990706736318</v>
      </c>
      <c r="M20" s="172">
        <f t="shared" si="5"/>
        <v>36.887354062097188</v>
      </c>
      <c r="N20" s="172">
        <f t="shared" si="5"/>
        <v>41.153165907443856</v>
      </c>
      <c r="O20" s="172">
        <f t="shared" si="5"/>
        <v>46.776222799446636</v>
      </c>
      <c r="P20" s="172">
        <f t="shared" si="5"/>
        <v>52.765094425553237</v>
      </c>
      <c r="Q20" s="170"/>
    </row>
    <row r="21" spans="1:17" s="159" customFormat="1" ht="16.5" thickBot="1" x14ac:dyDescent="0.3">
      <c r="A21" s="160">
        <v>16</v>
      </c>
      <c r="B21" s="164" t="s">
        <v>135</v>
      </c>
      <c r="C21" s="165" t="s">
        <v>123</v>
      </c>
      <c r="D21" s="166"/>
      <c r="E21" s="166"/>
      <c r="F21" s="166"/>
      <c r="G21" s="166"/>
      <c r="H21" s="166"/>
      <c r="I21" s="166"/>
      <c r="J21" s="166"/>
      <c r="K21" s="166"/>
      <c r="L21" s="166"/>
      <c r="M21" s="166"/>
      <c r="N21" s="166"/>
      <c r="O21" s="166"/>
      <c r="P21" s="166"/>
      <c r="Q21" s="166"/>
    </row>
    <row r="22" spans="1:17" s="159" customFormat="1" ht="16.5" thickBot="1" x14ac:dyDescent="0.3">
      <c r="A22" s="160">
        <v>17</v>
      </c>
      <c r="B22" s="168" t="s">
        <v>124</v>
      </c>
      <c r="C22" s="169" t="s">
        <v>123</v>
      </c>
      <c r="D22" s="170"/>
      <c r="E22" s="170"/>
      <c r="F22" s="170"/>
      <c r="G22" s="170"/>
      <c r="H22" s="170"/>
      <c r="I22" s="170"/>
      <c r="J22" s="170"/>
      <c r="K22" s="170"/>
      <c r="L22" s="170"/>
      <c r="M22" s="170"/>
      <c r="N22" s="170"/>
      <c r="O22" s="170"/>
      <c r="P22" s="170"/>
      <c r="Q22" s="170"/>
    </row>
    <row r="23" spans="1:17" s="159" customFormat="1" ht="32.25" thickBot="1" x14ac:dyDescent="0.3">
      <c r="A23" s="160">
        <v>18</v>
      </c>
      <c r="B23" s="168" t="s">
        <v>136</v>
      </c>
      <c r="C23" s="169" t="s">
        <v>8</v>
      </c>
      <c r="D23" s="170"/>
      <c r="E23" s="170"/>
      <c r="F23" s="170"/>
      <c r="G23" s="170"/>
      <c r="H23" s="170"/>
      <c r="I23" s="170"/>
      <c r="J23" s="170"/>
      <c r="K23" s="170"/>
      <c r="L23" s="170"/>
      <c r="M23" s="170"/>
      <c r="N23" s="170"/>
      <c r="O23" s="170"/>
      <c r="P23" s="170"/>
      <c r="Q23" s="170"/>
    </row>
    <row r="24" spans="1:17" s="159" customFormat="1" ht="16.5" thickBot="1" x14ac:dyDescent="0.3">
      <c r="A24" s="160">
        <v>19</v>
      </c>
      <c r="B24" s="168" t="s">
        <v>126</v>
      </c>
      <c r="C24" s="169" t="s">
        <v>137</v>
      </c>
      <c r="D24" s="170"/>
      <c r="E24" s="170"/>
      <c r="F24" s="170"/>
      <c r="G24" s="170"/>
      <c r="H24" s="170"/>
      <c r="I24" s="170"/>
      <c r="J24" s="170"/>
      <c r="K24" s="170"/>
      <c r="L24" s="170"/>
      <c r="M24" s="170"/>
      <c r="N24" s="170"/>
      <c r="O24" s="170"/>
      <c r="P24" s="170"/>
      <c r="Q24" s="170"/>
    </row>
    <row r="25" spans="1:17" s="159" customFormat="1" ht="32.25" thickBot="1" x14ac:dyDescent="0.3">
      <c r="A25" s="160">
        <v>20</v>
      </c>
      <c r="B25" s="168" t="s">
        <v>138</v>
      </c>
      <c r="C25" s="169" t="s">
        <v>8</v>
      </c>
      <c r="D25" s="170"/>
      <c r="E25" s="170"/>
      <c r="F25" s="170"/>
      <c r="G25" s="170"/>
      <c r="H25" s="170"/>
      <c r="I25" s="170"/>
      <c r="J25" s="170"/>
      <c r="K25" s="170"/>
      <c r="L25" s="170"/>
      <c r="M25" s="170"/>
      <c r="N25" s="170"/>
      <c r="O25" s="170"/>
      <c r="P25" s="170"/>
      <c r="Q25" s="170"/>
    </row>
    <row r="26" spans="1:17" s="159" customFormat="1" ht="16.5" thickBot="1" x14ac:dyDescent="0.3">
      <c r="A26" s="160">
        <v>21</v>
      </c>
      <c r="B26" s="164" t="s">
        <v>139</v>
      </c>
      <c r="C26" s="165" t="s">
        <v>123</v>
      </c>
      <c r="D26" s="166"/>
      <c r="E26" s="166"/>
      <c r="F26" s="167">
        <v>130.61600000000001</v>
      </c>
      <c r="G26" s="167">
        <v>169.94300000000001</v>
      </c>
      <c r="H26" s="167">
        <v>173.28200000000001</v>
      </c>
      <c r="I26" s="167">
        <v>167.06700000000001</v>
      </c>
      <c r="J26" s="167">
        <v>187.059</v>
      </c>
      <c r="K26" s="167">
        <v>221.45500000000001</v>
      </c>
      <c r="L26" s="167">
        <v>224.87899999999999</v>
      </c>
      <c r="M26" s="167">
        <v>244.62651648920001</v>
      </c>
      <c r="N26" s="167">
        <v>257.30153509339999</v>
      </c>
      <c r="O26" s="167">
        <v>283.33797076839994</v>
      </c>
      <c r="P26" s="167">
        <v>291.52157222139999</v>
      </c>
      <c r="Q26" s="166"/>
    </row>
    <row r="27" spans="1:17" s="159" customFormat="1" ht="16.5" thickBot="1" x14ac:dyDescent="0.3">
      <c r="A27" s="160">
        <v>22</v>
      </c>
      <c r="B27" s="168" t="s">
        <v>124</v>
      </c>
      <c r="C27" s="169" t="s">
        <v>123</v>
      </c>
      <c r="D27" s="170"/>
      <c r="E27" s="170"/>
      <c r="F27" s="171">
        <v>44.106000000000009</v>
      </c>
      <c r="G27" s="171">
        <v>45.358000000000018</v>
      </c>
      <c r="H27" s="171">
        <v>46.442000000000007</v>
      </c>
      <c r="I27" s="171">
        <v>38.308999999999997</v>
      </c>
      <c r="J27" s="171">
        <v>39.216999999999985</v>
      </c>
      <c r="K27" s="171">
        <v>42.981999999999999</v>
      </c>
      <c r="L27" s="171">
        <v>43.837999999999994</v>
      </c>
      <c r="M27" s="171">
        <v>33.411916489199996</v>
      </c>
      <c r="N27" s="171">
        <v>34.309235093399991</v>
      </c>
      <c r="O27" s="171">
        <v>31.716272613399951</v>
      </c>
      <c r="P27" s="171">
        <v>47.669867221400011</v>
      </c>
      <c r="Q27" s="170"/>
    </row>
    <row r="28" spans="1:17" s="159" customFormat="1" ht="32.25" thickBot="1" x14ac:dyDescent="0.3">
      <c r="A28" s="160">
        <v>23</v>
      </c>
      <c r="B28" s="168" t="s">
        <v>140</v>
      </c>
      <c r="C28" s="169" t="s">
        <v>8</v>
      </c>
      <c r="D28" s="170"/>
      <c r="E28" s="170"/>
      <c r="F28" s="172">
        <f>100*F27/F26</f>
        <v>33.767685429043922</v>
      </c>
      <c r="G28" s="172">
        <f t="shared" ref="G28:P28" si="6">100*G27/G26</f>
        <v>26.690125512671905</v>
      </c>
      <c r="H28" s="172">
        <f t="shared" si="6"/>
        <v>26.801398875820919</v>
      </c>
      <c r="I28" s="172">
        <f t="shared" si="6"/>
        <v>22.930321368073884</v>
      </c>
      <c r="J28" s="172">
        <f t="shared" si="6"/>
        <v>20.965043114739192</v>
      </c>
      <c r="K28" s="172">
        <f t="shared" si="6"/>
        <v>19.408909259217445</v>
      </c>
      <c r="L28" s="172">
        <f t="shared" si="6"/>
        <v>19.49403901653778</v>
      </c>
      <c r="M28" s="172">
        <f t="shared" si="6"/>
        <v>13.658338012050747</v>
      </c>
      <c r="N28" s="172">
        <f t="shared" si="6"/>
        <v>13.334252001623621</v>
      </c>
      <c r="O28" s="172">
        <f t="shared" si="6"/>
        <v>11.193795355909</v>
      </c>
      <c r="P28" s="172">
        <f t="shared" si="6"/>
        <v>16.352089095209902</v>
      </c>
      <c r="Q28" s="170"/>
    </row>
    <row r="29" spans="1:17" s="159" customFormat="1" ht="16.5" thickBot="1" x14ac:dyDescent="0.3">
      <c r="A29" s="160">
        <v>24</v>
      </c>
      <c r="B29" s="168" t="s">
        <v>126</v>
      </c>
      <c r="C29" s="169" t="s">
        <v>123</v>
      </c>
      <c r="D29" s="170"/>
      <c r="E29" s="170"/>
      <c r="F29" s="171">
        <v>86.51</v>
      </c>
      <c r="G29" s="171">
        <v>124.58499999999999</v>
      </c>
      <c r="H29" s="171">
        <v>126.84</v>
      </c>
      <c r="I29" s="171">
        <v>128.75800000000001</v>
      </c>
      <c r="J29" s="171">
        <v>147.84200000000001</v>
      </c>
      <c r="K29" s="171">
        <v>178.47300000000001</v>
      </c>
      <c r="L29" s="171">
        <v>181.041</v>
      </c>
      <c r="M29" s="171">
        <v>211.21460000000002</v>
      </c>
      <c r="N29" s="171">
        <v>222.9923</v>
      </c>
      <c r="O29" s="171">
        <v>251.62169815499999</v>
      </c>
      <c r="P29" s="171">
        <v>243.85170499999998</v>
      </c>
      <c r="Q29" s="170"/>
    </row>
    <row r="30" spans="1:17" s="159" customFormat="1" ht="32.25" thickBot="1" x14ac:dyDescent="0.3">
      <c r="A30" s="160">
        <v>25</v>
      </c>
      <c r="B30" s="168" t="s">
        <v>141</v>
      </c>
      <c r="C30" s="169" t="s">
        <v>8</v>
      </c>
      <c r="D30" s="170"/>
      <c r="E30" s="170"/>
      <c r="F30" s="172">
        <f>100*F29/F26</f>
        <v>66.232314570956078</v>
      </c>
      <c r="G30" s="172">
        <f t="shared" ref="G30:P30" si="7">100*G29/G26</f>
        <v>73.309874487328102</v>
      </c>
      <c r="H30" s="172">
        <f t="shared" si="7"/>
        <v>73.198601124179078</v>
      </c>
      <c r="I30" s="172">
        <f t="shared" si="7"/>
        <v>77.069678631926124</v>
      </c>
      <c r="J30" s="172">
        <f t="shared" si="7"/>
        <v>79.034956885260812</v>
      </c>
      <c r="K30" s="172">
        <f t="shared" si="7"/>
        <v>80.591090740782562</v>
      </c>
      <c r="L30" s="172">
        <f t="shared" si="7"/>
        <v>80.505960983462217</v>
      </c>
      <c r="M30" s="172">
        <f t="shared" si="7"/>
        <v>86.341661987949252</v>
      </c>
      <c r="N30" s="172">
        <f t="shared" si="7"/>
        <v>86.665747998376375</v>
      </c>
      <c r="O30" s="172">
        <f t="shared" si="7"/>
        <v>88.806204644090997</v>
      </c>
      <c r="P30" s="172">
        <f t="shared" si="7"/>
        <v>83.647910904790095</v>
      </c>
      <c r="Q30" s="170"/>
    </row>
    <row r="31" spans="1:17" s="159" customFormat="1" ht="16.5" thickBot="1" x14ac:dyDescent="0.3">
      <c r="A31" s="160">
        <v>26</v>
      </c>
      <c r="B31" s="164" t="s">
        <v>142</v>
      </c>
      <c r="C31" s="165" t="s">
        <v>123</v>
      </c>
      <c r="D31" s="166"/>
      <c r="E31" s="166"/>
      <c r="F31" s="166"/>
      <c r="G31" s="166"/>
      <c r="H31" s="166"/>
      <c r="I31" s="166"/>
      <c r="J31" s="166"/>
      <c r="K31" s="166"/>
      <c r="L31" s="166"/>
      <c r="M31" s="166"/>
      <c r="N31" s="166"/>
      <c r="O31" s="166"/>
      <c r="P31" s="166"/>
      <c r="Q31" s="166"/>
    </row>
    <row r="32" spans="1:17" s="159" customFormat="1" ht="16.5" thickBot="1" x14ac:dyDescent="0.3">
      <c r="A32" s="160">
        <v>27</v>
      </c>
      <c r="B32" s="168" t="s">
        <v>124</v>
      </c>
      <c r="C32" s="169" t="s">
        <v>123</v>
      </c>
      <c r="D32" s="170"/>
      <c r="E32" s="170"/>
      <c r="F32" s="170"/>
      <c r="G32" s="170"/>
      <c r="H32" s="170"/>
      <c r="I32" s="170"/>
      <c r="J32" s="170"/>
      <c r="K32" s="170"/>
      <c r="L32" s="170"/>
      <c r="M32" s="170"/>
      <c r="N32" s="170"/>
      <c r="O32" s="170"/>
      <c r="P32" s="170"/>
      <c r="Q32" s="170"/>
    </row>
    <row r="33" spans="1:17" s="159" customFormat="1" ht="32.25" thickBot="1" x14ac:dyDescent="0.3">
      <c r="A33" s="160">
        <v>28</v>
      </c>
      <c r="B33" s="168" t="s">
        <v>143</v>
      </c>
      <c r="C33" s="169" t="s">
        <v>8</v>
      </c>
      <c r="D33" s="170"/>
      <c r="E33" s="170"/>
      <c r="F33" s="170"/>
      <c r="G33" s="170"/>
      <c r="H33" s="170"/>
      <c r="I33" s="170"/>
      <c r="J33" s="170"/>
      <c r="K33" s="170"/>
      <c r="L33" s="170"/>
      <c r="M33" s="170"/>
      <c r="N33" s="170"/>
      <c r="O33" s="170"/>
      <c r="P33" s="170"/>
      <c r="Q33" s="170"/>
    </row>
    <row r="34" spans="1:17" s="159" customFormat="1" ht="16.5" thickBot="1" x14ac:dyDescent="0.3">
      <c r="A34" s="160">
        <v>29</v>
      </c>
      <c r="B34" s="168" t="s">
        <v>126</v>
      </c>
      <c r="C34" s="169" t="s">
        <v>123</v>
      </c>
      <c r="D34" s="170"/>
      <c r="E34" s="170"/>
      <c r="F34" s="170"/>
      <c r="G34" s="170"/>
      <c r="H34" s="170"/>
      <c r="I34" s="170"/>
      <c r="J34" s="170"/>
      <c r="K34" s="170"/>
      <c r="L34" s="170"/>
      <c r="M34" s="170"/>
      <c r="N34" s="170"/>
      <c r="O34" s="170"/>
      <c r="P34" s="170"/>
      <c r="Q34" s="170"/>
    </row>
    <row r="35" spans="1:17" s="159" customFormat="1" ht="32.25" thickBot="1" x14ac:dyDescent="0.3">
      <c r="A35" s="160">
        <v>30</v>
      </c>
      <c r="B35" s="168" t="s">
        <v>144</v>
      </c>
      <c r="C35" s="169" t="s">
        <v>8</v>
      </c>
      <c r="D35" s="170"/>
      <c r="E35" s="170"/>
      <c r="F35" s="170"/>
      <c r="G35" s="170"/>
      <c r="H35" s="170"/>
      <c r="I35" s="170"/>
      <c r="J35" s="170"/>
      <c r="K35" s="170"/>
      <c r="L35" s="170"/>
      <c r="M35" s="170"/>
      <c r="N35" s="170"/>
      <c r="O35" s="170"/>
      <c r="P35" s="170"/>
      <c r="Q35" s="170"/>
    </row>
    <row r="36" spans="1:17" s="159" customFormat="1" ht="16.5" thickBot="1" x14ac:dyDescent="0.3">
      <c r="A36" s="160">
        <v>31</v>
      </c>
      <c r="B36" s="164" t="s">
        <v>145</v>
      </c>
      <c r="C36" s="165" t="s">
        <v>123</v>
      </c>
      <c r="D36" s="166"/>
      <c r="E36" s="166"/>
      <c r="F36" s="167">
        <v>16.087</v>
      </c>
      <c r="G36" s="167">
        <v>16.73</v>
      </c>
      <c r="H36" s="167">
        <v>17.492999999999999</v>
      </c>
      <c r="I36" s="167">
        <v>17.957999999999998</v>
      </c>
      <c r="J36" s="167">
        <v>19.66</v>
      </c>
      <c r="K36" s="167">
        <v>30.388000000000002</v>
      </c>
      <c r="L36" s="167">
        <v>38.024000000000001</v>
      </c>
      <c r="M36" s="167">
        <v>39.493998099400002</v>
      </c>
      <c r="N36" s="167">
        <v>44.411460478310005</v>
      </c>
      <c r="O36" s="167">
        <v>24.256799190630002</v>
      </c>
      <c r="P36" s="167">
        <v>30.398226924199996</v>
      </c>
      <c r="Q36" s="166"/>
    </row>
    <row r="37" spans="1:17" s="159" customFormat="1" ht="16.5" thickBot="1" x14ac:dyDescent="0.3">
      <c r="A37" s="160">
        <v>32</v>
      </c>
      <c r="B37" s="168" t="s">
        <v>124</v>
      </c>
      <c r="C37" s="169" t="s">
        <v>123</v>
      </c>
      <c r="D37" s="170"/>
      <c r="E37" s="170"/>
      <c r="F37" s="171">
        <v>15.26</v>
      </c>
      <c r="G37" s="171">
        <v>15.3</v>
      </c>
      <c r="H37" s="171">
        <v>15.895999999999999</v>
      </c>
      <c r="I37" s="171">
        <v>16.234999999999999</v>
      </c>
      <c r="J37" s="171">
        <v>17.094000000000001</v>
      </c>
      <c r="K37" s="171">
        <v>26.416</v>
      </c>
      <c r="L37" s="171">
        <v>32.939</v>
      </c>
      <c r="M37" s="171">
        <v>34.169898099400001</v>
      </c>
      <c r="N37" s="171">
        <v>38.903760478310005</v>
      </c>
      <c r="O37" s="171">
        <v>18.347083283430003</v>
      </c>
      <c r="P37" s="171">
        <v>23.907332724199996</v>
      </c>
      <c r="Q37" s="170"/>
    </row>
    <row r="38" spans="1:17" s="159" customFormat="1" ht="32.25" thickBot="1" x14ac:dyDescent="0.3">
      <c r="A38" s="160">
        <v>33</v>
      </c>
      <c r="B38" s="168" t="s">
        <v>146</v>
      </c>
      <c r="C38" s="169" t="s">
        <v>8</v>
      </c>
      <c r="D38" s="170"/>
      <c r="E38" s="170"/>
      <c r="F38" s="172">
        <f>100*F37/F36</f>
        <v>94.859203083234917</v>
      </c>
      <c r="G38" s="172">
        <f t="shared" ref="G38:P38" si="8">100*G37/G36</f>
        <v>91.452480573819486</v>
      </c>
      <c r="H38" s="172">
        <f t="shared" si="8"/>
        <v>90.870633967872863</v>
      </c>
      <c r="I38" s="172">
        <f t="shared" si="8"/>
        <v>90.405390355273425</v>
      </c>
      <c r="J38" s="172">
        <f t="shared" si="8"/>
        <v>86.948118006103769</v>
      </c>
      <c r="K38" s="172">
        <f t="shared" si="8"/>
        <v>86.92905094116098</v>
      </c>
      <c r="L38" s="172">
        <f t="shared" si="8"/>
        <v>86.626867241742062</v>
      </c>
      <c r="M38" s="172">
        <f t="shared" si="8"/>
        <v>86.519217460333834</v>
      </c>
      <c r="N38" s="172">
        <f t="shared" si="8"/>
        <v>87.598471338969162</v>
      </c>
      <c r="O38" s="172">
        <f t="shared" si="8"/>
        <v>75.636868406434985</v>
      </c>
      <c r="P38" s="172">
        <f t="shared" si="8"/>
        <v>78.647128938850685</v>
      </c>
      <c r="Q38" s="170"/>
    </row>
    <row r="39" spans="1:17" s="159" customFormat="1" ht="16.5" thickBot="1" x14ac:dyDescent="0.3">
      <c r="A39" s="160">
        <v>34</v>
      </c>
      <c r="B39" s="168" t="s">
        <v>126</v>
      </c>
      <c r="C39" s="169" t="s">
        <v>123</v>
      </c>
      <c r="D39" s="170"/>
      <c r="E39" s="170"/>
      <c r="F39" s="170">
        <v>0.82699999999999996</v>
      </c>
      <c r="G39" s="170">
        <v>1.43</v>
      </c>
      <c r="H39" s="170">
        <v>1.597</v>
      </c>
      <c r="I39" s="170">
        <v>1.7230000000000001</v>
      </c>
      <c r="J39" s="170">
        <v>2.5659999999999998</v>
      </c>
      <c r="K39" s="170">
        <v>3.972</v>
      </c>
      <c r="L39" s="170">
        <v>5.085</v>
      </c>
      <c r="M39" s="170">
        <v>5.3241000000000005</v>
      </c>
      <c r="N39" s="170">
        <v>5.5076999999999998</v>
      </c>
      <c r="O39" s="170">
        <v>5.909715907199999</v>
      </c>
      <c r="P39" s="170">
        <v>6.4908941999999996</v>
      </c>
      <c r="Q39" s="170"/>
    </row>
    <row r="40" spans="1:17" s="159" customFormat="1" ht="32.25" thickBot="1" x14ac:dyDescent="0.3">
      <c r="A40" s="160">
        <v>35</v>
      </c>
      <c r="B40" s="168" t="s">
        <v>147</v>
      </c>
      <c r="C40" s="169" t="s">
        <v>8</v>
      </c>
      <c r="D40" s="170"/>
      <c r="E40" s="170"/>
      <c r="F40" s="172">
        <f>100*F39/F36</f>
        <v>5.1407969167650895</v>
      </c>
      <c r="G40" s="172">
        <f t="shared" ref="G40:P40" si="9">100*G39/G36</f>
        <v>8.5475194261805143</v>
      </c>
      <c r="H40" s="172">
        <f t="shared" si="9"/>
        <v>9.1293660321271375</v>
      </c>
      <c r="I40" s="172">
        <f t="shared" si="9"/>
        <v>9.5946096447265852</v>
      </c>
      <c r="J40" s="172">
        <f t="shared" si="9"/>
        <v>13.051881993896234</v>
      </c>
      <c r="K40" s="172">
        <f t="shared" si="9"/>
        <v>13.070949058839014</v>
      </c>
      <c r="L40" s="172">
        <f t="shared" si="9"/>
        <v>13.373132758257942</v>
      </c>
      <c r="M40" s="172">
        <f t="shared" si="9"/>
        <v>13.48078253966616</v>
      </c>
      <c r="N40" s="172">
        <f t="shared" si="9"/>
        <v>12.401528661030842</v>
      </c>
      <c r="O40" s="172">
        <f t="shared" si="9"/>
        <v>24.363131593565008</v>
      </c>
      <c r="P40" s="172">
        <f t="shared" si="9"/>
        <v>21.352871061149315</v>
      </c>
      <c r="Q40" s="170"/>
    </row>
    <row r="41" spans="1:17" s="159" customFormat="1" ht="16.5" thickBot="1" x14ac:dyDescent="0.3">
      <c r="A41" s="160">
        <v>36</v>
      </c>
      <c r="B41" s="164" t="s">
        <v>148</v>
      </c>
      <c r="C41" s="165" t="s">
        <v>123</v>
      </c>
      <c r="D41" s="166"/>
      <c r="E41" s="166"/>
      <c r="F41" s="166"/>
      <c r="G41" s="166"/>
      <c r="H41" s="166"/>
      <c r="I41" s="166"/>
      <c r="J41" s="166"/>
      <c r="K41" s="166"/>
      <c r="L41" s="166"/>
      <c r="M41" s="166"/>
      <c r="N41" s="166"/>
      <c r="O41" s="166"/>
      <c r="P41" s="166"/>
      <c r="Q41" s="166"/>
    </row>
    <row r="42" spans="1:17" s="159" customFormat="1" ht="16.5" thickBot="1" x14ac:dyDescent="0.3">
      <c r="A42" s="160">
        <v>37</v>
      </c>
      <c r="B42" s="168" t="s">
        <v>124</v>
      </c>
      <c r="C42" s="169" t="s">
        <v>123</v>
      </c>
      <c r="D42" s="170"/>
      <c r="E42" s="170"/>
      <c r="F42" s="170"/>
      <c r="G42" s="170"/>
      <c r="H42" s="170"/>
      <c r="I42" s="170"/>
      <c r="J42" s="170"/>
      <c r="K42" s="170"/>
      <c r="L42" s="170"/>
      <c r="M42" s="170"/>
      <c r="N42" s="170"/>
      <c r="O42" s="170"/>
      <c r="P42" s="170"/>
      <c r="Q42" s="170"/>
    </row>
    <row r="43" spans="1:17" s="159" customFormat="1" ht="32.25" thickBot="1" x14ac:dyDescent="0.3">
      <c r="A43" s="160">
        <v>38</v>
      </c>
      <c r="B43" s="168" t="s">
        <v>149</v>
      </c>
      <c r="C43" s="169" t="s">
        <v>8</v>
      </c>
      <c r="D43" s="170"/>
      <c r="E43" s="170"/>
      <c r="F43" s="170"/>
      <c r="G43" s="170"/>
      <c r="H43" s="170"/>
      <c r="I43" s="170"/>
      <c r="J43" s="170"/>
      <c r="K43" s="170"/>
      <c r="L43" s="170"/>
      <c r="M43" s="170"/>
      <c r="N43" s="170"/>
      <c r="O43" s="170"/>
      <c r="P43" s="170"/>
      <c r="Q43" s="170"/>
    </row>
    <row r="44" spans="1:17" s="159" customFormat="1" ht="16.5" thickBot="1" x14ac:dyDescent="0.3">
      <c r="A44" s="160">
        <v>39</v>
      </c>
      <c r="B44" s="168" t="s">
        <v>126</v>
      </c>
      <c r="C44" s="169" t="s">
        <v>123</v>
      </c>
      <c r="D44" s="170"/>
      <c r="E44" s="170"/>
      <c r="F44" s="170"/>
      <c r="G44" s="170"/>
      <c r="H44" s="170"/>
      <c r="I44" s="170"/>
      <c r="J44" s="170"/>
      <c r="K44" s="170"/>
      <c r="L44" s="170"/>
      <c r="M44" s="170"/>
      <c r="N44" s="170"/>
      <c r="O44" s="170"/>
      <c r="P44" s="170"/>
      <c r="Q44" s="170"/>
    </row>
    <row r="45" spans="1:17" s="159" customFormat="1" ht="32.25" thickBot="1" x14ac:dyDescent="0.3">
      <c r="A45" s="160">
        <v>40</v>
      </c>
      <c r="B45" s="168" t="s">
        <v>150</v>
      </c>
      <c r="C45" s="169" t="s">
        <v>8</v>
      </c>
      <c r="D45" s="170"/>
      <c r="E45" s="170"/>
      <c r="F45" s="170"/>
      <c r="G45" s="170"/>
      <c r="H45" s="170"/>
      <c r="I45" s="170"/>
      <c r="J45" s="170"/>
      <c r="K45" s="170"/>
      <c r="L45" s="170"/>
      <c r="M45" s="170"/>
      <c r="N45" s="170"/>
      <c r="O45" s="170"/>
      <c r="P45" s="170"/>
      <c r="Q45" s="170"/>
    </row>
    <row r="46" spans="1:17" s="159" customFormat="1" ht="16.5" thickBot="1" x14ac:dyDescent="0.3">
      <c r="A46" s="160">
        <v>41</v>
      </c>
      <c r="B46" s="164" t="s">
        <v>151</v>
      </c>
      <c r="C46" s="165" t="s">
        <v>123</v>
      </c>
      <c r="D46" s="166"/>
      <c r="E46" s="166"/>
      <c r="F46" s="166"/>
      <c r="G46" s="166"/>
      <c r="H46" s="166"/>
      <c r="I46" s="166"/>
      <c r="J46" s="166"/>
      <c r="K46" s="166"/>
      <c r="L46" s="166"/>
      <c r="M46" s="166"/>
      <c r="N46" s="166"/>
      <c r="O46" s="166"/>
      <c r="P46" s="166"/>
      <c r="Q46" s="166"/>
    </row>
    <row r="47" spans="1:17" s="159" customFormat="1" ht="16.5" thickBot="1" x14ac:dyDescent="0.3">
      <c r="A47" s="160">
        <v>42</v>
      </c>
      <c r="B47" s="168" t="s">
        <v>124</v>
      </c>
      <c r="C47" s="169" t="s">
        <v>123</v>
      </c>
      <c r="D47" s="170"/>
      <c r="E47" s="170"/>
      <c r="F47" s="170"/>
      <c r="G47" s="170"/>
      <c r="H47" s="170"/>
      <c r="I47" s="170"/>
      <c r="J47" s="170"/>
      <c r="K47" s="170"/>
      <c r="L47" s="170"/>
      <c r="M47" s="170"/>
      <c r="N47" s="170"/>
      <c r="O47" s="170"/>
      <c r="P47" s="170"/>
      <c r="Q47" s="170"/>
    </row>
    <row r="48" spans="1:17" s="159" customFormat="1" ht="32.25" thickBot="1" x14ac:dyDescent="0.3">
      <c r="A48" s="160">
        <v>43</v>
      </c>
      <c r="B48" s="168" t="s">
        <v>152</v>
      </c>
      <c r="C48" s="169" t="s">
        <v>8</v>
      </c>
      <c r="D48" s="170"/>
      <c r="E48" s="170"/>
      <c r="F48" s="170"/>
      <c r="G48" s="170"/>
      <c r="H48" s="170"/>
      <c r="I48" s="170"/>
      <c r="J48" s="170"/>
      <c r="K48" s="170"/>
      <c r="L48" s="170"/>
      <c r="M48" s="170"/>
      <c r="N48" s="170"/>
      <c r="O48" s="170"/>
      <c r="P48" s="170"/>
      <c r="Q48" s="170"/>
    </row>
    <row r="49" spans="1:17" s="159" customFormat="1" ht="16.5" thickBot="1" x14ac:dyDescent="0.3">
      <c r="A49" s="160">
        <v>44</v>
      </c>
      <c r="B49" s="168" t="s">
        <v>126</v>
      </c>
      <c r="C49" s="169" t="s">
        <v>123</v>
      </c>
      <c r="D49" s="170"/>
      <c r="E49" s="170"/>
      <c r="F49" s="170"/>
      <c r="G49" s="170"/>
      <c r="H49" s="170"/>
      <c r="I49" s="170"/>
      <c r="J49" s="170"/>
      <c r="K49" s="170"/>
      <c r="L49" s="170"/>
      <c r="M49" s="170"/>
      <c r="N49" s="170"/>
      <c r="O49" s="170"/>
      <c r="P49" s="170"/>
      <c r="Q49" s="170"/>
    </row>
    <row r="50" spans="1:17" s="159" customFormat="1" ht="32.25" thickBot="1" x14ac:dyDescent="0.3">
      <c r="A50" s="160">
        <v>45</v>
      </c>
      <c r="B50" s="168" t="s">
        <v>153</v>
      </c>
      <c r="C50" s="169" t="s">
        <v>8</v>
      </c>
      <c r="D50" s="170"/>
      <c r="E50" s="170"/>
      <c r="F50" s="170"/>
      <c r="G50" s="170"/>
      <c r="H50" s="170"/>
      <c r="I50" s="170"/>
      <c r="J50" s="170"/>
      <c r="K50" s="170"/>
      <c r="L50" s="170"/>
      <c r="M50" s="170"/>
      <c r="N50" s="170"/>
      <c r="O50" s="170"/>
      <c r="P50" s="170"/>
      <c r="Q50" s="170"/>
    </row>
    <row r="51" spans="1:17" s="159" customFormat="1" ht="16.5" thickBot="1" x14ac:dyDescent="0.3">
      <c r="A51" s="160">
        <v>46</v>
      </c>
      <c r="B51" s="173"/>
      <c r="C51" s="174"/>
      <c r="D51" s="174"/>
      <c r="E51" s="174"/>
      <c r="F51" s="174"/>
      <c r="G51" s="174"/>
      <c r="H51" s="174"/>
      <c r="I51" s="174"/>
      <c r="J51" s="174"/>
      <c r="K51" s="174"/>
      <c r="L51" s="174"/>
      <c r="M51" s="174"/>
      <c r="N51" s="174"/>
      <c r="O51" s="174"/>
      <c r="P51" s="174"/>
      <c r="Q51" s="175"/>
    </row>
    <row r="52" spans="1:17" s="159" customFormat="1" ht="16.5" thickBot="1" x14ac:dyDescent="0.3">
      <c r="A52" s="160">
        <v>47</v>
      </c>
      <c r="B52" s="161" t="s">
        <v>154</v>
      </c>
      <c r="C52" s="162"/>
      <c r="D52" s="162"/>
      <c r="E52" s="162"/>
      <c r="F52" s="162"/>
      <c r="G52" s="162"/>
      <c r="H52" s="162"/>
      <c r="I52" s="162"/>
      <c r="J52" s="162"/>
      <c r="K52" s="162"/>
      <c r="L52" s="162"/>
      <c r="M52" s="162"/>
      <c r="N52" s="162"/>
      <c r="O52" s="162"/>
      <c r="P52" s="162"/>
      <c r="Q52" s="163"/>
    </row>
    <row r="53" spans="1:17" s="159" customFormat="1" ht="16.5" thickBot="1" x14ac:dyDescent="0.3">
      <c r="A53" s="160">
        <v>48</v>
      </c>
      <c r="B53" s="168" t="s">
        <v>155</v>
      </c>
      <c r="C53" s="169" t="s">
        <v>156</v>
      </c>
      <c r="D53" s="170"/>
      <c r="E53" s="170"/>
      <c r="F53" s="176">
        <v>8.1000000000000003E-2</v>
      </c>
      <c r="G53" s="176">
        <v>0.1113</v>
      </c>
      <c r="H53" s="176">
        <v>0.11560000000000001</v>
      </c>
      <c r="I53" s="176">
        <v>0.14839999999999998</v>
      </c>
      <c r="J53" s="176">
        <v>0.17469999999999999</v>
      </c>
      <c r="K53" s="176">
        <v>0.23209999999999997</v>
      </c>
      <c r="L53" s="176">
        <v>0.25009999999999999</v>
      </c>
      <c r="M53" s="176">
        <v>0.314865633619904</v>
      </c>
      <c r="N53" s="176">
        <v>0.31417014016721601</v>
      </c>
      <c r="O53" s="176">
        <v>0.31325082052448</v>
      </c>
      <c r="P53" s="176">
        <v>0.31304416212032005</v>
      </c>
      <c r="Q53" s="170"/>
    </row>
    <row r="54" spans="1:17" s="159" customFormat="1" ht="16.5" thickBot="1" x14ac:dyDescent="0.3">
      <c r="A54" s="160">
        <v>49</v>
      </c>
      <c r="B54" s="168" t="s">
        <v>157</v>
      </c>
      <c r="C54" s="169" t="s">
        <v>158</v>
      </c>
      <c r="D54" s="170"/>
      <c r="E54" s="170"/>
      <c r="F54" s="170"/>
      <c r="G54" s="170"/>
      <c r="H54" s="170"/>
      <c r="I54" s="170"/>
      <c r="J54" s="170"/>
      <c r="K54" s="170"/>
      <c r="L54" s="170"/>
      <c r="M54" s="170"/>
      <c r="N54" s="170"/>
      <c r="O54" s="170"/>
      <c r="P54" s="170"/>
      <c r="Q54" s="170"/>
    </row>
    <row r="55" spans="1:17" s="159" customFormat="1" ht="16.5" thickBot="1" x14ac:dyDescent="0.3">
      <c r="A55" s="160">
        <v>50</v>
      </c>
      <c r="B55" s="168" t="s">
        <v>159</v>
      </c>
      <c r="C55" s="169" t="s">
        <v>160</v>
      </c>
      <c r="D55" s="170"/>
      <c r="E55" s="170"/>
      <c r="F55" s="170"/>
      <c r="G55" s="170"/>
      <c r="H55" s="170"/>
      <c r="I55" s="170"/>
      <c r="J55" s="170"/>
      <c r="K55" s="170"/>
      <c r="L55" s="170"/>
      <c r="M55" s="170"/>
      <c r="N55" s="170"/>
      <c r="O55" s="170"/>
      <c r="P55" s="170"/>
      <c r="Q55" s="170"/>
    </row>
    <row r="56" spans="1:17" s="159" customFormat="1" ht="16.5" thickBot="1" x14ac:dyDescent="0.3">
      <c r="A56" s="160">
        <v>51</v>
      </c>
      <c r="B56" s="168" t="s">
        <v>161</v>
      </c>
      <c r="C56" s="169" t="s">
        <v>156</v>
      </c>
      <c r="D56" s="170"/>
      <c r="E56" s="170"/>
      <c r="F56" s="170"/>
      <c r="G56" s="170"/>
      <c r="H56" s="170"/>
      <c r="I56" s="170"/>
      <c r="J56" s="170"/>
      <c r="K56" s="170"/>
      <c r="L56" s="170"/>
      <c r="M56" s="170"/>
      <c r="N56" s="170"/>
      <c r="O56" s="170"/>
      <c r="P56" s="170"/>
      <c r="Q56" s="170"/>
    </row>
    <row r="57" spans="1:17" s="159" customFormat="1" ht="16.5" thickBot="1" x14ac:dyDescent="0.3">
      <c r="A57" s="160">
        <v>52</v>
      </c>
      <c r="B57" s="168" t="s">
        <v>162</v>
      </c>
      <c r="C57" s="169" t="s">
        <v>156</v>
      </c>
      <c r="D57" s="170"/>
      <c r="E57" s="170"/>
      <c r="F57" s="170"/>
      <c r="G57" s="170"/>
      <c r="H57" s="170"/>
      <c r="I57" s="170"/>
      <c r="J57" s="170"/>
      <c r="K57" s="170"/>
      <c r="L57" s="170"/>
      <c r="M57" s="170"/>
      <c r="N57" s="170"/>
      <c r="O57" s="170"/>
      <c r="P57" s="170"/>
      <c r="Q57" s="170"/>
    </row>
    <row r="58" spans="1:17" s="159" customFormat="1" ht="16.5" thickBot="1" x14ac:dyDescent="0.3">
      <c r="A58" s="160">
        <v>53</v>
      </c>
      <c r="B58" s="168" t="s">
        <v>163</v>
      </c>
      <c r="C58" s="169" t="s">
        <v>156</v>
      </c>
      <c r="D58" s="170"/>
      <c r="E58" s="170"/>
      <c r="F58" s="170"/>
      <c r="G58" s="170"/>
      <c r="H58" s="170"/>
      <c r="I58" s="170"/>
      <c r="J58" s="170"/>
      <c r="K58" s="170"/>
      <c r="L58" s="170"/>
      <c r="M58" s="170"/>
      <c r="N58" s="170"/>
      <c r="O58" s="170"/>
      <c r="P58" s="170"/>
      <c r="Q58" s="170"/>
    </row>
    <row r="59" spans="1:17" s="159" customFormat="1" ht="16.5" thickBot="1" x14ac:dyDescent="0.3">
      <c r="A59" s="160">
        <v>54</v>
      </c>
      <c r="B59" s="168" t="s">
        <v>164</v>
      </c>
      <c r="C59" s="169" t="s">
        <v>156</v>
      </c>
      <c r="D59" s="170"/>
      <c r="E59" s="170"/>
      <c r="F59" s="170"/>
      <c r="G59" s="170"/>
      <c r="H59" s="170"/>
      <c r="I59" s="170"/>
      <c r="J59" s="170"/>
      <c r="K59" s="170"/>
      <c r="L59" s="170"/>
      <c r="M59" s="170"/>
      <c r="N59" s="170"/>
      <c r="O59" s="170"/>
      <c r="P59" s="170"/>
      <c r="Q59" s="170"/>
    </row>
    <row r="60" spans="1:17" s="159" customFormat="1" ht="16.5" thickBot="1" x14ac:dyDescent="0.3">
      <c r="A60" s="160">
        <v>55</v>
      </c>
      <c r="B60" s="173"/>
      <c r="C60" s="174"/>
      <c r="D60" s="174"/>
      <c r="E60" s="174"/>
      <c r="F60" s="174"/>
      <c r="G60" s="174"/>
      <c r="H60" s="174"/>
      <c r="I60" s="174"/>
      <c r="J60" s="174"/>
      <c r="K60" s="174"/>
      <c r="L60" s="174"/>
      <c r="M60" s="174"/>
      <c r="N60" s="174"/>
      <c r="O60" s="174"/>
      <c r="P60" s="174"/>
      <c r="Q60" s="175"/>
    </row>
    <row r="61" spans="1:17" s="159" customFormat="1" ht="16.5" customHeight="1" thickBot="1" x14ac:dyDescent="0.3">
      <c r="A61" s="160">
        <v>56</v>
      </c>
      <c r="B61" s="161" t="s">
        <v>165</v>
      </c>
      <c r="C61" s="162"/>
      <c r="D61" s="162"/>
      <c r="E61" s="162"/>
      <c r="F61" s="162"/>
      <c r="G61" s="162"/>
      <c r="H61" s="162"/>
      <c r="I61" s="162"/>
      <c r="J61" s="162"/>
      <c r="K61" s="162"/>
      <c r="L61" s="162"/>
      <c r="M61" s="162"/>
      <c r="N61" s="162"/>
      <c r="O61" s="162"/>
      <c r="P61" s="162"/>
      <c r="Q61" s="163"/>
    </row>
    <row r="62" spans="1:17" s="159" customFormat="1" ht="16.5" thickBot="1" x14ac:dyDescent="0.3">
      <c r="A62" s="160">
        <v>57</v>
      </c>
      <c r="B62" s="177" t="s">
        <v>166</v>
      </c>
      <c r="C62" s="169" t="s">
        <v>167</v>
      </c>
      <c r="D62" s="170">
        <v>5.4244000000000003</v>
      </c>
      <c r="E62" s="170">
        <v>4.7942</v>
      </c>
      <c r="F62" s="170">
        <v>4.4352</v>
      </c>
      <c r="G62" s="170">
        <v>4.4013999999999998</v>
      </c>
      <c r="H62" s="170">
        <v>4.3715000000000002</v>
      </c>
      <c r="I62" s="170">
        <v>4.3426</v>
      </c>
      <c r="J62" s="170">
        <v>4.3151999999999999</v>
      </c>
      <c r="K62" s="170">
        <v>4.3215000000000003</v>
      </c>
      <c r="L62" s="170">
        <v>4.4013</v>
      </c>
      <c r="M62" s="170">
        <v>4.3947000000000003</v>
      </c>
      <c r="N62" s="170">
        <v>4.3821000000000003</v>
      </c>
      <c r="O62" s="170">
        <v>4.3853999999999997</v>
      </c>
      <c r="P62" s="170">
        <v>4.4363999999999999</v>
      </c>
      <c r="Q62" s="170">
        <v>4.4691999999999998</v>
      </c>
    </row>
    <row r="63" spans="1:17" s="159" customFormat="1" ht="32.25" thickBot="1" x14ac:dyDescent="0.3">
      <c r="A63" s="160">
        <v>58</v>
      </c>
      <c r="B63" s="178" t="s">
        <v>168</v>
      </c>
      <c r="C63" s="169" t="s">
        <v>169</v>
      </c>
      <c r="D63" s="170"/>
      <c r="E63" s="170"/>
      <c r="F63" s="176">
        <f>F6/F62</f>
        <v>0.83265692640692646</v>
      </c>
      <c r="G63" s="176">
        <f t="shared" ref="G63:P63" si="10">G6/G62</f>
        <v>1.0780660698868543</v>
      </c>
      <c r="H63" s="176">
        <f t="shared" si="10"/>
        <v>1.0344275420336269</v>
      </c>
      <c r="I63" s="176">
        <f t="shared" si="10"/>
        <v>1.0118362271450283</v>
      </c>
      <c r="J63" s="176">
        <f t="shared" si="10"/>
        <v>1.3202169076751946</v>
      </c>
      <c r="K63" s="176">
        <f t="shared" si="10"/>
        <v>2.2445909984958923</v>
      </c>
      <c r="L63" s="176">
        <f t="shared" si="10"/>
        <v>3.1347556403789789</v>
      </c>
      <c r="M63" s="176">
        <f t="shared" si="10"/>
        <v>2.8546496344687919</v>
      </c>
      <c r="N63" s="176">
        <f t="shared" si="10"/>
        <v>3.5241800551333835</v>
      </c>
      <c r="O63" s="176">
        <f t="shared" si="10"/>
        <v>3.6340607293291374</v>
      </c>
      <c r="P63" s="176">
        <f t="shared" si="10"/>
        <v>4.3544833231899736</v>
      </c>
      <c r="Q63" s="170"/>
    </row>
    <row r="64" spans="1:17" s="159" customFormat="1" ht="32.25" thickBot="1" x14ac:dyDescent="0.3">
      <c r="A64" s="160">
        <v>59</v>
      </c>
      <c r="B64" s="178" t="s">
        <v>170</v>
      </c>
      <c r="C64" s="169" t="s">
        <v>169</v>
      </c>
      <c r="D64" s="170"/>
      <c r="E64" s="170"/>
      <c r="F64" s="176">
        <f>F11/F62</f>
        <v>2.5054112554112553</v>
      </c>
      <c r="G64" s="176">
        <f t="shared" ref="G64:P64" si="11">G11/G62</f>
        <v>3.1948925341936656</v>
      </c>
      <c r="H64" s="176">
        <f t="shared" si="11"/>
        <v>3.377101681345076</v>
      </c>
      <c r="I64" s="176">
        <f t="shared" si="11"/>
        <v>3.7825265969695572</v>
      </c>
      <c r="J64" s="176">
        <f t="shared" si="11"/>
        <v>4.5550611790878754</v>
      </c>
      <c r="K64" s="176">
        <f t="shared" si="11"/>
        <v>5.90466273284739</v>
      </c>
      <c r="L64" s="176">
        <f t="shared" si="11"/>
        <v>6.2642855519960019</v>
      </c>
      <c r="M64" s="176">
        <f t="shared" si="11"/>
        <v>7.2308437453978653</v>
      </c>
      <c r="N64" s="176">
        <f t="shared" si="11"/>
        <v>7.4066766399443189</v>
      </c>
      <c r="O64" s="176">
        <f t="shared" si="11"/>
        <v>7.7022773364254116</v>
      </c>
      <c r="P64" s="176">
        <f t="shared" si="11"/>
        <v>8.069420937124697</v>
      </c>
      <c r="Q64" s="170"/>
    </row>
    <row r="65" spans="1:17" s="159" customFormat="1" ht="32.25" thickBot="1" x14ac:dyDescent="0.3">
      <c r="A65" s="160">
        <v>60</v>
      </c>
      <c r="B65" s="178" t="s">
        <v>171</v>
      </c>
      <c r="C65" s="169" t="s">
        <v>169</v>
      </c>
      <c r="D65" s="170"/>
      <c r="E65" s="170"/>
      <c r="F65" s="170">
        <f>F16/F62</f>
        <v>11.204004329004329</v>
      </c>
      <c r="G65" s="170">
        <f t="shared" ref="G65:P65" si="12">G16/G62</f>
        <v>13.191257327214069</v>
      </c>
      <c r="H65" s="170">
        <f t="shared" si="12"/>
        <v>13.279881047695298</v>
      </c>
      <c r="I65" s="170">
        <f t="shared" si="12"/>
        <v>18.774236632432181</v>
      </c>
      <c r="J65" s="170">
        <f t="shared" si="12"/>
        <v>20.966351501668523</v>
      </c>
      <c r="K65" s="170">
        <f t="shared" si="12"/>
        <v>26.574106213120444</v>
      </c>
      <c r="L65" s="170">
        <f t="shared" si="12"/>
        <v>26.355394996932727</v>
      </c>
      <c r="M65" s="170">
        <f t="shared" si="12"/>
        <v>30.450218176826631</v>
      </c>
      <c r="N65" s="170">
        <f t="shared" si="12"/>
        <v>28.761883070514134</v>
      </c>
      <c r="O65" s="170">
        <f t="shared" si="12"/>
        <v>28.20795879937976</v>
      </c>
      <c r="P65" s="170">
        <f t="shared" si="12"/>
        <v>24.665521361599492</v>
      </c>
      <c r="Q65" s="170"/>
    </row>
    <row r="66" spans="1:17" s="159" customFormat="1" ht="32.25" thickBot="1" x14ac:dyDescent="0.3">
      <c r="A66" s="160">
        <v>61</v>
      </c>
      <c r="B66" s="178" t="s">
        <v>172</v>
      </c>
      <c r="C66" s="169" t="s">
        <v>169</v>
      </c>
      <c r="D66" s="170"/>
      <c r="E66" s="170"/>
      <c r="F66" s="170"/>
      <c r="G66" s="170"/>
      <c r="H66" s="170"/>
      <c r="I66" s="170"/>
      <c r="J66" s="170"/>
      <c r="K66" s="170"/>
      <c r="L66" s="170"/>
      <c r="M66" s="170"/>
      <c r="N66" s="170"/>
      <c r="O66" s="170"/>
      <c r="P66" s="170"/>
      <c r="Q66" s="170"/>
    </row>
    <row r="67" spans="1:17" s="159" customFormat="1" ht="32.25" thickBot="1" x14ac:dyDescent="0.3">
      <c r="A67" s="160">
        <v>62</v>
      </c>
      <c r="B67" s="178" t="s">
        <v>173</v>
      </c>
      <c r="C67" s="169" t="s">
        <v>169</v>
      </c>
      <c r="D67" s="170"/>
      <c r="E67" s="170"/>
      <c r="F67" s="170">
        <f>F26/F62</f>
        <v>29.449855699855704</v>
      </c>
      <c r="G67" s="170">
        <f t="shared" ref="G67:P67" si="13">G26/G62</f>
        <v>38.611123733357573</v>
      </c>
      <c r="H67" s="170">
        <f t="shared" si="13"/>
        <v>39.639025506119182</v>
      </c>
      <c r="I67" s="170">
        <f t="shared" si="13"/>
        <v>38.471652926818038</v>
      </c>
      <c r="J67" s="170">
        <f t="shared" si="13"/>
        <v>43.348859844271416</v>
      </c>
      <c r="K67" s="170">
        <f t="shared" si="13"/>
        <v>51.244938100196691</v>
      </c>
      <c r="L67" s="170">
        <f t="shared" si="13"/>
        <v>51.093767750437365</v>
      </c>
      <c r="M67" s="170">
        <f t="shared" si="13"/>
        <v>55.663985366282112</v>
      </c>
      <c r="N67" s="170">
        <f t="shared" si="13"/>
        <v>58.716490973140722</v>
      </c>
      <c r="O67" s="170">
        <f t="shared" si="13"/>
        <v>64.609379023213378</v>
      </c>
      <c r="P67" s="170">
        <f t="shared" si="13"/>
        <v>65.711291186863221</v>
      </c>
      <c r="Q67" s="170"/>
    </row>
    <row r="68" spans="1:17" s="159" customFormat="1" ht="32.25" thickBot="1" x14ac:dyDescent="0.3">
      <c r="A68" s="160">
        <v>63</v>
      </c>
      <c r="B68" s="178" t="s">
        <v>174</v>
      </c>
      <c r="C68" s="169" t="s">
        <v>169</v>
      </c>
      <c r="D68" s="170"/>
      <c r="E68" s="170"/>
      <c r="F68" s="170"/>
      <c r="G68" s="170"/>
      <c r="H68" s="170"/>
      <c r="I68" s="170"/>
      <c r="J68" s="170"/>
      <c r="K68" s="170"/>
      <c r="L68" s="170"/>
      <c r="M68" s="170"/>
      <c r="N68" s="170"/>
      <c r="O68" s="170"/>
      <c r="P68" s="170"/>
      <c r="Q68" s="170"/>
    </row>
    <row r="69" spans="1:17" s="159" customFormat="1" ht="32.25" thickBot="1" x14ac:dyDescent="0.3">
      <c r="A69" s="160">
        <v>64</v>
      </c>
      <c r="B69" s="178" t="s">
        <v>175</v>
      </c>
      <c r="C69" s="169" t="s">
        <v>169</v>
      </c>
      <c r="D69" s="170"/>
      <c r="E69" s="170"/>
      <c r="F69" s="176">
        <f>F36/F62</f>
        <v>3.6271194083694085</v>
      </c>
      <c r="G69" s="176">
        <f t="shared" ref="G69:P69" si="14">G36/G62</f>
        <v>3.8010632980415324</v>
      </c>
      <c r="H69" s="176">
        <f t="shared" si="14"/>
        <v>4.0016012810248194</v>
      </c>
      <c r="I69" s="176">
        <f t="shared" si="14"/>
        <v>4.1353106433933586</v>
      </c>
      <c r="J69" s="176">
        <f t="shared" si="14"/>
        <v>4.5559881349647755</v>
      </c>
      <c r="K69" s="176">
        <f t="shared" si="14"/>
        <v>7.0318176559065142</v>
      </c>
      <c r="L69" s="176">
        <f t="shared" si="14"/>
        <v>8.6392656715061467</v>
      </c>
      <c r="M69" s="176">
        <f t="shared" si="14"/>
        <v>8.9867335880492405</v>
      </c>
      <c r="N69" s="176">
        <f t="shared" si="14"/>
        <v>10.134743725225348</v>
      </c>
      <c r="O69" s="176">
        <f t="shared" si="14"/>
        <v>5.5312626420919422</v>
      </c>
      <c r="P69" s="176">
        <f t="shared" si="14"/>
        <v>6.8520031837075095</v>
      </c>
      <c r="Q69" s="170"/>
    </row>
    <row r="70" spans="1:17" s="159" customFormat="1" ht="32.25" thickBot="1" x14ac:dyDescent="0.3">
      <c r="A70" s="160">
        <v>65</v>
      </c>
      <c r="B70" s="178" t="s">
        <v>176</v>
      </c>
      <c r="C70" s="169" t="s">
        <v>169</v>
      </c>
      <c r="D70" s="170"/>
      <c r="E70" s="170"/>
      <c r="F70" s="170"/>
      <c r="G70" s="170"/>
      <c r="H70" s="170"/>
      <c r="I70" s="170"/>
      <c r="J70" s="170"/>
      <c r="K70" s="170"/>
      <c r="L70" s="170"/>
      <c r="M70" s="170"/>
      <c r="N70" s="170"/>
      <c r="O70" s="170"/>
      <c r="P70" s="170"/>
      <c r="Q70" s="170"/>
    </row>
    <row r="71" spans="1:17" s="159" customFormat="1" ht="32.25" thickBot="1" x14ac:dyDescent="0.3">
      <c r="A71" s="160">
        <v>66</v>
      </c>
      <c r="B71" s="178" t="s">
        <v>177</v>
      </c>
      <c r="C71" s="169" t="s">
        <v>169</v>
      </c>
      <c r="D71" s="170"/>
      <c r="E71" s="170"/>
      <c r="F71" s="170"/>
      <c r="G71" s="170"/>
      <c r="H71" s="170"/>
      <c r="I71" s="170"/>
      <c r="J71" s="170"/>
      <c r="K71" s="170"/>
      <c r="L71" s="170"/>
      <c r="M71" s="170"/>
      <c r="N71" s="170"/>
      <c r="O71" s="170"/>
      <c r="P71" s="170"/>
      <c r="Q71" s="170"/>
    </row>
    <row r="72" spans="1:17" s="159" customFormat="1" ht="16.5" thickBot="1" x14ac:dyDescent="0.3">
      <c r="A72" s="160">
        <v>67</v>
      </c>
      <c r="B72" s="161" t="s">
        <v>178</v>
      </c>
      <c r="C72" s="162"/>
      <c r="D72" s="179"/>
      <c r="E72" s="179"/>
      <c r="F72" s="179"/>
      <c r="G72" s="179"/>
      <c r="H72" s="179"/>
      <c r="I72" s="179"/>
      <c r="J72" s="179"/>
      <c r="K72" s="179"/>
      <c r="L72" s="179"/>
      <c r="M72" s="179"/>
      <c r="N72" s="179"/>
      <c r="O72" s="179"/>
      <c r="P72" s="179"/>
      <c r="Q72" s="180"/>
    </row>
    <row r="73" spans="1:17" s="159" customFormat="1" ht="18.75" thickBot="1" x14ac:dyDescent="0.3">
      <c r="A73" s="160">
        <v>68</v>
      </c>
      <c r="B73" s="168" t="s">
        <v>179</v>
      </c>
      <c r="C73" s="181" t="s">
        <v>180</v>
      </c>
      <c r="D73" s="182">
        <v>69.7</v>
      </c>
      <c r="E73" s="182">
        <v>69.7</v>
      </c>
      <c r="F73" s="182">
        <v>69.7</v>
      </c>
      <c r="G73" s="182">
        <v>69.7</v>
      </c>
      <c r="H73" s="182">
        <v>69.7</v>
      </c>
      <c r="I73" s="182">
        <v>69.7</v>
      </c>
      <c r="J73" s="182">
        <v>69.7</v>
      </c>
      <c r="K73" s="182">
        <v>69.7</v>
      </c>
      <c r="L73" s="182">
        <v>69.7</v>
      </c>
      <c r="M73" s="182">
        <v>69.7</v>
      </c>
      <c r="N73" s="182">
        <v>69.7</v>
      </c>
      <c r="O73" s="182">
        <v>69.7</v>
      </c>
      <c r="P73" s="182">
        <v>69.7</v>
      </c>
      <c r="Q73" s="182">
        <v>69.7</v>
      </c>
    </row>
    <row r="74" spans="1:17" s="159" customFormat="1" ht="32.25" thickBot="1" x14ac:dyDescent="0.3">
      <c r="A74" s="160">
        <v>69</v>
      </c>
      <c r="B74" s="178" t="s">
        <v>181</v>
      </c>
      <c r="C74" s="169" t="s">
        <v>182</v>
      </c>
      <c r="D74" s="170"/>
      <c r="E74" s="170"/>
      <c r="F74" s="176">
        <f>F6/D73</f>
        <v>5.2984218077474894E-2</v>
      </c>
      <c r="G74" s="176">
        <f t="shared" ref="G74:P74" si="15">G6/E73</f>
        <v>6.8077474892395975E-2</v>
      </c>
      <c r="H74" s="176">
        <f t="shared" si="15"/>
        <v>6.4878048780487807E-2</v>
      </c>
      <c r="I74" s="176">
        <f t="shared" si="15"/>
        <v>6.3041606886657095E-2</v>
      </c>
      <c r="J74" s="176">
        <f t="shared" si="15"/>
        <v>8.1736011477761827E-2</v>
      </c>
      <c r="K74" s="176">
        <f t="shared" si="15"/>
        <v>0.13916786226685796</v>
      </c>
      <c r="L74" s="176">
        <f t="shared" si="15"/>
        <v>0.197948350071736</v>
      </c>
      <c r="M74" s="176">
        <f t="shared" si="15"/>
        <v>0.17999036942037303</v>
      </c>
      <c r="N74" s="176">
        <f t="shared" si="15"/>
        <v>0.22156828435581061</v>
      </c>
      <c r="O74" s="176">
        <f t="shared" si="15"/>
        <v>0.228648635902439</v>
      </c>
      <c r="P74" s="176">
        <f t="shared" si="15"/>
        <v>0.27716255114777616</v>
      </c>
      <c r="Q74" s="170"/>
    </row>
    <row r="75" spans="1:17" s="159" customFormat="1" ht="32.25" thickBot="1" x14ac:dyDescent="0.3">
      <c r="A75" s="160">
        <v>70</v>
      </c>
      <c r="B75" s="178" t="s">
        <v>183</v>
      </c>
      <c r="C75" s="169" t="s">
        <v>184</v>
      </c>
      <c r="D75" s="170"/>
      <c r="E75" s="170"/>
      <c r="F75" s="176">
        <f>F11/F73</f>
        <v>0.1594261119081779</v>
      </c>
      <c r="G75" s="176">
        <f t="shared" ref="G75:O75" si="16">G11/G73</f>
        <v>0.20175035868005736</v>
      </c>
      <c r="H75" s="176">
        <f t="shared" si="16"/>
        <v>0.21180774748923958</v>
      </c>
      <c r="I75" s="176">
        <f t="shared" si="16"/>
        <v>0.23566714490674315</v>
      </c>
      <c r="J75" s="176">
        <f t="shared" si="16"/>
        <v>0.28200860832137731</v>
      </c>
      <c r="K75" s="176">
        <f t="shared" si="16"/>
        <v>0.36609756097560975</v>
      </c>
      <c r="L75" s="176">
        <f t="shared" si="16"/>
        <v>0.39556671449067432</v>
      </c>
      <c r="M75" s="176">
        <f t="shared" si="16"/>
        <v>0.45591662852080345</v>
      </c>
      <c r="N75" s="176">
        <f t="shared" si="16"/>
        <v>0.46566424252367289</v>
      </c>
      <c r="O75" s="176">
        <f t="shared" si="16"/>
        <v>0.48461358724763265</v>
      </c>
      <c r="P75" s="176">
        <f>P11/P73</f>
        <v>0.51361806377991404</v>
      </c>
      <c r="Q75" s="170"/>
    </row>
    <row r="76" spans="1:17" s="159" customFormat="1" ht="32.25" thickBot="1" x14ac:dyDescent="0.3">
      <c r="A76" s="160">
        <v>71</v>
      </c>
      <c r="B76" s="178" t="s">
        <v>185</v>
      </c>
      <c r="C76" s="169" t="s">
        <v>184</v>
      </c>
      <c r="D76" s="170"/>
      <c r="E76" s="170"/>
      <c r="F76" s="176">
        <f>F16/F73</f>
        <v>0.71294117647058819</v>
      </c>
      <c r="G76" s="176">
        <f t="shared" ref="G76:P76" si="17">G16/G73</f>
        <v>0.83299856527977045</v>
      </c>
      <c r="H76" s="176">
        <f t="shared" si="17"/>
        <v>0.83289813486370146</v>
      </c>
      <c r="I76" s="176">
        <f t="shared" si="17"/>
        <v>1.1697130559540889</v>
      </c>
      <c r="J76" s="176">
        <f t="shared" si="17"/>
        <v>1.2980487804878049</v>
      </c>
      <c r="K76" s="176">
        <f t="shared" si="17"/>
        <v>1.6476327116212339</v>
      </c>
      <c r="L76" s="176">
        <f t="shared" si="17"/>
        <v>1.6642467718794836</v>
      </c>
      <c r="M76" s="176">
        <f t="shared" si="17"/>
        <v>1.9199364967245336</v>
      </c>
      <c r="N76" s="176">
        <f t="shared" si="17"/>
        <v>1.8082847604490673</v>
      </c>
      <c r="O76" s="176">
        <f t="shared" si="17"/>
        <v>1.7747945842008606</v>
      </c>
      <c r="P76" s="176">
        <f t="shared" si="17"/>
        <v>1.569958665259684</v>
      </c>
      <c r="Q76" s="170"/>
    </row>
    <row r="77" spans="1:17" s="159" customFormat="1" ht="32.25" thickBot="1" x14ac:dyDescent="0.3">
      <c r="A77" s="160">
        <v>72</v>
      </c>
      <c r="B77" s="178" t="s">
        <v>186</v>
      </c>
      <c r="C77" s="169" t="s">
        <v>184</v>
      </c>
      <c r="D77" s="170"/>
      <c r="E77" s="170"/>
      <c r="F77" s="170"/>
      <c r="G77" s="170"/>
      <c r="H77" s="170"/>
      <c r="I77" s="170"/>
      <c r="J77" s="170"/>
      <c r="K77" s="170"/>
      <c r="L77" s="170"/>
      <c r="M77" s="170"/>
      <c r="N77" s="170"/>
      <c r="O77" s="170"/>
      <c r="P77" s="170"/>
      <c r="Q77" s="170"/>
    </row>
    <row r="78" spans="1:17" s="159" customFormat="1" ht="32.25" thickBot="1" x14ac:dyDescent="0.3">
      <c r="A78" s="160">
        <v>73</v>
      </c>
      <c r="B78" s="178" t="s">
        <v>187</v>
      </c>
      <c r="C78" s="169" t="s">
        <v>184</v>
      </c>
      <c r="D78" s="170"/>
      <c r="E78" s="170"/>
      <c r="F78" s="176">
        <f>F26/F73</f>
        <v>1.8739741750358681</v>
      </c>
      <c r="G78" s="176">
        <f t="shared" ref="G78:P78" si="18">G26/G73</f>
        <v>2.4382065997130562</v>
      </c>
      <c r="H78" s="176">
        <f t="shared" si="18"/>
        <v>2.4861119081779055</v>
      </c>
      <c r="I78" s="176">
        <f t="shared" si="18"/>
        <v>2.3969440459110474</v>
      </c>
      <c r="J78" s="176">
        <f t="shared" si="18"/>
        <v>2.6837733142037301</v>
      </c>
      <c r="K78" s="176">
        <f t="shared" si="18"/>
        <v>3.1772596843615495</v>
      </c>
      <c r="L78" s="176">
        <f t="shared" si="18"/>
        <v>3.2263845050215205</v>
      </c>
      <c r="M78" s="176">
        <f t="shared" si="18"/>
        <v>3.5097061189268293</v>
      </c>
      <c r="N78" s="176">
        <f t="shared" si="18"/>
        <v>3.6915571749411762</v>
      </c>
      <c r="O78" s="176">
        <f t="shared" si="18"/>
        <v>4.0651071846255373</v>
      </c>
      <c r="P78" s="176">
        <f t="shared" si="18"/>
        <v>4.1825189701779051</v>
      </c>
      <c r="Q78" s="170"/>
    </row>
    <row r="79" spans="1:17" s="159" customFormat="1" ht="32.25" thickBot="1" x14ac:dyDescent="0.3">
      <c r="A79" s="160">
        <v>74</v>
      </c>
      <c r="B79" s="178" t="s">
        <v>188</v>
      </c>
      <c r="C79" s="169" t="s">
        <v>184</v>
      </c>
      <c r="D79" s="170"/>
      <c r="E79" s="170"/>
      <c r="F79" s="170"/>
      <c r="G79" s="170"/>
      <c r="H79" s="170"/>
      <c r="I79" s="170"/>
      <c r="J79" s="170"/>
      <c r="K79" s="170"/>
      <c r="L79" s="170"/>
      <c r="M79" s="170"/>
      <c r="N79" s="170"/>
      <c r="O79" s="170"/>
      <c r="P79" s="170"/>
      <c r="Q79" s="170"/>
    </row>
    <row r="80" spans="1:17" s="159" customFormat="1" ht="32.25" thickBot="1" x14ac:dyDescent="0.3">
      <c r="A80" s="160">
        <v>75</v>
      </c>
      <c r="B80" s="178" t="s">
        <v>189</v>
      </c>
      <c r="C80" s="169" t="s">
        <v>184</v>
      </c>
      <c r="D80" s="170"/>
      <c r="E80" s="170"/>
      <c r="F80" s="176">
        <f>F36/F73</f>
        <v>0.23080344332855091</v>
      </c>
      <c r="G80" s="176">
        <f t="shared" ref="G80:P80" si="19">G36/G73</f>
        <v>0.2400286944045911</v>
      </c>
      <c r="H80" s="176">
        <f t="shared" si="19"/>
        <v>0.25097560975609751</v>
      </c>
      <c r="I80" s="176">
        <f t="shared" si="19"/>
        <v>0.2576470588235294</v>
      </c>
      <c r="J80" s="176">
        <f t="shared" si="19"/>
        <v>0.28206599713055952</v>
      </c>
      <c r="K80" s="176">
        <f t="shared" si="19"/>
        <v>0.43598278335724533</v>
      </c>
      <c r="L80" s="176">
        <f t="shared" si="19"/>
        <v>0.54553802008608321</v>
      </c>
      <c r="M80" s="176">
        <f t="shared" si="19"/>
        <v>0.56662838019225248</v>
      </c>
      <c r="N80" s="176">
        <f t="shared" si="19"/>
        <v>0.63718020772324246</v>
      </c>
      <c r="O80" s="176">
        <f t="shared" si="19"/>
        <v>0.34801720503055955</v>
      </c>
      <c r="P80" s="176">
        <f t="shared" si="19"/>
        <v>0.43612951110760395</v>
      </c>
      <c r="Q80" s="170"/>
    </row>
    <row r="81" spans="1:17" s="159" customFormat="1" ht="32.25" thickBot="1" x14ac:dyDescent="0.3">
      <c r="A81" s="160">
        <v>76</v>
      </c>
      <c r="B81" s="178" t="s">
        <v>190</v>
      </c>
      <c r="C81" s="169" t="s">
        <v>184</v>
      </c>
      <c r="D81" s="170"/>
      <c r="E81" s="170"/>
      <c r="F81" s="170"/>
      <c r="G81" s="170"/>
      <c r="H81" s="170"/>
      <c r="I81" s="170"/>
      <c r="J81" s="170"/>
      <c r="K81" s="170"/>
      <c r="L81" s="170"/>
      <c r="M81" s="170"/>
      <c r="N81" s="170"/>
      <c r="O81" s="170"/>
      <c r="P81" s="170"/>
      <c r="Q81" s="170"/>
    </row>
    <row r="82" spans="1:17" s="159" customFormat="1" ht="32.25" thickBot="1" x14ac:dyDescent="0.3">
      <c r="A82" s="160">
        <v>77</v>
      </c>
      <c r="B82" s="178" t="s">
        <v>191</v>
      </c>
      <c r="C82" s="169" t="s">
        <v>182</v>
      </c>
      <c r="D82" s="170"/>
      <c r="E82" s="170"/>
      <c r="F82" s="170"/>
      <c r="G82" s="170"/>
      <c r="H82" s="170"/>
      <c r="I82" s="170"/>
      <c r="J82" s="170"/>
      <c r="K82" s="170"/>
      <c r="L82" s="170"/>
      <c r="M82" s="170"/>
      <c r="N82" s="170"/>
      <c r="O82" s="170"/>
      <c r="P82" s="170"/>
      <c r="Q82" s="170"/>
    </row>
    <row r="83" spans="1:17" s="159" customFormat="1" ht="16.5" thickBot="1" x14ac:dyDescent="0.3">
      <c r="A83" s="160">
        <v>78</v>
      </c>
      <c r="B83" s="161" t="s">
        <v>192</v>
      </c>
      <c r="C83" s="162"/>
      <c r="D83" s="162"/>
      <c r="E83" s="162"/>
      <c r="F83" s="162"/>
      <c r="G83" s="162"/>
      <c r="H83" s="162"/>
      <c r="I83" s="162"/>
      <c r="J83" s="162"/>
      <c r="K83" s="162"/>
      <c r="L83" s="162"/>
      <c r="M83" s="162"/>
      <c r="N83" s="162"/>
      <c r="O83" s="162"/>
      <c r="P83" s="162"/>
      <c r="Q83" s="163"/>
    </row>
    <row r="84" spans="1:17" s="159" customFormat="1" ht="15" customHeight="1" thickBot="1" x14ac:dyDescent="0.3">
      <c r="A84" s="160">
        <v>79</v>
      </c>
      <c r="B84" s="168" t="s">
        <v>193</v>
      </c>
      <c r="C84" s="169" t="s">
        <v>194</v>
      </c>
      <c r="D84" s="170"/>
      <c r="E84" s="170"/>
      <c r="F84" s="170"/>
      <c r="G84" s="170"/>
      <c r="H84" s="170"/>
      <c r="I84" s="170"/>
      <c r="J84" s="170"/>
      <c r="K84" s="170">
        <v>15.747</v>
      </c>
      <c r="L84" s="170">
        <v>17.780999999999999</v>
      </c>
      <c r="M84" s="170">
        <v>20.553999999999998</v>
      </c>
      <c r="N84" s="170">
        <v>21.495999999999999</v>
      </c>
      <c r="O84" s="170">
        <v>20.902999999999999</v>
      </c>
      <c r="P84" s="170">
        <v>22.466000000000001</v>
      </c>
      <c r="Q84" s="170">
        <v>24.541</v>
      </c>
    </row>
    <row r="85" spans="1:17" s="187" customFormat="1" ht="32.25" thickBot="1" x14ac:dyDescent="0.3">
      <c r="A85" s="183">
        <v>80</v>
      </c>
      <c r="B85" s="177" t="s">
        <v>195</v>
      </c>
      <c r="C85" s="184" t="s">
        <v>196</v>
      </c>
      <c r="D85" s="185"/>
      <c r="E85" s="185"/>
      <c r="F85" s="185"/>
      <c r="G85" s="185"/>
      <c r="H85" s="185"/>
      <c r="I85" s="185"/>
      <c r="J85" s="185"/>
      <c r="K85" s="186">
        <f t="shared" ref="K85:P85" si="20">K6/K84</f>
        <v>0.6159903473677526</v>
      </c>
      <c r="L85" s="186">
        <f t="shared" si="20"/>
        <v>0.7759406107642991</v>
      </c>
      <c r="M85" s="186">
        <f t="shared" si="20"/>
        <v>0.61035947983847438</v>
      </c>
      <c r="N85" s="186">
        <f t="shared" si="20"/>
        <v>0.71842712223669525</v>
      </c>
      <c r="O85" s="186">
        <f t="shared" si="20"/>
        <v>0.76241735264794519</v>
      </c>
      <c r="P85" s="186">
        <f t="shared" si="20"/>
        <v>0.8598873771476897</v>
      </c>
      <c r="Q85" s="186"/>
    </row>
    <row r="86" spans="1:17" s="187" customFormat="1" ht="32.25" thickBot="1" x14ac:dyDescent="0.3">
      <c r="A86" s="183">
        <v>81</v>
      </c>
      <c r="B86" s="177" t="s">
        <v>197</v>
      </c>
      <c r="C86" s="184" t="s">
        <v>196</v>
      </c>
      <c r="D86" s="185"/>
      <c r="E86" s="185"/>
      <c r="F86" s="185"/>
      <c r="G86" s="185"/>
      <c r="H86" s="185"/>
      <c r="I86" s="185"/>
      <c r="J86" s="185"/>
      <c r="K86" s="186">
        <f t="shared" ref="K86:P86" si="21">K11/K84</f>
        <v>1.6204356385343239</v>
      </c>
      <c r="L86" s="186">
        <f t="shared" si="21"/>
        <v>1.5505877059782915</v>
      </c>
      <c r="M86" s="186">
        <f t="shared" si="21"/>
        <v>1.5460440307434078</v>
      </c>
      <c r="N86" s="186">
        <f t="shared" si="21"/>
        <v>1.5098994093738372</v>
      </c>
      <c r="O86" s="186">
        <f t="shared" si="21"/>
        <v>1.615919582412094</v>
      </c>
      <c r="P86" s="186">
        <f t="shared" si="21"/>
        <v>1.5934825534345236</v>
      </c>
      <c r="Q86" s="185"/>
    </row>
    <row r="87" spans="1:17" s="187" customFormat="1" ht="32.25" thickBot="1" x14ac:dyDescent="0.3">
      <c r="A87" s="183">
        <v>82</v>
      </c>
      <c r="B87" s="177" t="s">
        <v>198</v>
      </c>
      <c r="C87" s="184" t="s">
        <v>196</v>
      </c>
      <c r="D87" s="185"/>
      <c r="E87" s="185"/>
      <c r="F87" s="185"/>
      <c r="G87" s="185"/>
      <c r="H87" s="185"/>
      <c r="I87" s="185"/>
      <c r="J87" s="185"/>
      <c r="K87" s="186">
        <f t="shared" ref="K87:P87" si="22">K16/K84</f>
        <v>7.2928176795580111</v>
      </c>
      <c r="L87" s="186">
        <f t="shared" si="22"/>
        <v>6.5237050784545305</v>
      </c>
      <c r="M87" s="186">
        <f t="shared" si="22"/>
        <v>6.5106341258003315</v>
      </c>
      <c r="N87" s="186">
        <f t="shared" si="22"/>
        <v>5.8632977206596575</v>
      </c>
      <c r="O87" s="186">
        <f t="shared" si="22"/>
        <v>5.9179630923216759</v>
      </c>
      <c r="P87" s="186">
        <f t="shared" si="22"/>
        <v>4.8707432995904911</v>
      </c>
      <c r="Q87" s="185"/>
    </row>
    <row r="88" spans="1:17" s="187" customFormat="1" ht="32.25" thickBot="1" x14ac:dyDescent="0.3">
      <c r="A88" s="183">
        <v>83</v>
      </c>
      <c r="B88" s="177" t="s">
        <v>199</v>
      </c>
      <c r="C88" s="184" t="s">
        <v>196</v>
      </c>
      <c r="D88" s="185"/>
      <c r="E88" s="185"/>
      <c r="F88" s="185"/>
      <c r="G88" s="185"/>
      <c r="H88" s="185"/>
      <c r="I88" s="185"/>
      <c r="J88" s="185"/>
      <c r="K88" s="185"/>
      <c r="L88" s="185"/>
      <c r="M88" s="185"/>
      <c r="N88" s="185"/>
      <c r="O88" s="185"/>
      <c r="P88" s="185"/>
      <c r="Q88" s="185"/>
    </row>
    <row r="89" spans="1:17" s="187" customFormat="1" ht="32.25" thickBot="1" x14ac:dyDescent="0.3">
      <c r="A89" s="183">
        <v>84</v>
      </c>
      <c r="B89" s="177" t="s">
        <v>200</v>
      </c>
      <c r="C89" s="184" t="s">
        <v>196</v>
      </c>
      <c r="D89" s="185"/>
      <c r="E89" s="185"/>
      <c r="F89" s="185"/>
      <c r="G89" s="185"/>
      <c r="H89" s="185"/>
      <c r="I89" s="185"/>
      <c r="J89" s="185"/>
      <c r="K89" s="186">
        <f t="shared" ref="K89:P89" si="23">K26/K84</f>
        <v>14.063313647043882</v>
      </c>
      <c r="L89" s="186">
        <f t="shared" si="23"/>
        <v>12.647151453798999</v>
      </c>
      <c r="M89" s="186">
        <f t="shared" si="23"/>
        <v>11.90165011624015</v>
      </c>
      <c r="N89" s="186">
        <f t="shared" si="23"/>
        <v>11.969740188565314</v>
      </c>
      <c r="O89" s="186">
        <f t="shared" si="23"/>
        <v>13.554895027909867</v>
      </c>
      <c r="P89" s="186">
        <f t="shared" si="23"/>
        <v>12.976122684118222</v>
      </c>
      <c r="Q89" s="185"/>
    </row>
    <row r="90" spans="1:17" s="187" customFormat="1" ht="32.25" thickBot="1" x14ac:dyDescent="0.3">
      <c r="A90" s="183">
        <v>85</v>
      </c>
      <c r="B90" s="177" t="s">
        <v>201</v>
      </c>
      <c r="C90" s="184" t="s">
        <v>196</v>
      </c>
      <c r="D90" s="185"/>
      <c r="E90" s="185"/>
      <c r="F90" s="185"/>
      <c r="G90" s="185"/>
      <c r="H90" s="185"/>
      <c r="I90" s="185"/>
      <c r="J90" s="185"/>
      <c r="K90" s="185"/>
      <c r="L90" s="185"/>
      <c r="M90" s="185"/>
      <c r="N90" s="185"/>
      <c r="O90" s="185"/>
      <c r="P90" s="185"/>
      <c r="Q90" s="185"/>
    </row>
    <row r="91" spans="1:17" s="187" customFormat="1" ht="32.25" thickBot="1" x14ac:dyDescent="0.3">
      <c r="A91" s="183">
        <v>86</v>
      </c>
      <c r="B91" s="177" t="s">
        <v>202</v>
      </c>
      <c r="C91" s="184" t="s">
        <v>196</v>
      </c>
      <c r="D91" s="185"/>
      <c r="E91" s="185"/>
      <c r="F91" s="185"/>
      <c r="G91" s="185"/>
      <c r="H91" s="185"/>
      <c r="I91" s="185"/>
      <c r="J91" s="185"/>
      <c r="K91" s="186">
        <f t="shared" ref="K91:P91" si="24">K36/K84</f>
        <v>1.9297643995681719</v>
      </c>
      <c r="L91" s="186">
        <f t="shared" si="24"/>
        <v>2.1384624036893314</v>
      </c>
      <c r="M91" s="186">
        <f t="shared" si="24"/>
        <v>1.9214750461905228</v>
      </c>
      <c r="N91" s="186">
        <f t="shared" si="24"/>
        <v>2.0660337029358953</v>
      </c>
      <c r="O91" s="186">
        <f t="shared" si="24"/>
        <v>1.1604458302937379</v>
      </c>
      <c r="P91" s="186">
        <f t="shared" si="24"/>
        <v>1.3530769573666872</v>
      </c>
      <c r="Q91" s="185"/>
    </row>
    <row r="92" spans="1:17" s="187" customFormat="1" ht="32.25" thickBot="1" x14ac:dyDescent="0.3">
      <c r="A92" s="183">
        <v>87</v>
      </c>
      <c r="B92" s="177" t="s">
        <v>203</v>
      </c>
      <c r="C92" s="184" t="s">
        <v>196</v>
      </c>
      <c r="D92" s="185"/>
      <c r="E92" s="185"/>
      <c r="F92" s="185"/>
      <c r="G92" s="185"/>
      <c r="H92" s="185"/>
      <c r="I92" s="185"/>
      <c r="J92" s="185"/>
      <c r="K92" s="185"/>
      <c r="L92" s="185"/>
      <c r="M92" s="185"/>
      <c r="N92" s="185"/>
      <c r="O92" s="185"/>
      <c r="P92" s="185"/>
      <c r="Q92" s="185"/>
    </row>
    <row r="93" spans="1:17" s="187" customFormat="1" ht="32.25" thickBot="1" x14ac:dyDescent="0.3">
      <c r="A93" s="183">
        <v>88</v>
      </c>
      <c r="B93" s="188" t="s">
        <v>204</v>
      </c>
      <c r="C93" s="184" t="s">
        <v>196</v>
      </c>
      <c r="D93" s="185"/>
      <c r="E93" s="185"/>
      <c r="F93" s="185"/>
      <c r="G93" s="185"/>
      <c r="H93" s="185"/>
      <c r="I93" s="185"/>
      <c r="J93" s="185"/>
      <c r="K93" s="185"/>
      <c r="L93" s="185"/>
      <c r="M93" s="185"/>
      <c r="N93" s="185"/>
      <c r="O93" s="185"/>
      <c r="P93" s="185"/>
      <c r="Q93" s="185"/>
    </row>
    <row r="94" spans="1:17" s="159" customFormat="1" ht="15.75" x14ac:dyDescent="0.25">
      <c r="A94" s="189"/>
      <c r="B94" s="190" t="s">
        <v>205</v>
      </c>
      <c r="C94" s="137"/>
      <c r="D94" s="137"/>
      <c r="E94" s="137"/>
      <c r="F94" s="137"/>
      <c r="G94" s="137"/>
      <c r="H94" s="137"/>
      <c r="I94" s="137"/>
      <c r="J94" s="137"/>
      <c r="K94" s="137"/>
      <c r="L94" s="137"/>
      <c r="M94" s="137"/>
      <c r="N94" s="137"/>
      <c r="O94" s="137"/>
      <c r="P94" s="137"/>
      <c r="Q94" s="137"/>
    </row>
    <row r="95" spans="1:17" s="159" customFormat="1" ht="15.75" x14ac:dyDescent="0.25">
      <c r="A95" s="189"/>
      <c r="B95" s="191" t="s">
        <v>206</v>
      </c>
      <c r="C95" s="191"/>
      <c r="D95" s="191"/>
      <c r="E95" s="191"/>
      <c r="F95" s="191"/>
      <c r="G95" s="191"/>
      <c r="H95" s="191"/>
      <c r="I95" s="191"/>
      <c r="J95" s="191"/>
      <c r="K95" s="191"/>
      <c r="L95" s="191"/>
      <c r="M95" s="191"/>
      <c r="N95" s="191"/>
      <c r="O95" s="191"/>
      <c r="P95" s="191"/>
      <c r="Q95" s="191"/>
    </row>
    <row r="96" spans="1:17" s="159" customFormat="1" ht="15.75" x14ac:dyDescent="0.25">
      <c r="A96" s="189"/>
      <c r="B96" s="191" t="s">
        <v>207</v>
      </c>
      <c r="C96" s="191"/>
      <c r="D96" s="191"/>
      <c r="E96" s="191"/>
      <c r="F96" s="191"/>
      <c r="G96" s="191"/>
      <c r="H96" s="191"/>
      <c r="I96" s="191"/>
      <c r="J96" s="191"/>
      <c r="K96" s="191"/>
      <c r="L96" s="191"/>
      <c r="M96" s="191"/>
      <c r="N96" s="191"/>
      <c r="O96" s="191"/>
      <c r="P96" s="191"/>
      <c r="Q96" s="191"/>
    </row>
    <row r="97" spans="1:17" s="159" customFormat="1" ht="15.75" x14ac:dyDescent="0.25">
      <c r="A97" s="192"/>
      <c r="B97" s="193" t="s">
        <v>208</v>
      </c>
      <c r="C97" s="193"/>
      <c r="D97" s="193"/>
      <c r="E97" s="193"/>
      <c r="F97" s="193"/>
      <c r="G97" s="193"/>
      <c r="H97" s="193"/>
      <c r="I97" s="193"/>
      <c r="J97" s="193"/>
      <c r="K97" s="193"/>
      <c r="L97" s="193"/>
      <c r="M97" s="193"/>
      <c r="N97" s="193"/>
      <c r="O97" s="193"/>
      <c r="P97" s="193"/>
      <c r="Q97" s="193"/>
    </row>
    <row r="98" spans="1:17" s="159" customFormat="1" ht="15.75" x14ac:dyDescent="0.25">
      <c r="A98" s="192"/>
      <c r="B98" s="193" t="s">
        <v>209</v>
      </c>
      <c r="C98" s="193"/>
      <c r="D98" s="193"/>
      <c r="E98" s="193"/>
      <c r="F98" s="193"/>
      <c r="G98" s="193"/>
      <c r="H98" s="193"/>
      <c r="I98" s="193"/>
      <c r="J98" s="193"/>
      <c r="K98" s="193"/>
      <c r="L98" s="193"/>
      <c r="M98" s="193"/>
      <c r="N98" s="193"/>
      <c r="O98" s="193"/>
      <c r="P98" s="193"/>
      <c r="Q98" s="193"/>
    </row>
    <row r="99" spans="1:17" s="159" customFormat="1" ht="15.95" customHeight="1" x14ac:dyDescent="0.25">
      <c r="A99" s="194"/>
      <c r="B99" s="191" t="s">
        <v>210</v>
      </c>
      <c r="C99" s="191"/>
      <c r="D99" s="191"/>
      <c r="E99" s="191"/>
      <c r="F99" s="191"/>
      <c r="G99" s="191"/>
      <c r="H99" s="191"/>
      <c r="I99" s="191"/>
      <c r="J99" s="191"/>
      <c r="K99" s="191"/>
      <c r="L99" s="191"/>
      <c r="M99" s="191"/>
      <c r="N99" s="191"/>
      <c r="O99" s="191"/>
      <c r="P99" s="191"/>
      <c r="Q99" s="191"/>
    </row>
    <row r="100" spans="1:17" s="159" customFormat="1" ht="15.95" customHeight="1" x14ac:dyDescent="0.25">
      <c r="A100" s="194" t="s">
        <v>211</v>
      </c>
      <c r="B100" s="191" t="s">
        <v>212</v>
      </c>
      <c r="C100" s="191"/>
      <c r="D100" s="191"/>
      <c r="E100" s="191"/>
      <c r="F100" s="191"/>
      <c r="G100" s="191"/>
      <c r="H100" s="191"/>
      <c r="I100" s="191"/>
      <c r="J100" s="191"/>
      <c r="K100" s="191"/>
      <c r="L100" s="191"/>
      <c r="M100" s="191"/>
      <c r="N100" s="191"/>
      <c r="O100" s="191"/>
      <c r="P100" s="191"/>
      <c r="Q100" s="191"/>
    </row>
    <row r="101" spans="1:17" s="159" customFormat="1" ht="15.95" customHeight="1" x14ac:dyDescent="0.25">
      <c r="A101" s="194"/>
      <c r="B101" s="191" t="s">
        <v>213</v>
      </c>
      <c r="C101" s="191"/>
      <c r="D101" s="191"/>
      <c r="E101" s="191"/>
      <c r="F101" s="191"/>
      <c r="G101" s="191"/>
      <c r="H101" s="191"/>
      <c r="I101" s="191"/>
      <c r="J101" s="191"/>
      <c r="K101" s="191"/>
      <c r="L101" s="191"/>
      <c r="M101" s="191"/>
      <c r="N101" s="191"/>
      <c r="O101" s="191"/>
      <c r="P101" s="191"/>
      <c r="Q101" s="191"/>
    </row>
    <row r="102" spans="1:17" s="159" customFormat="1" ht="15.75" x14ac:dyDescent="0.25">
      <c r="A102" s="192"/>
      <c r="B102" s="191" t="s">
        <v>214</v>
      </c>
      <c r="C102" s="191"/>
      <c r="D102" s="191"/>
      <c r="E102" s="191"/>
      <c r="F102" s="191"/>
      <c r="G102" s="191"/>
      <c r="H102" s="191"/>
      <c r="I102" s="191"/>
      <c r="J102" s="191"/>
      <c r="K102" s="191"/>
      <c r="L102" s="191"/>
      <c r="M102" s="191"/>
      <c r="N102" s="191"/>
      <c r="O102" s="191"/>
      <c r="P102" s="191"/>
      <c r="Q102" s="191"/>
    </row>
    <row r="103" spans="1:17" s="159" customFormat="1" ht="15.75" x14ac:dyDescent="0.25">
      <c r="A103" s="192"/>
      <c r="B103" s="191" t="s">
        <v>215</v>
      </c>
      <c r="C103" s="191"/>
      <c r="D103" s="191"/>
      <c r="E103" s="191"/>
      <c r="F103" s="191"/>
      <c r="G103" s="191"/>
      <c r="H103" s="191"/>
      <c r="I103" s="191"/>
      <c r="J103" s="191"/>
      <c r="K103" s="191"/>
      <c r="L103" s="191"/>
      <c r="M103" s="191"/>
      <c r="N103" s="191"/>
      <c r="O103" s="191"/>
      <c r="P103" s="191"/>
      <c r="Q103" s="191"/>
    </row>
    <row r="104" spans="1:17" s="159" customFormat="1" ht="15.75" x14ac:dyDescent="0.25">
      <c r="A104" s="192"/>
      <c r="B104" s="191" t="s">
        <v>216</v>
      </c>
      <c r="C104" s="191"/>
      <c r="D104" s="191"/>
      <c r="E104" s="191"/>
      <c r="F104" s="191"/>
      <c r="G104" s="191"/>
      <c r="H104" s="191"/>
      <c r="I104" s="191"/>
      <c r="J104" s="191"/>
      <c r="K104" s="191"/>
      <c r="L104" s="191"/>
      <c r="M104" s="191"/>
      <c r="N104" s="191"/>
      <c r="O104" s="191"/>
      <c r="P104" s="191"/>
      <c r="Q104" s="191"/>
    </row>
    <row r="105" spans="1:17" s="159" customFormat="1" ht="15.75" x14ac:dyDescent="0.25">
      <c r="A105" s="194"/>
      <c r="B105" s="191" t="s">
        <v>217</v>
      </c>
      <c r="C105" s="191"/>
      <c r="D105" s="191"/>
      <c r="E105" s="191"/>
      <c r="F105" s="191"/>
      <c r="G105" s="191"/>
      <c r="H105" s="191"/>
      <c r="I105" s="191"/>
      <c r="J105" s="191"/>
      <c r="K105" s="191"/>
      <c r="L105" s="191"/>
      <c r="M105" s="191"/>
      <c r="N105" s="191"/>
      <c r="O105" s="191"/>
      <c r="P105" s="191"/>
      <c r="Q105" s="191"/>
    </row>
    <row r="106" spans="1:17" s="159" customFormat="1" ht="15" customHeight="1" x14ac:dyDescent="0.25">
      <c r="A106" s="195"/>
      <c r="B106" s="196" t="s">
        <v>218</v>
      </c>
      <c r="C106" s="197"/>
      <c r="D106" s="197"/>
      <c r="E106" s="197"/>
      <c r="F106" s="197"/>
      <c r="G106" s="197"/>
      <c r="H106" s="197"/>
      <c r="I106" s="197"/>
      <c r="J106" s="197"/>
      <c r="K106" s="197"/>
      <c r="L106" s="197"/>
      <c r="M106" s="197"/>
      <c r="N106" s="197"/>
      <c r="O106" s="197"/>
      <c r="P106" s="197"/>
      <c r="Q106" s="197"/>
    </row>
    <row r="107" spans="1:17" s="199" customFormat="1" ht="15.75" x14ac:dyDescent="0.25">
      <c r="A107" s="195"/>
      <c r="B107" s="198" t="s">
        <v>219</v>
      </c>
      <c r="C107" s="198"/>
      <c r="D107" s="198"/>
      <c r="E107" s="198"/>
      <c r="F107" s="198"/>
      <c r="G107" s="198"/>
      <c r="H107" s="198"/>
      <c r="I107" s="198"/>
      <c r="J107" s="198"/>
      <c r="K107" s="198"/>
      <c r="L107" s="198"/>
      <c r="M107" s="198"/>
      <c r="N107" s="198"/>
      <c r="O107" s="198"/>
      <c r="P107" s="198"/>
      <c r="Q107" s="198"/>
    </row>
    <row r="108" spans="1:17" s="199" customFormat="1" ht="15.75" x14ac:dyDescent="0.25">
      <c r="A108" s="195"/>
      <c r="B108" s="198" t="s">
        <v>220</v>
      </c>
      <c r="C108" s="198"/>
      <c r="D108" s="198"/>
      <c r="E108" s="198"/>
      <c r="F108" s="198"/>
      <c r="G108" s="198"/>
      <c r="H108" s="198"/>
      <c r="I108" s="198"/>
      <c r="J108" s="198"/>
      <c r="K108" s="198"/>
      <c r="L108" s="198"/>
      <c r="M108" s="198"/>
      <c r="N108" s="198"/>
      <c r="O108" s="198"/>
      <c r="P108" s="198"/>
      <c r="Q108" s="198"/>
    </row>
    <row r="109" spans="1:17" s="199" customFormat="1" ht="33" customHeight="1" x14ac:dyDescent="0.25">
      <c r="A109" s="195"/>
      <c r="B109" s="200" t="s">
        <v>221</v>
      </c>
      <c r="C109" s="200"/>
      <c r="D109" s="200"/>
      <c r="E109" s="200"/>
      <c r="F109" s="200"/>
      <c r="G109" s="200"/>
      <c r="H109" s="200"/>
      <c r="I109" s="200"/>
      <c r="J109" s="200"/>
      <c r="K109" s="200"/>
      <c r="L109" s="201"/>
      <c r="M109" s="201"/>
      <c r="N109" s="201"/>
      <c r="O109" s="201"/>
      <c r="P109" s="201"/>
      <c r="Q109" s="201"/>
    </row>
    <row r="110" spans="1:17" ht="18" x14ac:dyDescent="0.25">
      <c r="A110" s="195"/>
      <c r="B110" s="202" t="s">
        <v>222</v>
      </c>
      <c r="C110" s="203"/>
      <c r="D110" s="203"/>
      <c r="E110" s="203"/>
      <c r="F110" s="203"/>
      <c r="G110" s="203"/>
      <c r="H110" s="203"/>
      <c r="I110" s="203"/>
      <c r="J110" s="203"/>
      <c r="K110" s="203"/>
      <c r="L110" s="203"/>
      <c r="M110" s="203"/>
      <c r="N110" s="203"/>
      <c r="O110" s="203"/>
      <c r="P110" s="203"/>
      <c r="Q110" s="203"/>
    </row>
    <row r="111" spans="1:17" ht="15.75" x14ac:dyDescent="0.25">
      <c r="A111" s="195"/>
      <c r="B111" s="202" t="s">
        <v>223</v>
      </c>
      <c r="C111" s="202"/>
      <c r="D111" s="202"/>
      <c r="E111" s="202"/>
      <c r="F111" s="202"/>
      <c r="G111" s="202"/>
      <c r="H111" s="202"/>
      <c r="I111" s="202"/>
      <c r="J111" s="202"/>
      <c r="K111" s="202"/>
      <c r="L111" s="202"/>
      <c r="M111" s="202"/>
      <c r="N111" s="202"/>
      <c r="O111" s="202"/>
      <c r="P111" s="202"/>
      <c r="Q111" s="202"/>
    </row>
    <row r="112" spans="1:17" ht="15.75" x14ac:dyDescent="0.25">
      <c r="B112" s="204" t="s">
        <v>224</v>
      </c>
      <c r="C112" s="159"/>
      <c r="D112" s="159"/>
      <c r="E112" s="159"/>
      <c r="F112" s="159"/>
      <c r="G112" s="159"/>
      <c r="H112" s="159"/>
      <c r="I112" s="159"/>
      <c r="J112" s="159"/>
      <c r="K112" s="159"/>
      <c r="L112" s="159"/>
      <c r="M112" s="159"/>
      <c r="N112" s="159"/>
      <c r="O112" s="159"/>
      <c r="P112" s="159"/>
      <c r="Q112" s="159"/>
    </row>
    <row r="113" spans="2:17" ht="33" customHeight="1" x14ac:dyDescent="0.25">
      <c r="B113" s="205" t="s">
        <v>225</v>
      </c>
      <c r="C113" s="205"/>
      <c r="D113" s="205"/>
      <c r="E113" s="205"/>
      <c r="F113" s="205"/>
      <c r="G113" s="205"/>
      <c r="H113" s="205"/>
      <c r="I113" s="205"/>
      <c r="J113" s="205"/>
      <c r="K113" s="205"/>
      <c r="L113" s="205"/>
      <c r="M113" s="205"/>
      <c r="N113" s="205"/>
      <c r="O113" s="205"/>
      <c r="P113" s="205"/>
      <c r="Q113" s="205"/>
    </row>
    <row r="114" spans="2:17" ht="35.1" customHeight="1" x14ac:dyDescent="0.25">
      <c r="B114" s="200" t="s">
        <v>226</v>
      </c>
      <c r="C114" s="200"/>
      <c r="D114" s="200"/>
      <c r="E114" s="200"/>
      <c r="F114" s="200"/>
      <c r="G114" s="200"/>
      <c r="H114" s="200"/>
      <c r="I114" s="200"/>
      <c r="J114" s="200"/>
      <c r="K114" s="200"/>
      <c r="L114" s="200"/>
      <c r="M114" s="200"/>
      <c r="N114" s="200"/>
      <c r="O114" s="200"/>
      <c r="P114" s="200"/>
      <c r="Q114" s="200"/>
    </row>
    <row r="115" spans="2:17" ht="15.75" x14ac:dyDescent="0.25">
      <c r="B115" s="200" t="s">
        <v>227</v>
      </c>
      <c r="C115" s="200"/>
      <c r="D115" s="200"/>
      <c r="E115" s="200"/>
      <c r="F115" s="200"/>
      <c r="G115" s="200"/>
      <c r="H115" s="200"/>
      <c r="I115" s="200"/>
      <c r="J115" s="200"/>
      <c r="K115" s="200"/>
      <c r="L115" s="200"/>
      <c r="M115" s="200"/>
      <c r="N115" s="200"/>
      <c r="O115" s="200"/>
      <c r="P115" s="200"/>
      <c r="Q115" s="200"/>
    </row>
  </sheetData>
  <mergeCells count="27">
    <mergeCell ref="B113:Q113"/>
    <mergeCell ref="B114:Q114"/>
    <mergeCell ref="B115:Q115"/>
    <mergeCell ref="B105:Q105"/>
    <mergeCell ref="B107:Q107"/>
    <mergeCell ref="B108:Q108"/>
    <mergeCell ref="B109:K109"/>
    <mergeCell ref="B110:Q110"/>
    <mergeCell ref="B111:Q111"/>
    <mergeCell ref="B99:Q99"/>
    <mergeCell ref="B100:Q100"/>
    <mergeCell ref="B101:Q101"/>
    <mergeCell ref="B102:Q102"/>
    <mergeCell ref="B103:Q103"/>
    <mergeCell ref="B104:Q104"/>
    <mergeCell ref="B72:Q72"/>
    <mergeCell ref="B83:Q83"/>
    <mergeCell ref="B95:Q95"/>
    <mergeCell ref="B96:Q96"/>
    <mergeCell ref="B97:Q97"/>
    <mergeCell ref="B98:Q98"/>
    <mergeCell ref="B1:Q1"/>
    <mergeCell ref="B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workbookViewId="0">
      <selection activeCell="K42" sqref="K42"/>
    </sheetView>
  </sheetViews>
  <sheetFormatPr defaultRowHeight="15" x14ac:dyDescent="0.25"/>
  <cols>
    <col min="1" max="1" width="2.7109375" style="1" customWidth="1"/>
    <col min="2" max="2" width="21.140625" style="1" customWidth="1"/>
    <col min="3" max="3" width="7.28515625" style="1" customWidth="1"/>
    <col min="4" max="4" width="7" style="1" customWidth="1"/>
    <col min="5" max="5" width="7.140625" style="1" customWidth="1"/>
    <col min="6" max="6" width="7" style="1" customWidth="1"/>
    <col min="7" max="7" width="6.85546875" style="1" customWidth="1"/>
    <col min="8" max="8" width="7.42578125" style="1" customWidth="1"/>
    <col min="9" max="9" width="6.85546875" style="1" customWidth="1"/>
    <col min="10" max="10" width="7" style="1" customWidth="1"/>
    <col min="11" max="11" width="7.42578125" style="1" customWidth="1"/>
    <col min="12" max="12" width="7.140625" style="1" customWidth="1"/>
    <col min="13" max="13" width="6.85546875" style="1" customWidth="1"/>
    <col min="14" max="14" width="7.5703125" style="1" customWidth="1"/>
    <col min="15" max="16" width="6.85546875" style="1" customWidth="1"/>
    <col min="17" max="17" width="7" style="1" customWidth="1"/>
  </cols>
  <sheetData>
    <row r="1" spans="1:17" x14ac:dyDescent="0.25">
      <c r="A1" s="75"/>
      <c r="B1" s="206" t="s">
        <v>229</v>
      </c>
      <c r="C1" s="206"/>
      <c r="D1" s="206"/>
      <c r="E1" s="206"/>
      <c r="F1" s="206"/>
      <c r="G1" s="206"/>
      <c r="H1" s="206"/>
      <c r="I1" s="206"/>
      <c r="J1" s="206"/>
      <c r="K1" s="206"/>
      <c r="L1" s="206"/>
      <c r="M1" s="206"/>
      <c r="N1" s="206"/>
      <c r="O1" s="206"/>
      <c r="P1" s="206"/>
      <c r="Q1" s="206"/>
    </row>
    <row r="2" spans="1:17" x14ac:dyDescent="0.25">
      <c r="A2" s="75"/>
      <c r="B2" s="3"/>
      <c r="C2" s="3"/>
      <c r="D2" s="3"/>
      <c r="E2" s="3"/>
      <c r="F2" s="3"/>
      <c r="G2" s="3"/>
      <c r="H2" s="3"/>
      <c r="I2" s="3"/>
      <c r="J2" s="3"/>
      <c r="K2" s="3"/>
      <c r="L2" s="3"/>
      <c r="M2" s="3"/>
      <c r="N2" s="3"/>
      <c r="O2" s="3"/>
      <c r="P2" s="3"/>
      <c r="Q2" s="3"/>
    </row>
    <row r="3" spans="1:17" x14ac:dyDescent="0.25">
      <c r="A3" s="75"/>
      <c r="B3" s="5"/>
      <c r="C3" s="75"/>
      <c r="D3" s="75"/>
      <c r="E3" s="75"/>
      <c r="F3" s="75"/>
      <c r="G3" s="75"/>
      <c r="H3" s="75"/>
      <c r="I3" s="75"/>
      <c r="J3" s="75"/>
      <c r="K3" s="75"/>
      <c r="L3" s="75"/>
      <c r="M3" s="75"/>
      <c r="N3" s="75"/>
      <c r="O3" s="75"/>
      <c r="P3" s="75"/>
      <c r="Q3" s="75"/>
    </row>
    <row r="4" spans="1:17" ht="25.5" x14ac:dyDescent="0.25">
      <c r="A4" s="207"/>
      <c r="B4" s="208"/>
      <c r="C4" s="209" t="s">
        <v>1</v>
      </c>
      <c r="D4" s="209">
        <v>1990</v>
      </c>
      <c r="E4" s="209">
        <v>1995</v>
      </c>
      <c r="F4" s="209">
        <v>2000</v>
      </c>
      <c r="G4" s="209">
        <v>2001</v>
      </c>
      <c r="H4" s="209">
        <v>2002</v>
      </c>
      <c r="I4" s="209">
        <v>2003</v>
      </c>
      <c r="J4" s="209">
        <v>2004</v>
      </c>
      <c r="K4" s="209">
        <v>2005</v>
      </c>
      <c r="L4" s="209">
        <v>2006</v>
      </c>
      <c r="M4" s="209">
        <v>2007</v>
      </c>
      <c r="N4" s="209">
        <v>2008</v>
      </c>
      <c r="O4" s="209">
        <v>2009</v>
      </c>
      <c r="P4" s="209">
        <v>2010</v>
      </c>
      <c r="Q4" s="209">
        <v>2011</v>
      </c>
    </row>
    <row r="5" spans="1:17" x14ac:dyDescent="0.25">
      <c r="A5" s="210"/>
      <c r="B5" s="208"/>
      <c r="C5" s="209"/>
      <c r="D5" s="211" t="s">
        <v>2</v>
      </c>
      <c r="E5" s="212"/>
      <c r="F5" s="212"/>
      <c r="G5" s="212"/>
      <c r="H5" s="212"/>
      <c r="I5" s="212"/>
      <c r="J5" s="212"/>
      <c r="K5" s="212"/>
      <c r="L5" s="212"/>
      <c r="M5" s="212"/>
      <c r="N5" s="212"/>
      <c r="O5" s="212"/>
      <c r="P5" s="212"/>
      <c r="Q5" s="212"/>
    </row>
    <row r="6" spans="1:17" ht="25.5" x14ac:dyDescent="0.25">
      <c r="A6" s="213">
        <v>1</v>
      </c>
      <c r="B6" s="214" t="s">
        <v>3</v>
      </c>
      <c r="C6" s="215" t="s">
        <v>4</v>
      </c>
      <c r="D6" s="216">
        <v>1483.5</v>
      </c>
      <c r="E6" s="216">
        <v>1132.9000000000001</v>
      </c>
      <c r="F6" s="217">
        <v>1080</v>
      </c>
      <c r="G6" s="217">
        <v>1208.5999999999999</v>
      </c>
      <c r="H6" s="217">
        <v>1132.2</v>
      </c>
      <c r="I6" s="217">
        <v>1385.4</v>
      </c>
      <c r="J6" s="217">
        <v>1492.1</v>
      </c>
      <c r="K6" s="217">
        <v>1452.7</v>
      </c>
      <c r="L6" s="217">
        <v>1367.2</v>
      </c>
      <c r="M6" s="217">
        <v>1300.7</v>
      </c>
      <c r="N6" s="217">
        <v>1078.5</v>
      </c>
      <c r="O6" s="217">
        <v>779.8</v>
      </c>
      <c r="P6" s="217">
        <v>723.6</v>
      </c>
      <c r="Q6" s="217">
        <v>774.2</v>
      </c>
    </row>
    <row r="7" spans="1:17" ht="31.5" customHeight="1" x14ac:dyDescent="0.25">
      <c r="A7" s="213">
        <v>2</v>
      </c>
      <c r="B7" s="208" t="s">
        <v>6</v>
      </c>
      <c r="C7" s="209" t="s">
        <v>4</v>
      </c>
      <c r="D7" s="218">
        <v>1483.5</v>
      </c>
      <c r="E7" s="218">
        <v>1132.9000000000001</v>
      </c>
      <c r="F7" s="218">
        <v>1080</v>
      </c>
      <c r="G7" s="218">
        <v>1208.5999999999999</v>
      </c>
      <c r="H7" s="218">
        <v>1132.2</v>
      </c>
      <c r="I7" s="218">
        <v>1385.4</v>
      </c>
      <c r="J7" s="218">
        <v>1492.1</v>
      </c>
      <c r="K7" s="218">
        <v>1452.7</v>
      </c>
      <c r="L7" s="218">
        <v>1367.2</v>
      </c>
      <c r="M7" s="218">
        <v>1300.7</v>
      </c>
      <c r="N7" s="218">
        <v>1078.5</v>
      </c>
      <c r="O7" s="218">
        <v>779.8</v>
      </c>
      <c r="P7" s="218">
        <v>723.6</v>
      </c>
      <c r="Q7" s="218">
        <v>774.2</v>
      </c>
    </row>
    <row r="8" spans="1:17" ht="45.75" customHeight="1" x14ac:dyDescent="0.25">
      <c r="A8" s="213">
        <v>3</v>
      </c>
      <c r="B8" s="208" t="s">
        <v>230</v>
      </c>
      <c r="C8" s="209" t="s">
        <v>8</v>
      </c>
      <c r="D8" s="219">
        <v>100</v>
      </c>
      <c r="E8" s="219">
        <v>100</v>
      </c>
      <c r="F8" s="219">
        <v>100</v>
      </c>
      <c r="G8" s="219">
        <v>100</v>
      </c>
      <c r="H8" s="219">
        <v>100</v>
      </c>
      <c r="I8" s="219">
        <v>100</v>
      </c>
      <c r="J8" s="219">
        <f t="shared" ref="J8:Q8" si="0">100*J7/J6</f>
        <v>100</v>
      </c>
      <c r="K8" s="219">
        <v>100</v>
      </c>
      <c r="L8" s="219">
        <v>100</v>
      </c>
      <c r="M8" s="219">
        <f t="shared" si="0"/>
        <v>100</v>
      </c>
      <c r="N8" s="219">
        <f t="shared" si="0"/>
        <v>100</v>
      </c>
      <c r="O8" s="219">
        <f t="shared" si="0"/>
        <v>100</v>
      </c>
      <c r="P8" s="219">
        <f t="shared" si="0"/>
        <v>100</v>
      </c>
      <c r="Q8" s="219">
        <f t="shared" si="0"/>
        <v>100</v>
      </c>
    </row>
    <row r="9" spans="1:17" ht="27.75" customHeight="1" x14ac:dyDescent="0.25">
      <c r="A9" s="213">
        <v>4</v>
      </c>
      <c r="B9" s="208" t="s">
        <v>9</v>
      </c>
      <c r="C9" s="209" t="s">
        <v>4</v>
      </c>
      <c r="D9" s="219" t="s">
        <v>231</v>
      </c>
      <c r="E9" s="219" t="s">
        <v>231</v>
      </c>
      <c r="F9" s="219" t="s">
        <v>231</v>
      </c>
      <c r="G9" s="219" t="s">
        <v>231</v>
      </c>
      <c r="H9" s="219" t="s">
        <v>231</v>
      </c>
      <c r="I9" s="219" t="s">
        <v>231</v>
      </c>
      <c r="J9" s="219" t="s">
        <v>231</v>
      </c>
      <c r="K9" s="218" t="s">
        <v>231</v>
      </c>
      <c r="L9" s="218" t="s">
        <v>231</v>
      </c>
      <c r="M9" s="219" t="s">
        <v>231</v>
      </c>
      <c r="N9" s="219" t="s">
        <v>231</v>
      </c>
      <c r="O9" s="220" t="s">
        <v>231</v>
      </c>
      <c r="P9" s="220" t="s">
        <v>231</v>
      </c>
      <c r="Q9" s="220" t="s">
        <v>231</v>
      </c>
    </row>
    <row r="10" spans="1:17" ht="39" customHeight="1" x14ac:dyDescent="0.25">
      <c r="A10" s="213">
        <v>5</v>
      </c>
      <c r="B10" s="208" t="s">
        <v>232</v>
      </c>
      <c r="C10" s="209" t="s">
        <v>8</v>
      </c>
      <c r="D10" s="219" t="s">
        <v>231</v>
      </c>
      <c r="E10" s="219" t="s">
        <v>231</v>
      </c>
      <c r="F10" s="219" t="s">
        <v>231</v>
      </c>
      <c r="G10" s="219" t="s">
        <v>231</v>
      </c>
      <c r="H10" s="219" t="s">
        <v>231</v>
      </c>
      <c r="I10" s="219" t="s">
        <v>231</v>
      </c>
      <c r="J10" s="219" t="s">
        <v>231</v>
      </c>
      <c r="K10" s="219" t="s">
        <v>231</v>
      </c>
      <c r="L10" s="219" t="s">
        <v>231</v>
      </c>
      <c r="M10" s="219" t="s">
        <v>231</v>
      </c>
      <c r="N10" s="219" t="s">
        <v>231</v>
      </c>
      <c r="O10" s="220" t="s">
        <v>231</v>
      </c>
      <c r="P10" s="220" t="s">
        <v>231</v>
      </c>
      <c r="Q10" s="220" t="s">
        <v>231</v>
      </c>
    </row>
    <row r="11" spans="1:17" ht="25.5" x14ac:dyDescent="0.25">
      <c r="A11" s="213">
        <v>6</v>
      </c>
      <c r="B11" s="214" t="s">
        <v>11</v>
      </c>
      <c r="C11" s="215" t="s">
        <v>4</v>
      </c>
      <c r="D11" s="221">
        <v>330.1</v>
      </c>
      <c r="E11" s="221">
        <v>233.4</v>
      </c>
      <c r="F11" s="221">
        <v>161.69999999999999</v>
      </c>
      <c r="G11" s="221">
        <v>178.6</v>
      </c>
      <c r="H11" s="221">
        <v>176.1</v>
      </c>
      <c r="I11" s="222">
        <v>191.6</v>
      </c>
      <c r="J11" s="222">
        <v>197</v>
      </c>
      <c r="K11" s="222">
        <v>199</v>
      </c>
      <c r="L11" s="222">
        <v>201.8</v>
      </c>
      <c r="M11" s="222">
        <v>205.8</v>
      </c>
      <c r="N11" s="222">
        <v>212.2</v>
      </c>
      <c r="O11" s="222">
        <v>206.6</v>
      </c>
      <c r="P11" s="222">
        <v>215.6</v>
      </c>
      <c r="Q11" s="222">
        <v>232.8</v>
      </c>
    </row>
    <row r="12" spans="1:17" ht="27.75" customHeight="1" x14ac:dyDescent="0.25">
      <c r="A12" s="213">
        <v>7</v>
      </c>
      <c r="B12" s="208" t="s">
        <v>6</v>
      </c>
      <c r="C12" s="209" t="s">
        <v>4</v>
      </c>
      <c r="D12" s="219">
        <v>330.1</v>
      </c>
      <c r="E12" s="219">
        <v>233.4</v>
      </c>
      <c r="F12" s="219">
        <v>161.69999999999999</v>
      </c>
      <c r="G12" s="219">
        <v>178.6</v>
      </c>
      <c r="H12" s="219">
        <v>176.1</v>
      </c>
      <c r="I12" s="220">
        <v>191.6</v>
      </c>
      <c r="J12" s="220">
        <v>197</v>
      </c>
      <c r="K12" s="220">
        <v>199</v>
      </c>
      <c r="L12" s="220">
        <v>201.8</v>
      </c>
      <c r="M12" s="220">
        <v>205.8</v>
      </c>
      <c r="N12" s="220">
        <v>212.2</v>
      </c>
      <c r="O12" s="220">
        <v>206.6</v>
      </c>
      <c r="P12" s="220">
        <v>215.6</v>
      </c>
      <c r="Q12" s="220">
        <v>232.8</v>
      </c>
    </row>
    <row r="13" spans="1:17" ht="40.5" customHeight="1" x14ac:dyDescent="0.25">
      <c r="A13" s="213">
        <v>8</v>
      </c>
      <c r="B13" s="208" t="s">
        <v>233</v>
      </c>
      <c r="C13" s="209" t="s">
        <v>8</v>
      </c>
      <c r="D13" s="219">
        <v>100</v>
      </c>
      <c r="E13" s="219">
        <v>100</v>
      </c>
      <c r="F13" s="219">
        <v>100</v>
      </c>
      <c r="G13" s="219">
        <v>100</v>
      </c>
      <c r="H13" s="219">
        <v>100</v>
      </c>
      <c r="I13" s="219">
        <f>100*I12/I11</f>
        <v>100</v>
      </c>
      <c r="J13" s="219">
        <f t="shared" ref="J13:Q13" si="1">100*J12/J11</f>
        <v>100</v>
      </c>
      <c r="K13" s="219">
        <v>100</v>
      </c>
      <c r="L13" s="219">
        <v>100</v>
      </c>
      <c r="M13" s="219">
        <f t="shared" si="1"/>
        <v>100</v>
      </c>
      <c r="N13" s="219">
        <f t="shared" si="1"/>
        <v>100</v>
      </c>
      <c r="O13" s="219">
        <f t="shared" si="1"/>
        <v>100</v>
      </c>
      <c r="P13" s="219">
        <f t="shared" si="1"/>
        <v>100</v>
      </c>
      <c r="Q13" s="219">
        <f t="shared" si="1"/>
        <v>100</v>
      </c>
    </row>
    <row r="14" spans="1:17" ht="26.25" customHeight="1" x14ac:dyDescent="0.25">
      <c r="A14" s="213">
        <v>9</v>
      </c>
      <c r="B14" s="208" t="s">
        <v>9</v>
      </c>
      <c r="C14" s="209" t="s">
        <v>4</v>
      </c>
      <c r="D14" s="219" t="s">
        <v>231</v>
      </c>
      <c r="E14" s="219" t="s">
        <v>231</v>
      </c>
      <c r="F14" s="219" t="s">
        <v>231</v>
      </c>
      <c r="G14" s="219" t="s">
        <v>231</v>
      </c>
      <c r="H14" s="219" t="s">
        <v>231</v>
      </c>
      <c r="I14" s="219" t="s">
        <v>231</v>
      </c>
      <c r="J14" s="219" t="s">
        <v>231</v>
      </c>
      <c r="K14" s="219" t="s">
        <v>231</v>
      </c>
      <c r="L14" s="223" t="s">
        <v>231</v>
      </c>
      <c r="M14" s="219" t="s">
        <v>231</v>
      </c>
      <c r="N14" s="219" t="s">
        <v>231</v>
      </c>
      <c r="O14" s="220" t="s">
        <v>231</v>
      </c>
      <c r="P14" s="220" t="s">
        <v>231</v>
      </c>
      <c r="Q14" s="220" t="s">
        <v>231</v>
      </c>
    </row>
    <row r="15" spans="1:17" ht="39" customHeight="1" x14ac:dyDescent="0.25">
      <c r="A15" s="213">
        <v>10</v>
      </c>
      <c r="B15" s="208" t="s">
        <v>234</v>
      </c>
      <c r="C15" s="209" t="s">
        <v>8</v>
      </c>
      <c r="D15" s="219" t="s">
        <v>231</v>
      </c>
      <c r="E15" s="219" t="s">
        <v>231</v>
      </c>
      <c r="F15" s="219" t="s">
        <v>231</v>
      </c>
      <c r="G15" s="219" t="s">
        <v>231</v>
      </c>
      <c r="H15" s="219" t="s">
        <v>231</v>
      </c>
      <c r="I15" s="219" t="s">
        <v>231</v>
      </c>
      <c r="J15" s="219" t="s">
        <v>231</v>
      </c>
      <c r="K15" s="219" t="s">
        <v>231</v>
      </c>
      <c r="L15" s="219" t="s">
        <v>231</v>
      </c>
      <c r="M15" s="219" t="s">
        <v>231</v>
      </c>
      <c r="N15" s="219" t="s">
        <v>231</v>
      </c>
      <c r="O15" s="219" t="s">
        <v>231</v>
      </c>
      <c r="P15" s="219" t="s">
        <v>231</v>
      </c>
      <c r="Q15" s="219" t="s">
        <v>231</v>
      </c>
    </row>
    <row r="16" spans="1:17" ht="25.5" x14ac:dyDescent="0.25">
      <c r="A16" s="213">
        <v>11</v>
      </c>
      <c r="B16" s="214" t="s">
        <v>14</v>
      </c>
      <c r="C16" s="215" t="s">
        <v>4</v>
      </c>
      <c r="D16" s="221">
        <v>168.1</v>
      </c>
      <c r="E16" s="219" t="s">
        <v>231</v>
      </c>
      <c r="F16" s="221">
        <v>33.6</v>
      </c>
      <c r="G16" s="221">
        <v>31.3</v>
      </c>
      <c r="H16" s="221">
        <v>20.3</v>
      </c>
      <c r="I16" s="222">
        <v>26</v>
      </c>
      <c r="J16" s="222">
        <v>23</v>
      </c>
      <c r="K16" s="222">
        <v>41.3</v>
      </c>
      <c r="L16" s="222">
        <v>49.5</v>
      </c>
      <c r="M16" s="222">
        <v>52.5</v>
      </c>
      <c r="N16" s="222">
        <v>51.4</v>
      </c>
      <c r="O16" s="222">
        <v>43.7</v>
      </c>
      <c r="P16" s="222">
        <v>49.7</v>
      </c>
      <c r="Q16" s="222">
        <v>53.4</v>
      </c>
    </row>
    <row r="17" spans="1:17" ht="30" customHeight="1" x14ac:dyDescent="0.25">
      <c r="A17" s="213">
        <v>12</v>
      </c>
      <c r="B17" s="208" t="s">
        <v>6</v>
      </c>
      <c r="C17" s="209" t="s">
        <v>4</v>
      </c>
      <c r="D17" s="219">
        <v>168.1</v>
      </c>
      <c r="E17" s="219" t="s">
        <v>231</v>
      </c>
      <c r="F17" s="219">
        <v>33.6</v>
      </c>
      <c r="G17" s="219">
        <v>31.3</v>
      </c>
      <c r="H17" s="219">
        <v>20.3</v>
      </c>
      <c r="I17" s="220">
        <v>26</v>
      </c>
      <c r="J17" s="220">
        <v>23</v>
      </c>
      <c r="K17" s="220">
        <v>41.3</v>
      </c>
      <c r="L17" s="220">
        <v>49.5</v>
      </c>
      <c r="M17" s="220">
        <v>52.5</v>
      </c>
      <c r="N17" s="220">
        <v>51.4</v>
      </c>
      <c r="O17" s="220">
        <v>43.7</v>
      </c>
      <c r="P17" s="220">
        <v>49.7</v>
      </c>
      <c r="Q17" s="220">
        <v>53.4</v>
      </c>
    </row>
    <row r="18" spans="1:17" ht="42.75" customHeight="1" x14ac:dyDescent="0.25">
      <c r="A18" s="213">
        <v>13</v>
      </c>
      <c r="B18" s="208" t="s">
        <v>235</v>
      </c>
      <c r="C18" s="209" t="s">
        <v>8</v>
      </c>
      <c r="D18" s="219">
        <v>100</v>
      </c>
      <c r="E18" s="219">
        <v>100</v>
      </c>
      <c r="F18" s="219">
        <v>100</v>
      </c>
      <c r="G18" s="219">
        <v>100</v>
      </c>
      <c r="H18" s="219">
        <v>100</v>
      </c>
      <c r="I18" s="219">
        <f>100*I17/I16</f>
        <v>100</v>
      </c>
      <c r="J18" s="219">
        <f t="shared" ref="J18:Q18" si="2">100*J17/J16</f>
        <v>100</v>
      </c>
      <c r="K18" s="219">
        <f t="shared" si="2"/>
        <v>100</v>
      </c>
      <c r="L18" s="219">
        <f t="shared" si="2"/>
        <v>100</v>
      </c>
      <c r="M18" s="219">
        <f t="shared" si="2"/>
        <v>100</v>
      </c>
      <c r="N18" s="219">
        <f t="shared" si="2"/>
        <v>100</v>
      </c>
      <c r="O18" s="219">
        <f t="shared" si="2"/>
        <v>100</v>
      </c>
      <c r="P18" s="219">
        <f t="shared" si="2"/>
        <v>100</v>
      </c>
      <c r="Q18" s="219">
        <f t="shared" si="2"/>
        <v>100</v>
      </c>
    </row>
    <row r="19" spans="1:17" ht="27.75" customHeight="1" x14ac:dyDescent="0.25">
      <c r="A19" s="213">
        <v>14</v>
      </c>
      <c r="B19" s="208" t="s">
        <v>9</v>
      </c>
      <c r="C19" s="209" t="s">
        <v>4</v>
      </c>
      <c r="D19" s="219" t="s">
        <v>231</v>
      </c>
      <c r="E19" s="219" t="s">
        <v>231</v>
      </c>
      <c r="F19" s="219" t="s">
        <v>231</v>
      </c>
      <c r="G19" s="219" t="s">
        <v>231</v>
      </c>
      <c r="H19" s="219" t="s">
        <v>231</v>
      </c>
      <c r="I19" s="219" t="s">
        <v>231</v>
      </c>
      <c r="J19" s="219" t="s">
        <v>231</v>
      </c>
      <c r="K19" s="219" t="s">
        <v>231</v>
      </c>
      <c r="L19" s="219" t="s">
        <v>231</v>
      </c>
      <c r="M19" s="219" t="s">
        <v>231</v>
      </c>
      <c r="N19" s="219" t="s">
        <v>231</v>
      </c>
      <c r="O19" s="220" t="s">
        <v>231</v>
      </c>
      <c r="P19" s="220" t="s">
        <v>231</v>
      </c>
      <c r="Q19" s="220" t="s">
        <v>231</v>
      </c>
    </row>
    <row r="20" spans="1:17" ht="39" customHeight="1" x14ac:dyDescent="0.25">
      <c r="A20" s="213">
        <v>15</v>
      </c>
      <c r="B20" s="208" t="s">
        <v>236</v>
      </c>
      <c r="C20" s="209" t="s">
        <v>8</v>
      </c>
      <c r="D20" s="219" t="s">
        <v>231</v>
      </c>
      <c r="E20" s="219" t="s">
        <v>231</v>
      </c>
      <c r="F20" s="219" t="s">
        <v>231</v>
      </c>
      <c r="G20" s="219" t="s">
        <v>231</v>
      </c>
      <c r="H20" s="219" t="s">
        <v>231</v>
      </c>
      <c r="I20" s="219" t="s">
        <v>231</v>
      </c>
      <c r="J20" s="219" t="s">
        <v>231</v>
      </c>
      <c r="K20" s="219" t="s">
        <v>231</v>
      </c>
      <c r="L20" s="219" t="s">
        <v>231</v>
      </c>
      <c r="M20" s="219" t="s">
        <v>231</v>
      </c>
      <c r="N20" s="219" t="s">
        <v>231</v>
      </c>
      <c r="O20" s="220" t="s">
        <v>231</v>
      </c>
      <c r="P20" s="220" t="s">
        <v>231</v>
      </c>
      <c r="Q20" s="220" t="s">
        <v>231</v>
      </c>
    </row>
    <row r="21" spans="1:17" ht="27" customHeight="1" x14ac:dyDescent="0.25">
      <c r="A21" s="213">
        <v>16</v>
      </c>
      <c r="B21" s="214" t="s">
        <v>17</v>
      </c>
      <c r="C21" s="215" t="s">
        <v>4</v>
      </c>
      <c r="D21" s="221">
        <v>3.7</v>
      </c>
      <c r="E21" s="221">
        <v>2.1</v>
      </c>
      <c r="F21" s="221">
        <v>7.7</v>
      </c>
      <c r="G21" s="221">
        <v>3.9</v>
      </c>
      <c r="H21" s="221">
        <v>1.8</v>
      </c>
      <c r="I21" s="222">
        <v>2.4</v>
      </c>
      <c r="J21" s="222">
        <v>0.9</v>
      </c>
      <c r="K21" s="222">
        <v>1.2</v>
      </c>
      <c r="L21" s="222">
        <v>1.1000000000000001</v>
      </c>
      <c r="M21" s="222">
        <v>1.7</v>
      </c>
      <c r="N21" s="222">
        <v>1.8</v>
      </c>
      <c r="O21" s="222">
        <v>1.7</v>
      </c>
      <c r="P21" s="222">
        <v>2.1</v>
      </c>
      <c r="Q21" s="222">
        <v>2.2000000000000002</v>
      </c>
    </row>
    <row r="22" spans="1:17" ht="36" customHeight="1" x14ac:dyDescent="0.25">
      <c r="A22" s="213">
        <v>17</v>
      </c>
      <c r="B22" s="208" t="s">
        <v>6</v>
      </c>
      <c r="C22" s="209" t="s">
        <v>4</v>
      </c>
      <c r="D22" s="219">
        <v>3.7</v>
      </c>
      <c r="E22" s="219">
        <v>2.1</v>
      </c>
      <c r="F22" s="219">
        <v>7.7</v>
      </c>
      <c r="G22" s="219">
        <v>3.9</v>
      </c>
      <c r="H22" s="219">
        <v>1.8</v>
      </c>
      <c r="I22" s="220">
        <v>2.4</v>
      </c>
      <c r="J22" s="220">
        <v>0.9</v>
      </c>
      <c r="K22" s="220">
        <v>1.2</v>
      </c>
      <c r="L22" s="220">
        <v>1.1000000000000001</v>
      </c>
      <c r="M22" s="220">
        <v>1.7</v>
      </c>
      <c r="N22" s="220">
        <v>1.8</v>
      </c>
      <c r="O22" s="220">
        <v>1.7</v>
      </c>
      <c r="P22" s="220">
        <v>2.1</v>
      </c>
      <c r="Q22" s="220">
        <v>2.2000000000000002</v>
      </c>
    </row>
    <row r="23" spans="1:17" ht="39.75" customHeight="1" x14ac:dyDescent="0.25">
      <c r="A23" s="213">
        <v>18</v>
      </c>
      <c r="B23" s="208" t="s">
        <v>237</v>
      </c>
      <c r="C23" s="209" t="s">
        <v>8</v>
      </c>
      <c r="D23" s="219">
        <v>100</v>
      </c>
      <c r="E23" s="219">
        <v>100</v>
      </c>
      <c r="F23" s="219">
        <v>100</v>
      </c>
      <c r="G23" s="219">
        <v>100</v>
      </c>
      <c r="H23" s="219">
        <v>100</v>
      </c>
      <c r="I23" s="219">
        <f>100*I22/I21</f>
        <v>100</v>
      </c>
      <c r="J23" s="219">
        <f t="shared" ref="J23:Q23" si="3">100*J22/J21</f>
        <v>100</v>
      </c>
      <c r="K23" s="219">
        <f t="shared" si="3"/>
        <v>100</v>
      </c>
      <c r="L23" s="219">
        <f t="shared" si="3"/>
        <v>100</v>
      </c>
      <c r="M23" s="219">
        <f t="shared" si="3"/>
        <v>100</v>
      </c>
      <c r="N23" s="219">
        <f t="shared" si="3"/>
        <v>100</v>
      </c>
      <c r="O23" s="219">
        <f t="shared" si="3"/>
        <v>100</v>
      </c>
      <c r="P23" s="219">
        <f t="shared" si="3"/>
        <v>100</v>
      </c>
      <c r="Q23" s="219">
        <f t="shared" si="3"/>
        <v>100</v>
      </c>
    </row>
    <row r="24" spans="1:17" ht="30" customHeight="1" x14ac:dyDescent="0.25">
      <c r="A24" s="213">
        <v>19</v>
      </c>
      <c r="B24" s="208" t="s">
        <v>9</v>
      </c>
      <c r="C24" s="209" t="s">
        <v>4</v>
      </c>
      <c r="D24" s="219" t="s">
        <v>231</v>
      </c>
      <c r="E24" s="219" t="s">
        <v>231</v>
      </c>
      <c r="F24" s="219" t="s">
        <v>231</v>
      </c>
      <c r="G24" s="219" t="s">
        <v>231</v>
      </c>
      <c r="H24" s="219" t="s">
        <v>231</v>
      </c>
      <c r="I24" s="219" t="s">
        <v>231</v>
      </c>
      <c r="J24" s="219" t="s">
        <v>231</v>
      </c>
      <c r="K24" s="219" t="s">
        <v>231</v>
      </c>
      <c r="L24" s="219" t="s">
        <v>231</v>
      </c>
      <c r="M24" s="219" t="s">
        <v>231</v>
      </c>
      <c r="N24" s="219" t="s">
        <v>231</v>
      </c>
      <c r="O24" s="220" t="s">
        <v>231</v>
      </c>
      <c r="P24" s="220" t="s">
        <v>231</v>
      </c>
      <c r="Q24" s="220" t="s">
        <v>231</v>
      </c>
    </row>
    <row r="25" spans="1:17" ht="39.75" customHeight="1" x14ac:dyDescent="0.25">
      <c r="A25" s="213">
        <v>20</v>
      </c>
      <c r="B25" s="208" t="s">
        <v>238</v>
      </c>
      <c r="C25" s="209" t="s">
        <v>8</v>
      </c>
      <c r="D25" s="219" t="s">
        <v>231</v>
      </c>
      <c r="E25" s="219" t="s">
        <v>231</v>
      </c>
      <c r="F25" s="219" t="s">
        <v>231</v>
      </c>
      <c r="G25" s="219" t="s">
        <v>231</v>
      </c>
      <c r="H25" s="219" t="s">
        <v>231</v>
      </c>
      <c r="I25" s="219" t="s">
        <v>231</v>
      </c>
      <c r="J25" s="219" t="s">
        <v>231</v>
      </c>
      <c r="K25" s="219" t="s">
        <v>231</v>
      </c>
      <c r="L25" s="219" t="s">
        <v>231</v>
      </c>
      <c r="M25" s="219" t="s">
        <v>231</v>
      </c>
      <c r="N25" s="219" t="s">
        <v>231</v>
      </c>
      <c r="O25" s="220" t="s">
        <v>231</v>
      </c>
      <c r="P25" s="220" t="s">
        <v>231</v>
      </c>
      <c r="Q25" s="220" t="s">
        <v>231</v>
      </c>
    </row>
    <row r="26" spans="1:17" ht="25.5" x14ac:dyDescent="0.25">
      <c r="A26" s="213">
        <v>21</v>
      </c>
      <c r="B26" s="214" t="s">
        <v>20</v>
      </c>
      <c r="C26" s="215" t="s">
        <v>4</v>
      </c>
      <c r="D26" s="221">
        <v>841.3</v>
      </c>
      <c r="E26" s="224">
        <v>446</v>
      </c>
      <c r="F26" s="221">
        <v>390.7</v>
      </c>
      <c r="G26" s="224">
        <v>376</v>
      </c>
      <c r="H26" s="221">
        <v>377.6</v>
      </c>
      <c r="I26" s="222">
        <v>394</v>
      </c>
      <c r="J26" s="222">
        <v>412</v>
      </c>
      <c r="K26" s="222">
        <v>408</v>
      </c>
      <c r="L26" s="222">
        <v>421.5</v>
      </c>
      <c r="M26" s="222">
        <v>444.8</v>
      </c>
      <c r="N26" s="222">
        <v>412.2</v>
      </c>
      <c r="O26" s="222">
        <v>432.8</v>
      </c>
      <c r="P26" s="222">
        <v>401.1</v>
      </c>
      <c r="Q26" s="222">
        <v>445.1</v>
      </c>
    </row>
    <row r="27" spans="1:17" ht="35.25" customHeight="1" x14ac:dyDescent="0.25">
      <c r="A27" s="213">
        <v>22</v>
      </c>
      <c r="B27" s="208" t="s">
        <v>6</v>
      </c>
      <c r="C27" s="209" t="s">
        <v>4</v>
      </c>
      <c r="D27" s="219">
        <v>841.3</v>
      </c>
      <c r="E27" s="220">
        <v>446</v>
      </c>
      <c r="F27" s="219">
        <v>390.7</v>
      </c>
      <c r="G27" s="223">
        <v>376</v>
      </c>
      <c r="H27" s="223">
        <v>377.6</v>
      </c>
      <c r="I27" s="220">
        <v>394</v>
      </c>
      <c r="J27" s="220">
        <v>412</v>
      </c>
      <c r="K27" s="220">
        <v>408</v>
      </c>
      <c r="L27" s="220">
        <v>421.5</v>
      </c>
      <c r="M27" s="220">
        <v>444.8</v>
      </c>
      <c r="N27" s="220">
        <v>412.2</v>
      </c>
      <c r="O27" s="220">
        <v>432.8</v>
      </c>
      <c r="P27" s="220">
        <v>401.1</v>
      </c>
      <c r="Q27" s="220">
        <v>445.1</v>
      </c>
    </row>
    <row r="28" spans="1:17" ht="57.75" customHeight="1" x14ac:dyDescent="0.25">
      <c r="A28" s="213">
        <v>23</v>
      </c>
      <c r="B28" s="208" t="s">
        <v>239</v>
      </c>
      <c r="C28" s="209" t="s">
        <v>8</v>
      </c>
      <c r="D28" s="219">
        <v>100</v>
      </c>
      <c r="E28" s="219">
        <v>100</v>
      </c>
      <c r="F28" s="219">
        <v>100</v>
      </c>
      <c r="G28" s="225">
        <v>100</v>
      </c>
      <c r="H28" s="225">
        <v>100</v>
      </c>
      <c r="I28" s="219">
        <f>100*I27/I26</f>
        <v>100</v>
      </c>
      <c r="J28" s="219">
        <f t="shared" ref="J28:Q28" si="4">100*J27/J26</f>
        <v>100</v>
      </c>
      <c r="K28" s="219">
        <v>100</v>
      </c>
      <c r="L28" s="219">
        <v>100</v>
      </c>
      <c r="M28" s="219">
        <f t="shared" si="4"/>
        <v>100</v>
      </c>
      <c r="N28" s="219">
        <f t="shared" si="4"/>
        <v>100</v>
      </c>
      <c r="O28" s="219">
        <f t="shared" si="4"/>
        <v>100</v>
      </c>
      <c r="P28" s="219">
        <f t="shared" si="4"/>
        <v>100</v>
      </c>
      <c r="Q28" s="219">
        <f t="shared" si="4"/>
        <v>100</v>
      </c>
    </row>
    <row r="29" spans="1:17" ht="25.5" x14ac:dyDescent="0.25">
      <c r="A29" s="213">
        <v>24</v>
      </c>
      <c r="B29" s="208" t="s">
        <v>9</v>
      </c>
      <c r="C29" s="209" t="s">
        <v>4</v>
      </c>
      <c r="D29" s="219" t="s">
        <v>231</v>
      </c>
      <c r="E29" s="219" t="s">
        <v>231</v>
      </c>
      <c r="F29" s="219" t="s">
        <v>231</v>
      </c>
      <c r="G29" s="219" t="s">
        <v>231</v>
      </c>
      <c r="H29" s="219" t="s">
        <v>231</v>
      </c>
      <c r="I29" s="219" t="s">
        <v>231</v>
      </c>
      <c r="J29" s="219" t="s">
        <v>231</v>
      </c>
      <c r="K29" s="219" t="s">
        <v>231</v>
      </c>
      <c r="L29" s="219" t="s">
        <v>231</v>
      </c>
      <c r="M29" s="219" t="s">
        <v>231</v>
      </c>
      <c r="N29" s="219" t="s">
        <v>231</v>
      </c>
      <c r="O29" s="220" t="s">
        <v>231</v>
      </c>
      <c r="P29" s="220" t="s">
        <v>231</v>
      </c>
      <c r="Q29" s="220" t="s">
        <v>231</v>
      </c>
    </row>
    <row r="30" spans="1:17" ht="52.5" customHeight="1" x14ac:dyDescent="0.25">
      <c r="A30" s="213">
        <v>25</v>
      </c>
      <c r="B30" s="208" t="s">
        <v>240</v>
      </c>
      <c r="C30" s="209" t="s">
        <v>8</v>
      </c>
      <c r="D30" s="219" t="s">
        <v>231</v>
      </c>
      <c r="E30" s="219" t="s">
        <v>231</v>
      </c>
      <c r="F30" s="219" t="s">
        <v>231</v>
      </c>
      <c r="G30" s="219" t="s">
        <v>231</v>
      </c>
      <c r="H30" s="219" t="s">
        <v>231</v>
      </c>
      <c r="I30" s="219" t="s">
        <v>231</v>
      </c>
      <c r="J30" s="219" t="s">
        <v>231</v>
      </c>
      <c r="K30" s="219" t="s">
        <v>231</v>
      </c>
      <c r="L30" s="219" t="s">
        <v>231</v>
      </c>
      <c r="M30" s="219" t="s">
        <v>231</v>
      </c>
      <c r="N30" s="219" t="s">
        <v>231</v>
      </c>
      <c r="O30" s="220" t="s">
        <v>231</v>
      </c>
      <c r="P30" s="220" t="s">
        <v>231</v>
      </c>
      <c r="Q30" s="220" t="s">
        <v>231</v>
      </c>
    </row>
    <row r="31" spans="1:17" ht="25.5" x14ac:dyDescent="0.25">
      <c r="A31" s="213">
        <v>26</v>
      </c>
      <c r="B31" s="214" t="s">
        <v>23</v>
      </c>
      <c r="C31" s="215" t="s">
        <v>4</v>
      </c>
      <c r="D31" s="221">
        <v>139.9</v>
      </c>
      <c r="E31" s="219" t="s">
        <v>231</v>
      </c>
      <c r="F31" s="221">
        <v>79.2</v>
      </c>
      <c r="G31" s="221">
        <v>96.1</v>
      </c>
      <c r="H31" s="221">
        <v>131.1</v>
      </c>
      <c r="I31" s="222">
        <v>130.1</v>
      </c>
      <c r="J31" s="222">
        <v>115.3</v>
      </c>
      <c r="K31" s="222">
        <v>116</v>
      </c>
      <c r="L31" s="222">
        <v>107.7</v>
      </c>
      <c r="M31" s="222">
        <v>115</v>
      </c>
      <c r="N31" s="222">
        <v>113.7</v>
      </c>
      <c r="O31" s="222">
        <v>130.5</v>
      </c>
      <c r="P31" s="222">
        <v>132.1</v>
      </c>
      <c r="Q31" s="222">
        <v>137.6</v>
      </c>
    </row>
    <row r="32" spans="1:17" ht="31.5" customHeight="1" x14ac:dyDescent="0.25">
      <c r="A32" s="213">
        <v>27</v>
      </c>
      <c r="B32" s="208" t="s">
        <v>6</v>
      </c>
      <c r="C32" s="209" t="s">
        <v>4</v>
      </c>
      <c r="D32" s="219">
        <v>139.9</v>
      </c>
      <c r="E32" s="219" t="s">
        <v>231</v>
      </c>
      <c r="F32" s="219">
        <v>79.2</v>
      </c>
      <c r="G32" s="219">
        <v>96.1</v>
      </c>
      <c r="H32" s="219">
        <v>138.6</v>
      </c>
      <c r="I32" s="220">
        <v>130.1</v>
      </c>
      <c r="J32" s="220">
        <v>115.3</v>
      </c>
      <c r="K32" s="220">
        <v>116</v>
      </c>
      <c r="L32" s="220">
        <v>107.7</v>
      </c>
      <c r="M32" s="220">
        <v>115</v>
      </c>
      <c r="N32" s="220">
        <v>113.7</v>
      </c>
      <c r="O32" s="220">
        <v>130.5</v>
      </c>
      <c r="P32" s="220">
        <v>132.1</v>
      </c>
      <c r="Q32" s="220">
        <v>137.6</v>
      </c>
    </row>
    <row r="33" spans="1:17" ht="44.25" customHeight="1" x14ac:dyDescent="0.25">
      <c r="A33" s="213">
        <v>28</v>
      </c>
      <c r="B33" s="208" t="s">
        <v>241</v>
      </c>
      <c r="C33" s="209" t="s">
        <v>8</v>
      </c>
      <c r="D33" s="219">
        <v>100</v>
      </c>
      <c r="E33" s="219" t="s">
        <v>231</v>
      </c>
      <c r="F33" s="219">
        <v>100</v>
      </c>
      <c r="G33" s="219">
        <v>100</v>
      </c>
      <c r="H33" s="219">
        <v>100</v>
      </c>
      <c r="I33" s="219">
        <f>100*I32/I31</f>
        <v>100</v>
      </c>
      <c r="J33" s="219">
        <f t="shared" ref="J33:Q33" si="5">100*J32/J31</f>
        <v>100</v>
      </c>
      <c r="K33" s="219">
        <v>100</v>
      </c>
      <c r="L33" s="219">
        <v>100</v>
      </c>
      <c r="M33" s="219">
        <f t="shared" si="5"/>
        <v>100</v>
      </c>
      <c r="N33" s="219">
        <f t="shared" si="5"/>
        <v>100</v>
      </c>
      <c r="O33" s="219">
        <f t="shared" si="5"/>
        <v>100</v>
      </c>
      <c r="P33" s="219">
        <f t="shared" si="5"/>
        <v>100</v>
      </c>
      <c r="Q33" s="219">
        <f t="shared" si="5"/>
        <v>100</v>
      </c>
    </row>
    <row r="34" spans="1:17" ht="33" customHeight="1" x14ac:dyDescent="0.25">
      <c r="A34" s="213">
        <v>29</v>
      </c>
      <c r="B34" s="208" t="s">
        <v>9</v>
      </c>
      <c r="C34" s="209" t="s">
        <v>4</v>
      </c>
      <c r="D34" s="219" t="s">
        <v>231</v>
      </c>
      <c r="E34" s="219" t="s">
        <v>231</v>
      </c>
      <c r="F34" s="219" t="s">
        <v>231</v>
      </c>
      <c r="G34" s="219" t="s">
        <v>231</v>
      </c>
      <c r="H34" s="219" t="s">
        <v>231</v>
      </c>
      <c r="I34" s="219" t="s">
        <v>231</v>
      </c>
      <c r="J34" s="219" t="s">
        <v>231</v>
      </c>
      <c r="K34" s="219" t="s">
        <v>231</v>
      </c>
      <c r="L34" s="219" t="s">
        <v>231</v>
      </c>
      <c r="M34" s="219" t="s">
        <v>231</v>
      </c>
      <c r="N34" s="219" t="s">
        <v>231</v>
      </c>
      <c r="O34" s="220" t="s">
        <v>231</v>
      </c>
      <c r="P34" s="220" t="s">
        <v>231</v>
      </c>
      <c r="Q34" s="220" t="s">
        <v>231</v>
      </c>
    </row>
    <row r="35" spans="1:17" ht="42.75" customHeight="1" x14ac:dyDescent="0.25">
      <c r="A35" s="213">
        <v>30</v>
      </c>
      <c r="B35" s="208" t="s">
        <v>242</v>
      </c>
      <c r="C35" s="209" t="s">
        <v>8</v>
      </c>
      <c r="D35" s="219" t="s">
        <v>231</v>
      </c>
      <c r="E35" s="219" t="s">
        <v>231</v>
      </c>
      <c r="F35" s="219" t="s">
        <v>231</v>
      </c>
      <c r="G35" s="219" t="s">
        <v>231</v>
      </c>
      <c r="H35" s="219" t="s">
        <v>231</v>
      </c>
      <c r="I35" s="219" t="s">
        <v>231</v>
      </c>
      <c r="J35" s="219" t="s">
        <v>231</v>
      </c>
      <c r="K35" s="219" t="s">
        <v>231</v>
      </c>
      <c r="L35" s="219" t="s">
        <v>231</v>
      </c>
      <c r="M35" s="219" t="s">
        <v>231</v>
      </c>
      <c r="N35" s="219" t="s">
        <v>231</v>
      </c>
      <c r="O35" s="220" t="s">
        <v>231</v>
      </c>
      <c r="P35" s="220" t="s">
        <v>231</v>
      </c>
      <c r="Q35" s="220" t="s">
        <v>231</v>
      </c>
    </row>
    <row r="36" spans="1:17" ht="25.5" x14ac:dyDescent="0.25">
      <c r="A36" s="213">
        <v>31</v>
      </c>
      <c r="B36" s="214" t="s">
        <v>243</v>
      </c>
      <c r="C36" s="215" t="s">
        <v>4</v>
      </c>
      <c r="D36" s="221">
        <v>1683.3</v>
      </c>
      <c r="E36" s="221">
        <v>1085.0999999999999</v>
      </c>
      <c r="F36" s="221">
        <v>668.5</v>
      </c>
      <c r="G36" s="221">
        <v>672.4</v>
      </c>
      <c r="H36" s="221">
        <v>673.4</v>
      </c>
      <c r="I36" s="222">
        <v>730</v>
      </c>
      <c r="J36" s="222">
        <v>753</v>
      </c>
      <c r="K36" s="222">
        <v>713.7</v>
      </c>
      <c r="L36" s="222">
        <v>721.4</v>
      </c>
      <c r="M36" s="222">
        <v>717.6</v>
      </c>
      <c r="N36" s="222">
        <v>688.7</v>
      </c>
      <c r="O36" s="222">
        <v>639.1</v>
      </c>
      <c r="P36" s="222">
        <v>639.29999999999995</v>
      </c>
      <c r="Q36" s="222">
        <v>631.1</v>
      </c>
    </row>
    <row r="37" spans="1:17" ht="31.5" customHeight="1" x14ac:dyDescent="0.25">
      <c r="A37" s="213">
        <v>32</v>
      </c>
      <c r="B37" s="226" t="s">
        <v>6</v>
      </c>
      <c r="C37" s="209" t="s">
        <v>4</v>
      </c>
      <c r="D37" s="219">
        <v>1683.3</v>
      </c>
      <c r="E37" s="219">
        <v>1085.0999999999999</v>
      </c>
      <c r="F37" s="219">
        <v>668.5</v>
      </c>
      <c r="G37" s="219">
        <v>672.4</v>
      </c>
      <c r="H37" s="219">
        <v>673.4</v>
      </c>
      <c r="I37" s="220">
        <v>730</v>
      </c>
      <c r="J37" s="220">
        <v>753</v>
      </c>
      <c r="K37" s="219">
        <v>713.7</v>
      </c>
      <c r="L37" s="219">
        <v>721.4</v>
      </c>
      <c r="M37" s="219">
        <v>717.6</v>
      </c>
      <c r="N37" s="219">
        <v>688.7</v>
      </c>
      <c r="O37" s="220">
        <v>639.1</v>
      </c>
      <c r="P37" s="220">
        <v>639.29999999999995</v>
      </c>
      <c r="Q37" s="220">
        <v>631.1</v>
      </c>
    </row>
    <row r="38" spans="1:17" x14ac:dyDescent="0.25">
      <c r="A38" s="213">
        <v>33</v>
      </c>
      <c r="B38" s="227" t="s">
        <v>244</v>
      </c>
      <c r="C38" s="209"/>
      <c r="D38" s="219"/>
      <c r="E38" s="219"/>
      <c r="F38" s="219"/>
      <c r="G38" s="219"/>
      <c r="H38" s="219"/>
      <c r="I38" s="219"/>
      <c r="J38" s="219"/>
      <c r="K38" s="219"/>
      <c r="L38" s="219"/>
      <c r="M38" s="219"/>
      <c r="N38" s="219"/>
      <c r="O38" s="220"/>
      <c r="P38" s="220"/>
      <c r="Q38" s="220"/>
    </row>
    <row r="39" spans="1:17" ht="15.75" customHeight="1" x14ac:dyDescent="0.25">
      <c r="A39" s="213">
        <v>34</v>
      </c>
      <c r="B39" s="228" t="s">
        <v>245</v>
      </c>
      <c r="C39" s="209" t="s">
        <v>4</v>
      </c>
      <c r="D39" s="219">
        <v>9.8000000000000007</v>
      </c>
      <c r="E39" s="219" t="s">
        <v>231</v>
      </c>
      <c r="F39" s="220">
        <v>8</v>
      </c>
      <c r="G39" s="220">
        <v>14</v>
      </c>
      <c r="H39" s="219">
        <v>14.5</v>
      </c>
      <c r="I39" s="219">
        <v>10.6</v>
      </c>
      <c r="J39" s="219">
        <v>13.9</v>
      </c>
      <c r="K39" s="219">
        <v>10.199999999999999</v>
      </c>
      <c r="L39" s="219">
        <v>10.199999999999999</v>
      </c>
      <c r="M39" s="219">
        <v>10.7</v>
      </c>
      <c r="N39" s="219">
        <v>9.9</v>
      </c>
      <c r="O39" s="220">
        <v>9.6</v>
      </c>
      <c r="P39" s="220">
        <v>9.4</v>
      </c>
      <c r="Q39" s="220">
        <v>9.6</v>
      </c>
    </row>
    <row r="40" spans="1:17" ht="13.5" customHeight="1" x14ac:dyDescent="0.25">
      <c r="A40" s="213">
        <v>35</v>
      </c>
      <c r="B40" s="228" t="s">
        <v>246</v>
      </c>
      <c r="C40" s="209" t="s">
        <v>4</v>
      </c>
      <c r="D40" s="219" t="s">
        <v>231</v>
      </c>
      <c r="E40" s="219" t="s">
        <v>231</v>
      </c>
      <c r="F40" s="219">
        <v>10.4</v>
      </c>
      <c r="G40" s="219">
        <v>7.1</v>
      </c>
      <c r="H40" s="219">
        <v>0.1</v>
      </c>
      <c r="I40" s="219">
        <v>0.1</v>
      </c>
      <c r="J40" s="223">
        <v>1</v>
      </c>
      <c r="K40" s="219">
        <v>0.3</v>
      </c>
      <c r="L40" s="219">
        <v>0.7</v>
      </c>
      <c r="M40" s="223">
        <v>0</v>
      </c>
      <c r="N40" s="219">
        <v>0.2</v>
      </c>
      <c r="O40" s="220">
        <v>0.1</v>
      </c>
      <c r="P40" s="220">
        <v>1.8</v>
      </c>
      <c r="Q40" s="220">
        <v>1.2</v>
      </c>
    </row>
    <row r="41" spans="1:17" ht="42" customHeight="1" x14ac:dyDescent="0.25">
      <c r="A41" s="213">
        <v>36</v>
      </c>
      <c r="B41" s="228" t="s">
        <v>247</v>
      </c>
      <c r="C41" s="209" t="s">
        <v>4</v>
      </c>
      <c r="D41" s="219" t="s">
        <v>231</v>
      </c>
      <c r="E41" s="219" t="s">
        <v>231</v>
      </c>
      <c r="F41" s="219">
        <v>279.10000000000002</v>
      </c>
      <c r="G41" s="219">
        <v>303.5</v>
      </c>
      <c r="H41" s="219">
        <v>103.9</v>
      </c>
      <c r="I41" s="219">
        <v>98.2</v>
      </c>
      <c r="J41" s="219">
        <v>89.6</v>
      </c>
      <c r="K41" s="219">
        <v>89</v>
      </c>
      <c r="L41" s="219">
        <v>71.900000000000006</v>
      </c>
      <c r="M41" s="219">
        <v>73.5</v>
      </c>
      <c r="N41" s="219">
        <v>23.3</v>
      </c>
      <c r="O41" s="220">
        <v>25.8</v>
      </c>
      <c r="P41" s="220">
        <v>47.1</v>
      </c>
      <c r="Q41" s="220">
        <v>47.7</v>
      </c>
    </row>
    <row r="42" spans="1:17" ht="42" customHeight="1" x14ac:dyDescent="0.25">
      <c r="A42" s="213">
        <v>37</v>
      </c>
      <c r="B42" s="226" t="s">
        <v>248</v>
      </c>
      <c r="C42" s="209" t="s">
        <v>8</v>
      </c>
      <c r="D42" s="219">
        <v>100</v>
      </c>
      <c r="E42" s="219">
        <v>100</v>
      </c>
      <c r="F42" s="219">
        <v>100</v>
      </c>
      <c r="G42" s="219">
        <v>100</v>
      </c>
      <c r="H42" s="219">
        <v>100</v>
      </c>
      <c r="I42" s="219">
        <v>100</v>
      </c>
      <c r="J42" s="219">
        <v>100</v>
      </c>
      <c r="K42" s="219">
        <v>100</v>
      </c>
      <c r="L42" s="219">
        <v>100</v>
      </c>
      <c r="M42" s="219">
        <v>100</v>
      </c>
      <c r="N42" s="219">
        <v>100</v>
      </c>
      <c r="O42" s="229">
        <v>100</v>
      </c>
      <c r="P42" s="229">
        <v>100</v>
      </c>
      <c r="Q42" s="229">
        <v>100</v>
      </c>
    </row>
    <row r="43" spans="1:17" ht="30" customHeight="1" x14ac:dyDescent="0.25">
      <c r="A43" s="213">
        <v>38</v>
      </c>
      <c r="B43" s="208" t="s">
        <v>9</v>
      </c>
      <c r="C43" s="209" t="s">
        <v>4</v>
      </c>
      <c r="D43" s="219" t="s">
        <v>231</v>
      </c>
      <c r="E43" s="219" t="s">
        <v>231</v>
      </c>
      <c r="F43" s="219" t="s">
        <v>231</v>
      </c>
      <c r="G43" s="219" t="s">
        <v>231</v>
      </c>
      <c r="H43" s="219" t="s">
        <v>231</v>
      </c>
      <c r="I43" s="219" t="s">
        <v>231</v>
      </c>
      <c r="J43" s="219" t="s">
        <v>231</v>
      </c>
      <c r="K43" s="219" t="s">
        <v>231</v>
      </c>
      <c r="L43" s="219" t="s">
        <v>231</v>
      </c>
      <c r="M43" s="219" t="s">
        <v>231</v>
      </c>
      <c r="N43" s="219" t="s">
        <v>231</v>
      </c>
      <c r="O43" s="219" t="s">
        <v>231</v>
      </c>
      <c r="P43" s="219" t="s">
        <v>231</v>
      </c>
      <c r="Q43" s="219" t="s">
        <v>231</v>
      </c>
    </row>
    <row r="44" spans="1:17" ht="41.25" customHeight="1" x14ac:dyDescent="0.25">
      <c r="A44" s="213">
        <v>39</v>
      </c>
      <c r="B44" s="208" t="s">
        <v>249</v>
      </c>
      <c r="C44" s="209" t="s">
        <v>8</v>
      </c>
      <c r="D44" s="219" t="s">
        <v>231</v>
      </c>
      <c r="E44" s="219" t="s">
        <v>231</v>
      </c>
      <c r="F44" s="219" t="s">
        <v>231</v>
      </c>
      <c r="G44" s="219" t="s">
        <v>231</v>
      </c>
      <c r="H44" s="219" t="s">
        <v>231</v>
      </c>
      <c r="I44" s="219" t="s">
        <v>231</v>
      </c>
      <c r="J44" s="219" t="s">
        <v>231</v>
      </c>
      <c r="K44" s="219" t="s">
        <v>231</v>
      </c>
      <c r="L44" s="219" t="s">
        <v>231</v>
      </c>
      <c r="M44" s="219" t="s">
        <v>231</v>
      </c>
      <c r="N44" s="219" t="s">
        <v>231</v>
      </c>
      <c r="O44" s="219" t="s">
        <v>231</v>
      </c>
      <c r="P44" s="219" t="s">
        <v>231</v>
      </c>
      <c r="Q44" s="219" t="s">
        <v>231</v>
      </c>
    </row>
    <row r="45" spans="1:17" ht="18" customHeight="1" x14ac:dyDescent="0.25">
      <c r="A45" s="213">
        <v>40</v>
      </c>
      <c r="B45" s="214" t="s">
        <v>29</v>
      </c>
      <c r="C45" s="215" t="s">
        <v>4</v>
      </c>
      <c r="D45" s="219" t="s">
        <v>231</v>
      </c>
      <c r="E45" s="219" t="s">
        <v>231</v>
      </c>
      <c r="F45" s="219" t="s">
        <v>231</v>
      </c>
      <c r="G45" s="219" t="s">
        <v>231</v>
      </c>
      <c r="H45" s="219" t="s">
        <v>231</v>
      </c>
      <c r="I45" s="219" t="s">
        <v>231</v>
      </c>
      <c r="J45" s="219" t="s">
        <v>231</v>
      </c>
      <c r="K45" s="219" t="s">
        <v>231</v>
      </c>
      <c r="L45" s="219" t="s">
        <v>231</v>
      </c>
      <c r="M45" s="219" t="s">
        <v>231</v>
      </c>
      <c r="N45" s="219" t="s">
        <v>231</v>
      </c>
      <c r="O45" s="219" t="s">
        <v>231</v>
      </c>
      <c r="P45" s="219" t="s">
        <v>231</v>
      </c>
      <c r="Q45" s="219" t="s">
        <v>231</v>
      </c>
    </row>
    <row r="46" spans="1:17" ht="32.25" customHeight="1" x14ac:dyDescent="0.25">
      <c r="A46" s="213">
        <v>41</v>
      </c>
      <c r="B46" s="208" t="s">
        <v>6</v>
      </c>
      <c r="C46" s="209" t="s">
        <v>4</v>
      </c>
      <c r="D46" s="219" t="s">
        <v>231</v>
      </c>
      <c r="E46" s="219" t="s">
        <v>231</v>
      </c>
      <c r="F46" s="219" t="s">
        <v>231</v>
      </c>
      <c r="G46" s="219" t="s">
        <v>231</v>
      </c>
      <c r="H46" s="219" t="s">
        <v>231</v>
      </c>
      <c r="I46" s="219" t="s">
        <v>231</v>
      </c>
      <c r="J46" s="219" t="s">
        <v>231</v>
      </c>
      <c r="K46" s="219" t="s">
        <v>231</v>
      </c>
      <c r="L46" s="219" t="s">
        <v>231</v>
      </c>
      <c r="M46" s="219" t="s">
        <v>231</v>
      </c>
      <c r="N46" s="219" t="s">
        <v>231</v>
      </c>
      <c r="O46" s="219" t="s">
        <v>231</v>
      </c>
      <c r="P46" s="219" t="s">
        <v>231</v>
      </c>
      <c r="Q46" s="219" t="s">
        <v>231</v>
      </c>
    </row>
    <row r="47" spans="1:17" ht="38.25" customHeight="1" x14ac:dyDescent="0.25">
      <c r="A47" s="213">
        <v>42</v>
      </c>
      <c r="B47" s="208" t="s">
        <v>250</v>
      </c>
      <c r="C47" s="209" t="s">
        <v>8</v>
      </c>
      <c r="D47" s="219" t="s">
        <v>231</v>
      </c>
      <c r="E47" s="219" t="s">
        <v>231</v>
      </c>
      <c r="F47" s="219" t="s">
        <v>231</v>
      </c>
      <c r="G47" s="219" t="s">
        <v>231</v>
      </c>
      <c r="H47" s="219" t="s">
        <v>231</v>
      </c>
      <c r="I47" s="219" t="s">
        <v>231</v>
      </c>
      <c r="J47" s="219" t="s">
        <v>231</v>
      </c>
      <c r="K47" s="219" t="s">
        <v>231</v>
      </c>
      <c r="L47" s="219" t="s">
        <v>231</v>
      </c>
      <c r="M47" s="219" t="s">
        <v>231</v>
      </c>
      <c r="N47" s="219" t="s">
        <v>231</v>
      </c>
      <c r="O47" s="219" t="s">
        <v>231</v>
      </c>
      <c r="P47" s="219" t="s">
        <v>231</v>
      </c>
      <c r="Q47" s="219" t="s">
        <v>231</v>
      </c>
    </row>
    <row r="48" spans="1:17" ht="24" customHeight="1" x14ac:dyDescent="0.25">
      <c r="A48" s="213">
        <v>43</v>
      </c>
      <c r="B48" s="208" t="s">
        <v>9</v>
      </c>
      <c r="C48" s="209" t="s">
        <v>4</v>
      </c>
      <c r="D48" s="219" t="s">
        <v>231</v>
      </c>
      <c r="E48" s="219" t="s">
        <v>231</v>
      </c>
      <c r="F48" s="219" t="s">
        <v>231</v>
      </c>
      <c r="G48" s="219" t="s">
        <v>231</v>
      </c>
      <c r="H48" s="219" t="s">
        <v>231</v>
      </c>
      <c r="I48" s="219" t="s">
        <v>231</v>
      </c>
      <c r="J48" s="219" t="s">
        <v>231</v>
      </c>
      <c r="K48" s="219" t="s">
        <v>231</v>
      </c>
      <c r="L48" s="219" t="s">
        <v>231</v>
      </c>
      <c r="M48" s="219" t="s">
        <v>231</v>
      </c>
      <c r="N48" s="219" t="s">
        <v>231</v>
      </c>
      <c r="O48" s="219" t="s">
        <v>231</v>
      </c>
      <c r="P48" s="219" t="s">
        <v>231</v>
      </c>
      <c r="Q48" s="219" t="s">
        <v>231</v>
      </c>
    </row>
    <row r="49" spans="1:17" ht="41.25" customHeight="1" x14ac:dyDescent="0.25">
      <c r="A49" s="213">
        <v>44</v>
      </c>
      <c r="B49" s="208" t="s">
        <v>251</v>
      </c>
      <c r="C49" s="209" t="s">
        <v>8</v>
      </c>
      <c r="D49" s="219" t="s">
        <v>231</v>
      </c>
      <c r="E49" s="219" t="s">
        <v>231</v>
      </c>
      <c r="F49" s="219" t="s">
        <v>231</v>
      </c>
      <c r="G49" s="219" t="s">
        <v>231</v>
      </c>
      <c r="H49" s="219" t="s">
        <v>231</v>
      </c>
      <c r="I49" s="219" t="s">
        <v>231</v>
      </c>
      <c r="J49" s="219" t="s">
        <v>231</v>
      </c>
      <c r="K49" s="219" t="s">
        <v>231</v>
      </c>
      <c r="L49" s="219" t="s">
        <v>231</v>
      </c>
      <c r="M49" s="219" t="s">
        <v>231</v>
      </c>
      <c r="N49" s="219" t="s">
        <v>231</v>
      </c>
      <c r="O49" s="219" t="s">
        <v>231</v>
      </c>
      <c r="P49" s="219" t="s">
        <v>231</v>
      </c>
      <c r="Q49" s="219" t="s">
        <v>231</v>
      </c>
    </row>
    <row r="50" spans="1:17" ht="27" customHeight="1" x14ac:dyDescent="0.25">
      <c r="A50" s="213">
        <v>45</v>
      </c>
      <c r="B50" s="214" t="s">
        <v>32</v>
      </c>
      <c r="C50" s="215" t="s">
        <v>4</v>
      </c>
      <c r="D50" s="219" t="s">
        <v>231</v>
      </c>
      <c r="E50" s="219" t="s">
        <v>231</v>
      </c>
      <c r="F50" s="219" t="s">
        <v>231</v>
      </c>
      <c r="G50" s="219" t="s">
        <v>231</v>
      </c>
      <c r="H50" s="219" t="s">
        <v>231</v>
      </c>
      <c r="I50" s="219" t="s">
        <v>231</v>
      </c>
      <c r="J50" s="219" t="s">
        <v>231</v>
      </c>
      <c r="K50" s="219" t="s">
        <v>231</v>
      </c>
      <c r="L50" s="219" t="s">
        <v>231</v>
      </c>
      <c r="M50" s="219" t="s">
        <v>231</v>
      </c>
      <c r="N50" s="219" t="s">
        <v>231</v>
      </c>
      <c r="O50" s="219" t="s">
        <v>231</v>
      </c>
      <c r="P50" s="219" t="s">
        <v>231</v>
      </c>
      <c r="Q50" s="219" t="s">
        <v>231</v>
      </c>
    </row>
    <row r="51" spans="1:17" ht="34.5" customHeight="1" x14ac:dyDescent="0.25">
      <c r="A51" s="213">
        <v>46</v>
      </c>
      <c r="B51" s="208" t="s">
        <v>6</v>
      </c>
      <c r="C51" s="209" t="s">
        <v>4</v>
      </c>
      <c r="D51" s="219" t="s">
        <v>231</v>
      </c>
      <c r="E51" s="219" t="s">
        <v>231</v>
      </c>
      <c r="F51" s="219" t="s">
        <v>231</v>
      </c>
      <c r="G51" s="219" t="s">
        <v>231</v>
      </c>
      <c r="H51" s="219" t="s">
        <v>231</v>
      </c>
      <c r="I51" s="219" t="s">
        <v>231</v>
      </c>
      <c r="J51" s="219" t="s">
        <v>231</v>
      </c>
      <c r="K51" s="219" t="s">
        <v>231</v>
      </c>
      <c r="L51" s="219" t="s">
        <v>231</v>
      </c>
      <c r="M51" s="219" t="s">
        <v>231</v>
      </c>
      <c r="N51" s="219" t="s">
        <v>231</v>
      </c>
      <c r="O51" s="219" t="s">
        <v>231</v>
      </c>
      <c r="P51" s="219" t="s">
        <v>231</v>
      </c>
      <c r="Q51" s="219" t="s">
        <v>231</v>
      </c>
    </row>
    <row r="52" spans="1:17" ht="39" customHeight="1" x14ac:dyDescent="0.25">
      <c r="A52" s="213">
        <v>47</v>
      </c>
      <c r="B52" s="208" t="s">
        <v>252</v>
      </c>
      <c r="C52" s="209" t="s">
        <v>8</v>
      </c>
      <c r="D52" s="219" t="s">
        <v>231</v>
      </c>
      <c r="E52" s="219" t="s">
        <v>231</v>
      </c>
      <c r="F52" s="219" t="s">
        <v>231</v>
      </c>
      <c r="G52" s="219" t="s">
        <v>231</v>
      </c>
      <c r="H52" s="219" t="s">
        <v>231</v>
      </c>
      <c r="I52" s="219" t="s">
        <v>231</v>
      </c>
      <c r="J52" s="219" t="s">
        <v>231</v>
      </c>
      <c r="K52" s="219" t="s">
        <v>231</v>
      </c>
      <c r="L52" s="219" t="s">
        <v>231</v>
      </c>
      <c r="M52" s="219" t="s">
        <v>231</v>
      </c>
      <c r="N52" s="219" t="s">
        <v>231</v>
      </c>
      <c r="O52" s="219" t="s">
        <v>231</v>
      </c>
      <c r="P52" s="219" t="s">
        <v>231</v>
      </c>
      <c r="Q52" s="219" t="s">
        <v>231</v>
      </c>
    </row>
    <row r="53" spans="1:17" ht="28.5" customHeight="1" x14ac:dyDescent="0.25">
      <c r="A53" s="213">
        <v>48</v>
      </c>
      <c r="B53" s="208" t="s">
        <v>9</v>
      </c>
      <c r="C53" s="209" t="s">
        <v>4</v>
      </c>
      <c r="D53" s="219" t="s">
        <v>231</v>
      </c>
      <c r="E53" s="219" t="s">
        <v>231</v>
      </c>
      <c r="F53" s="219" t="s">
        <v>231</v>
      </c>
      <c r="G53" s="219" t="s">
        <v>231</v>
      </c>
      <c r="H53" s="219" t="s">
        <v>231</v>
      </c>
      <c r="I53" s="219" t="s">
        <v>231</v>
      </c>
      <c r="J53" s="219" t="s">
        <v>231</v>
      </c>
      <c r="K53" s="219" t="s">
        <v>231</v>
      </c>
      <c r="L53" s="219" t="s">
        <v>231</v>
      </c>
      <c r="M53" s="219" t="s">
        <v>231</v>
      </c>
      <c r="N53" s="219" t="s">
        <v>231</v>
      </c>
      <c r="O53" s="219" t="s">
        <v>231</v>
      </c>
      <c r="P53" s="219" t="s">
        <v>231</v>
      </c>
      <c r="Q53" s="219" t="s">
        <v>231</v>
      </c>
    </row>
    <row r="54" spans="1:17" ht="42" customHeight="1" x14ac:dyDescent="0.25">
      <c r="A54" s="213">
        <v>49</v>
      </c>
      <c r="B54" s="208" t="s">
        <v>253</v>
      </c>
      <c r="C54" s="209" t="s">
        <v>8</v>
      </c>
      <c r="D54" s="219" t="s">
        <v>231</v>
      </c>
      <c r="E54" s="219" t="s">
        <v>231</v>
      </c>
      <c r="F54" s="219" t="s">
        <v>231</v>
      </c>
      <c r="G54" s="219" t="s">
        <v>231</v>
      </c>
      <c r="H54" s="219" t="s">
        <v>231</v>
      </c>
      <c r="I54" s="219" t="s">
        <v>231</v>
      </c>
      <c r="J54" s="219" t="s">
        <v>231</v>
      </c>
      <c r="K54" s="219" t="s">
        <v>231</v>
      </c>
      <c r="L54" s="219" t="s">
        <v>231</v>
      </c>
      <c r="M54" s="219" t="s">
        <v>231</v>
      </c>
      <c r="N54" s="219" t="s">
        <v>231</v>
      </c>
      <c r="O54" s="219" t="s">
        <v>231</v>
      </c>
      <c r="P54" s="219" t="s">
        <v>231</v>
      </c>
      <c r="Q54" s="219" t="s">
        <v>231</v>
      </c>
    </row>
    <row r="55" spans="1:17" x14ac:dyDescent="0.25">
      <c r="A55" s="213">
        <v>50</v>
      </c>
      <c r="B55" s="230"/>
      <c r="C55" s="230"/>
      <c r="D55" s="230"/>
      <c r="E55" s="230"/>
      <c r="F55" s="230"/>
      <c r="G55" s="230"/>
      <c r="H55" s="230"/>
      <c r="I55" s="230"/>
      <c r="J55" s="230"/>
      <c r="K55" s="230"/>
      <c r="L55" s="230"/>
      <c r="M55" s="230"/>
      <c r="N55" s="230"/>
      <c r="O55" s="230"/>
      <c r="P55" s="230"/>
      <c r="Q55" s="230"/>
    </row>
    <row r="56" spans="1:17" x14ac:dyDescent="0.25">
      <c r="A56" s="213">
        <v>51</v>
      </c>
      <c r="B56" s="231" t="s">
        <v>254</v>
      </c>
      <c r="C56" s="232"/>
      <c r="D56" s="232"/>
      <c r="E56" s="232"/>
      <c r="F56" s="232"/>
      <c r="G56" s="232"/>
      <c r="H56" s="232"/>
      <c r="I56" s="232"/>
      <c r="J56" s="232"/>
      <c r="K56" s="232"/>
      <c r="L56" s="232"/>
      <c r="M56" s="232"/>
      <c r="N56" s="232"/>
      <c r="O56" s="232"/>
      <c r="P56" s="232"/>
      <c r="Q56" s="232"/>
    </row>
    <row r="57" spans="1:17" x14ac:dyDescent="0.25">
      <c r="A57" s="213">
        <v>52</v>
      </c>
      <c r="B57" s="208" t="s">
        <v>36</v>
      </c>
      <c r="C57" s="209" t="s">
        <v>37</v>
      </c>
      <c r="D57" s="219" t="s">
        <v>231</v>
      </c>
      <c r="E57" s="219" t="s">
        <v>231</v>
      </c>
      <c r="F57" s="219" t="s">
        <v>231</v>
      </c>
      <c r="G57" s="219" t="s">
        <v>231</v>
      </c>
      <c r="H57" s="219" t="s">
        <v>231</v>
      </c>
      <c r="I57" s="219" t="s">
        <v>231</v>
      </c>
      <c r="J57" s="219" t="s">
        <v>231</v>
      </c>
      <c r="K57" s="219" t="s">
        <v>231</v>
      </c>
      <c r="L57" s="219" t="s">
        <v>231</v>
      </c>
      <c r="M57" s="219" t="s">
        <v>231</v>
      </c>
      <c r="N57" s="219" t="s">
        <v>231</v>
      </c>
      <c r="O57" s="219" t="s">
        <v>231</v>
      </c>
      <c r="P57" s="219" t="s">
        <v>231</v>
      </c>
      <c r="Q57" s="219" t="s">
        <v>231</v>
      </c>
    </row>
    <row r="58" spans="1:17" x14ac:dyDescent="0.25">
      <c r="A58" s="213">
        <v>53</v>
      </c>
      <c r="B58" s="208" t="s">
        <v>38</v>
      </c>
      <c r="C58" s="209" t="s">
        <v>39</v>
      </c>
      <c r="D58" s="219" t="s">
        <v>231</v>
      </c>
      <c r="E58" s="219" t="s">
        <v>231</v>
      </c>
      <c r="F58" s="219" t="s">
        <v>231</v>
      </c>
      <c r="G58" s="219" t="s">
        <v>231</v>
      </c>
      <c r="H58" s="219" t="s">
        <v>231</v>
      </c>
      <c r="I58" s="219" t="s">
        <v>231</v>
      </c>
      <c r="J58" s="219" t="s">
        <v>231</v>
      </c>
      <c r="K58" s="219" t="s">
        <v>231</v>
      </c>
      <c r="L58" s="219" t="s">
        <v>231</v>
      </c>
      <c r="M58" s="219" t="s">
        <v>231</v>
      </c>
      <c r="N58" s="219" t="s">
        <v>231</v>
      </c>
      <c r="O58" s="219" t="s">
        <v>231</v>
      </c>
      <c r="P58" s="219" t="s">
        <v>231</v>
      </c>
      <c r="Q58" s="219" t="s">
        <v>231</v>
      </c>
    </row>
    <row r="59" spans="1:17" x14ac:dyDescent="0.25">
      <c r="A59" s="213">
        <v>54</v>
      </c>
      <c r="B59" s="208" t="s">
        <v>40</v>
      </c>
      <c r="C59" s="209" t="s">
        <v>41</v>
      </c>
      <c r="D59" s="219" t="s">
        <v>231</v>
      </c>
      <c r="E59" s="219" t="s">
        <v>231</v>
      </c>
      <c r="F59" s="219" t="s">
        <v>231</v>
      </c>
      <c r="G59" s="219" t="s">
        <v>231</v>
      </c>
      <c r="H59" s="219" t="s">
        <v>231</v>
      </c>
      <c r="I59" s="219" t="s">
        <v>231</v>
      </c>
      <c r="J59" s="219" t="s">
        <v>231</v>
      </c>
      <c r="K59" s="219" t="s">
        <v>231</v>
      </c>
      <c r="L59" s="219" t="s">
        <v>231</v>
      </c>
      <c r="M59" s="219" t="s">
        <v>231</v>
      </c>
      <c r="N59" s="219" t="s">
        <v>231</v>
      </c>
      <c r="O59" s="219" t="s">
        <v>231</v>
      </c>
      <c r="P59" s="219" t="s">
        <v>231</v>
      </c>
      <c r="Q59" s="219" t="s">
        <v>231</v>
      </c>
    </row>
    <row r="60" spans="1:17" x14ac:dyDescent="0.25">
      <c r="A60" s="213">
        <v>55</v>
      </c>
      <c r="B60" s="208" t="s">
        <v>42</v>
      </c>
      <c r="C60" s="209" t="s">
        <v>37</v>
      </c>
      <c r="D60" s="220" t="s">
        <v>231</v>
      </c>
      <c r="E60" s="220" t="s">
        <v>231</v>
      </c>
      <c r="F60" s="233">
        <v>4621.3999999999996</v>
      </c>
      <c r="G60" s="233">
        <v>7173.5</v>
      </c>
      <c r="H60" s="233">
        <v>4852</v>
      </c>
      <c r="I60" s="233">
        <v>7078.9</v>
      </c>
      <c r="J60" s="233">
        <v>5571.5</v>
      </c>
      <c r="K60" s="233">
        <v>2806.1</v>
      </c>
      <c r="L60" s="233">
        <v>2695.9</v>
      </c>
      <c r="M60" s="233">
        <v>2667.9</v>
      </c>
      <c r="N60" s="233">
        <v>1351.1</v>
      </c>
      <c r="O60" s="233">
        <v>766.6</v>
      </c>
      <c r="P60" s="233">
        <v>717.4</v>
      </c>
      <c r="Q60" s="233">
        <v>644.9</v>
      </c>
    </row>
    <row r="61" spans="1:17" x14ac:dyDescent="0.25">
      <c r="A61" s="213">
        <v>56</v>
      </c>
      <c r="B61" s="208" t="s">
        <v>43</v>
      </c>
      <c r="C61" s="209" t="s">
        <v>37</v>
      </c>
      <c r="D61" s="220" t="s">
        <v>231</v>
      </c>
      <c r="E61" s="220" t="s">
        <v>231</v>
      </c>
      <c r="F61" s="233">
        <v>3.1</v>
      </c>
      <c r="G61" s="233">
        <v>1.5</v>
      </c>
      <c r="H61" s="233">
        <v>1.1000000000000001</v>
      </c>
      <c r="I61" s="233">
        <v>0.79400000000000004</v>
      </c>
      <c r="J61" s="233">
        <v>0.05</v>
      </c>
      <c r="K61" s="233">
        <v>4.2000000000000003E-2</v>
      </c>
      <c r="L61" s="233">
        <v>9.0999999999999998E-2</v>
      </c>
      <c r="M61" s="233">
        <v>0.111</v>
      </c>
      <c r="N61" s="233">
        <v>0.111</v>
      </c>
      <c r="O61" s="233">
        <v>0.44700000000000001</v>
      </c>
      <c r="P61" s="233">
        <v>0.40500000000000003</v>
      </c>
      <c r="Q61" s="233" t="s">
        <v>231</v>
      </c>
    </row>
    <row r="62" spans="1:17" x14ac:dyDescent="0.25">
      <c r="A62" s="213">
        <v>57</v>
      </c>
      <c r="B62" s="234" t="s">
        <v>44</v>
      </c>
      <c r="C62" s="209" t="s">
        <v>37</v>
      </c>
      <c r="D62" s="220" t="s">
        <v>231</v>
      </c>
      <c r="E62" s="220" t="s">
        <v>231</v>
      </c>
      <c r="F62" s="233">
        <v>0.3</v>
      </c>
      <c r="G62" s="233">
        <v>3.9</v>
      </c>
      <c r="H62" s="233">
        <v>0.7</v>
      </c>
      <c r="I62" s="233">
        <v>0.55100000000000005</v>
      </c>
      <c r="J62" s="233">
        <v>0.48699999999999999</v>
      </c>
      <c r="K62" s="233">
        <v>0.32100000000000001</v>
      </c>
      <c r="L62" s="233">
        <v>0.32800000000000001</v>
      </c>
      <c r="M62" s="233">
        <v>0.318</v>
      </c>
      <c r="N62" s="233">
        <v>0.39900000000000002</v>
      </c>
      <c r="O62" s="233">
        <v>0.3</v>
      </c>
      <c r="P62" s="233">
        <v>0.29199999999999998</v>
      </c>
      <c r="Q62" s="233">
        <v>0.26100000000000001</v>
      </c>
    </row>
    <row r="63" spans="1:17" x14ac:dyDescent="0.25">
      <c r="A63" s="213">
        <v>58</v>
      </c>
      <c r="B63" s="234" t="s">
        <v>255</v>
      </c>
      <c r="C63" s="209" t="s">
        <v>37</v>
      </c>
      <c r="D63" s="219" t="s">
        <v>231</v>
      </c>
      <c r="E63" s="219" t="s">
        <v>231</v>
      </c>
      <c r="F63" s="233">
        <v>1941.7</v>
      </c>
      <c r="G63" s="233">
        <v>2379.1</v>
      </c>
      <c r="H63" s="233">
        <v>1756.5</v>
      </c>
      <c r="I63" s="233">
        <v>2206.5</v>
      </c>
      <c r="J63" s="233">
        <v>2307.3000000000002</v>
      </c>
      <c r="K63" s="233">
        <v>787.7</v>
      </c>
      <c r="L63" s="233">
        <v>674.1</v>
      </c>
      <c r="M63" s="233">
        <v>621.70000000000005</v>
      </c>
      <c r="N63" s="233">
        <v>325.3</v>
      </c>
      <c r="O63" s="233">
        <v>244</v>
      </c>
      <c r="P63" s="233">
        <v>473.7</v>
      </c>
      <c r="Q63" s="233">
        <v>310.39999999999998</v>
      </c>
    </row>
    <row r="64" spans="1:17" x14ac:dyDescent="0.25">
      <c r="A64" s="213">
        <v>59</v>
      </c>
      <c r="B64" s="234" t="s">
        <v>256</v>
      </c>
      <c r="C64" s="209" t="s">
        <v>37</v>
      </c>
      <c r="D64" s="219" t="s">
        <v>231</v>
      </c>
      <c r="E64" s="219" t="s">
        <v>231</v>
      </c>
      <c r="F64" s="233">
        <v>1606.6</v>
      </c>
      <c r="G64" s="233">
        <v>1548.3</v>
      </c>
      <c r="H64" s="233">
        <v>1081.5</v>
      </c>
      <c r="I64" s="233">
        <v>1437.7</v>
      </c>
      <c r="J64" s="233">
        <v>1774.3</v>
      </c>
      <c r="K64" s="233">
        <v>1565.6</v>
      </c>
      <c r="L64" s="233">
        <v>1637.9</v>
      </c>
      <c r="M64" s="233">
        <v>1548.1</v>
      </c>
      <c r="N64" s="233">
        <v>552.1</v>
      </c>
      <c r="O64" s="233">
        <v>188.4</v>
      </c>
      <c r="P64" s="233">
        <v>172.8</v>
      </c>
      <c r="Q64" s="233">
        <v>160.80000000000001</v>
      </c>
    </row>
    <row r="65" spans="1:17" x14ac:dyDescent="0.25">
      <c r="A65" s="213">
        <v>60</v>
      </c>
      <c r="B65" s="234" t="s">
        <v>257</v>
      </c>
      <c r="C65" s="209" t="s">
        <v>37</v>
      </c>
      <c r="D65" s="219" t="s">
        <v>231</v>
      </c>
      <c r="E65" s="219" t="s">
        <v>231</v>
      </c>
      <c r="F65" s="233">
        <v>506.4</v>
      </c>
      <c r="G65" s="233">
        <v>575.70000000000005</v>
      </c>
      <c r="H65" s="233">
        <v>640.4</v>
      </c>
      <c r="I65" s="233">
        <v>787.6</v>
      </c>
      <c r="J65" s="233">
        <v>907.6</v>
      </c>
      <c r="K65" s="233">
        <v>832.4</v>
      </c>
      <c r="L65" s="233">
        <v>920.5</v>
      </c>
      <c r="M65" s="233">
        <v>970.7</v>
      </c>
      <c r="N65" s="233">
        <v>1108.5999999999999</v>
      </c>
      <c r="O65" s="233">
        <v>1124.0999999999999</v>
      </c>
      <c r="P65" s="233">
        <v>1235.3</v>
      </c>
      <c r="Q65" s="233">
        <v>1334.2</v>
      </c>
    </row>
    <row r="66" spans="1:17" x14ac:dyDescent="0.25">
      <c r="A66" s="213">
        <v>61</v>
      </c>
      <c r="B66" s="234" t="s">
        <v>258</v>
      </c>
      <c r="C66" s="209" t="s">
        <v>37</v>
      </c>
      <c r="D66" s="220" t="s">
        <v>231</v>
      </c>
      <c r="E66" s="220" t="s">
        <v>231</v>
      </c>
      <c r="F66" s="233">
        <v>17.3</v>
      </c>
      <c r="G66" s="233">
        <v>2.8</v>
      </c>
      <c r="H66" s="233">
        <v>3.6</v>
      </c>
      <c r="I66" s="233">
        <v>4.4000000000000004</v>
      </c>
      <c r="J66" s="233">
        <v>1.7</v>
      </c>
      <c r="K66" s="233">
        <v>3</v>
      </c>
      <c r="L66" s="233">
        <v>3.3</v>
      </c>
      <c r="M66" s="233">
        <v>2.2999999999999998</v>
      </c>
      <c r="N66" s="235" t="s">
        <v>231</v>
      </c>
      <c r="O66" s="233">
        <v>16</v>
      </c>
      <c r="P66" s="233">
        <v>26.6</v>
      </c>
      <c r="Q66" s="233">
        <v>12.7</v>
      </c>
    </row>
    <row r="67" spans="1:17" x14ac:dyDescent="0.25">
      <c r="A67" s="213">
        <v>62</v>
      </c>
      <c r="B67" s="234" t="s">
        <v>259</v>
      </c>
      <c r="C67" s="209" t="s">
        <v>37</v>
      </c>
      <c r="D67" s="220" t="s">
        <v>231</v>
      </c>
      <c r="E67" s="220" t="s">
        <v>231</v>
      </c>
      <c r="F67" s="233">
        <v>126.1</v>
      </c>
      <c r="G67" s="233">
        <v>126.6</v>
      </c>
      <c r="H67" s="233">
        <v>140.1</v>
      </c>
      <c r="I67" s="233">
        <v>149.4</v>
      </c>
      <c r="J67" s="233">
        <v>148.1</v>
      </c>
      <c r="K67" s="233">
        <v>118</v>
      </c>
      <c r="L67" s="233">
        <v>117</v>
      </c>
      <c r="M67" s="233">
        <v>69.400000000000006</v>
      </c>
      <c r="N67" s="233">
        <v>141</v>
      </c>
      <c r="O67" s="233">
        <v>75.099999999999994</v>
      </c>
      <c r="P67" s="233">
        <v>75.099999999999994</v>
      </c>
      <c r="Q67" s="233">
        <v>68.7</v>
      </c>
    </row>
    <row r="68" spans="1:17" x14ac:dyDescent="0.25">
      <c r="A68" s="213">
        <v>63</v>
      </c>
      <c r="B68" s="234" t="s">
        <v>260</v>
      </c>
      <c r="C68" s="209" t="s">
        <v>37</v>
      </c>
      <c r="D68" s="220" t="s">
        <v>231</v>
      </c>
      <c r="E68" s="220" t="s">
        <v>231</v>
      </c>
      <c r="F68" s="235" t="s">
        <v>231</v>
      </c>
      <c r="G68" s="233">
        <v>420.4</v>
      </c>
      <c r="H68" s="233">
        <v>85.8</v>
      </c>
      <c r="I68" s="233">
        <v>250.6</v>
      </c>
      <c r="J68" s="233">
        <v>252.1</v>
      </c>
      <c r="K68" s="233">
        <v>748.1</v>
      </c>
      <c r="L68" s="233">
        <v>538.1</v>
      </c>
      <c r="M68" s="233">
        <v>625</v>
      </c>
      <c r="N68" s="233">
        <v>419.3</v>
      </c>
      <c r="O68" s="233">
        <v>611.29999999999995</v>
      </c>
      <c r="P68" s="233">
        <v>600.29999999999995</v>
      </c>
      <c r="Q68" s="233">
        <v>510.2</v>
      </c>
    </row>
    <row r="69" spans="1:17" x14ac:dyDescent="0.25">
      <c r="A69" s="213">
        <v>64</v>
      </c>
      <c r="B69" s="234" t="s">
        <v>261</v>
      </c>
      <c r="C69" s="209" t="s">
        <v>37</v>
      </c>
      <c r="D69" s="220" t="s">
        <v>231</v>
      </c>
      <c r="E69" s="220" t="s">
        <v>231</v>
      </c>
      <c r="F69" s="233">
        <v>51.6</v>
      </c>
      <c r="G69" s="233">
        <v>59.1</v>
      </c>
      <c r="H69" s="233">
        <v>81.900000000000006</v>
      </c>
      <c r="I69" s="233">
        <v>103.2</v>
      </c>
      <c r="J69" s="233">
        <v>106.4</v>
      </c>
      <c r="K69" s="233">
        <v>88.3</v>
      </c>
      <c r="L69" s="233">
        <v>301.2</v>
      </c>
      <c r="M69" s="233">
        <v>258</v>
      </c>
      <c r="N69" s="233">
        <v>212.4</v>
      </c>
      <c r="O69" s="233">
        <v>208.8</v>
      </c>
      <c r="P69" s="233">
        <v>161.1</v>
      </c>
      <c r="Q69" s="233">
        <v>156.30000000000001</v>
      </c>
    </row>
    <row r="70" spans="1:17" x14ac:dyDescent="0.25">
      <c r="A70" s="213">
        <v>65</v>
      </c>
      <c r="B70" s="236"/>
      <c r="C70" s="236"/>
      <c r="D70" s="236"/>
      <c r="E70" s="236"/>
      <c r="F70" s="236"/>
      <c r="G70" s="236"/>
      <c r="H70" s="236"/>
      <c r="I70" s="236"/>
      <c r="J70" s="236"/>
      <c r="K70" s="236"/>
      <c r="L70" s="236"/>
      <c r="M70" s="236"/>
      <c r="N70" s="236"/>
      <c r="O70" s="236"/>
      <c r="P70" s="236"/>
      <c r="Q70" s="236"/>
    </row>
    <row r="71" spans="1:17" x14ac:dyDescent="0.25">
      <c r="A71" s="213">
        <v>66</v>
      </c>
      <c r="B71" s="231" t="s">
        <v>46</v>
      </c>
      <c r="C71" s="232"/>
      <c r="D71" s="232"/>
      <c r="E71" s="232"/>
      <c r="F71" s="232"/>
      <c r="G71" s="232"/>
      <c r="H71" s="232"/>
      <c r="I71" s="232"/>
      <c r="J71" s="232"/>
      <c r="K71" s="232"/>
      <c r="L71" s="232"/>
      <c r="M71" s="232"/>
      <c r="N71" s="232"/>
      <c r="O71" s="232"/>
      <c r="P71" s="232"/>
      <c r="Q71" s="232"/>
    </row>
    <row r="72" spans="1:17" ht="25.5" x14ac:dyDescent="0.25">
      <c r="A72" s="213">
        <v>67</v>
      </c>
      <c r="B72" s="208" t="s">
        <v>47</v>
      </c>
      <c r="C72" s="209" t="s">
        <v>262</v>
      </c>
      <c r="D72" s="219" t="s">
        <v>231</v>
      </c>
      <c r="E72" s="219">
        <v>15.7</v>
      </c>
      <c r="F72" s="218">
        <v>14.9</v>
      </c>
      <c r="G72" s="218">
        <v>14.9</v>
      </c>
      <c r="H72" s="218">
        <v>14.9</v>
      </c>
      <c r="I72" s="218">
        <v>14.9</v>
      </c>
      <c r="J72" s="218">
        <v>15</v>
      </c>
      <c r="K72" s="218">
        <v>15.1</v>
      </c>
      <c r="L72" s="218">
        <v>15.3</v>
      </c>
      <c r="M72" s="218">
        <v>15.5</v>
      </c>
      <c r="N72" s="218">
        <v>15.7</v>
      </c>
      <c r="O72" s="218">
        <v>16.100000000000001</v>
      </c>
      <c r="P72" s="218">
        <v>16.3</v>
      </c>
      <c r="Q72" s="218">
        <v>16.600000000000001</v>
      </c>
    </row>
    <row r="73" spans="1:17" ht="25.5" x14ac:dyDescent="0.25">
      <c r="A73" s="213">
        <v>68</v>
      </c>
      <c r="B73" s="237" t="s">
        <v>263</v>
      </c>
      <c r="C73" s="209" t="s">
        <v>50</v>
      </c>
      <c r="D73" s="219" t="s">
        <v>231</v>
      </c>
      <c r="E73" s="220">
        <f t="shared" ref="E73:Q73" si="6">E6/E72</f>
        <v>72.159235668789819</v>
      </c>
      <c r="F73" s="220">
        <f t="shared" si="6"/>
        <v>72.483221476510067</v>
      </c>
      <c r="G73" s="220">
        <f t="shared" si="6"/>
        <v>81.114093959731534</v>
      </c>
      <c r="H73" s="220">
        <f t="shared" si="6"/>
        <v>75.986577181208048</v>
      </c>
      <c r="I73" s="220">
        <f t="shared" si="6"/>
        <v>92.979865771812086</v>
      </c>
      <c r="J73" s="220">
        <f t="shared" si="6"/>
        <v>99.473333333333329</v>
      </c>
      <c r="K73" s="220">
        <f t="shared" si="6"/>
        <v>96.205298013245041</v>
      </c>
      <c r="L73" s="220">
        <f t="shared" si="6"/>
        <v>89.359477124183002</v>
      </c>
      <c r="M73" s="220">
        <f t="shared" si="6"/>
        <v>83.91612903225807</v>
      </c>
      <c r="N73" s="220">
        <f t="shared" si="6"/>
        <v>68.69426751592357</v>
      </c>
      <c r="O73" s="220">
        <f t="shared" si="6"/>
        <v>48.434782608695642</v>
      </c>
      <c r="P73" s="220">
        <f t="shared" si="6"/>
        <v>44.392638036809814</v>
      </c>
      <c r="Q73" s="220">
        <f t="shared" si="6"/>
        <v>46.638554216867469</v>
      </c>
    </row>
    <row r="74" spans="1:17" ht="25.5" x14ac:dyDescent="0.25">
      <c r="A74" s="213">
        <v>69</v>
      </c>
      <c r="B74" s="237" t="s">
        <v>264</v>
      </c>
      <c r="C74" s="209" t="s">
        <v>50</v>
      </c>
      <c r="D74" s="219" t="s">
        <v>231</v>
      </c>
      <c r="E74" s="220">
        <f>E7/E73</f>
        <v>15.7</v>
      </c>
      <c r="F74" s="220">
        <f t="shared" ref="F74:Q74" si="7">F11/F72</f>
        <v>10.85234899328859</v>
      </c>
      <c r="G74" s="220">
        <f t="shared" si="7"/>
        <v>11.986577181208053</v>
      </c>
      <c r="H74" s="220">
        <f t="shared" si="7"/>
        <v>11.818791946308725</v>
      </c>
      <c r="I74" s="220">
        <f t="shared" si="7"/>
        <v>12.859060402684563</v>
      </c>
      <c r="J74" s="220">
        <f t="shared" si="7"/>
        <v>13.133333333333333</v>
      </c>
      <c r="K74" s="220">
        <f t="shared" si="7"/>
        <v>13.178807947019868</v>
      </c>
      <c r="L74" s="220">
        <f t="shared" si="7"/>
        <v>13.18954248366013</v>
      </c>
      <c r="M74" s="220">
        <f t="shared" si="7"/>
        <v>13.27741935483871</v>
      </c>
      <c r="N74" s="220">
        <f t="shared" si="7"/>
        <v>13.51592356687898</v>
      </c>
      <c r="O74" s="220">
        <f t="shared" si="7"/>
        <v>12.832298136645962</v>
      </c>
      <c r="P74" s="220">
        <f t="shared" si="7"/>
        <v>13.226993865030673</v>
      </c>
      <c r="Q74" s="220">
        <f t="shared" si="7"/>
        <v>14.024096385542169</v>
      </c>
    </row>
    <row r="75" spans="1:17" ht="25.5" x14ac:dyDescent="0.25">
      <c r="A75" s="213">
        <v>70</v>
      </c>
      <c r="B75" s="237" t="s">
        <v>265</v>
      </c>
      <c r="C75" s="209" t="s">
        <v>50</v>
      </c>
      <c r="D75" s="219" t="s">
        <v>231</v>
      </c>
      <c r="E75" s="220">
        <f>E8/E74</f>
        <v>6.369426751592357</v>
      </c>
      <c r="F75" s="220">
        <f t="shared" ref="F75:Q75" si="8">F16/F72</f>
        <v>2.2550335570469797</v>
      </c>
      <c r="G75" s="220">
        <f t="shared" si="8"/>
        <v>2.1006711409395975</v>
      </c>
      <c r="H75" s="220">
        <f t="shared" si="8"/>
        <v>1.3624161073825503</v>
      </c>
      <c r="I75" s="220">
        <f t="shared" si="8"/>
        <v>1.7449664429530201</v>
      </c>
      <c r="J75" s="220">
        <f t="shared" si="8"/>
        <v>1.5333333333333334</v>
      </c>
      <c r="K75" s="220">
        <f t="shared" si="8"/>
        <v>2.7350993377483444</v>
      </c>
      <c r="L75" s="220">
        <f t="shared" si="8"/>
        <v>3.2352941176470589</v>
      </c>
      <c r="M75" s="220">
        <f t="shared" si="8"/>
        <v>3.3870967741935485</v>
      </c>
      <c r="N75" s="220">
        <f t="shared" si="8"/>
        <v>3.2738853503184715</v>
      </c>
      <c r="O75" s="220">
        <f t="shared" si="8"/>
        <v>2.7142857142857144</v>
      </c>
      <c r="P75" s="220">
        <f t="shared" si="8"/>
        <v>3.0490797546012272</v>
      </c>
      <c r="Q75" s="220">
        <f t="shared" si="8"/>
        <v>3.2168674698795177</v>
      </c>
    </row>
    <row r="76" spans="1:17" ht="25.5" x14ac:dyDescent="0.25">
      <c r="A76" s="213">
        <v>71</v>
      </c>
      <c r="B76" s="237" t="s">
        <v>266</v>
      </c>
      <c r="C76" s="209" t="s">
        <v>50</v>
      </c>
      <c r="D76" s="219" t="s">
        <v>231</v>
      </c>
      <c r="E76" s="220">
        <f t="shared" ref="E76:Q76" si="9">E21/E72</f>
        <v>0.13375796178343949</v>
      </c>
      <c r="F76" s="220">
        <f t="shared" si="9"/>
        <v>0.51677852348993292</v>
      </c>
      <c r="G76" s="220">
        <f t="shared" si="9"/>
        <v>0.26174496644295303</v>
      </c>
      <c r="H76" s="220">
        <f t="shared" si="9"/>
        <v>0.12080536912751678</v>
      </c>
      <c r="I76" s="220">
        <f t="shared" si="9"/>
        <v>0.16107382550335569</v>
      </c>
      <c r="J76" s="220">
        <f t="shared" si="9"/>
        <v>6.0000000000000005E-2</v>
      </c>
      <c r="K76" s="220">
        <f t="shared" si="9"/>
        <v>7.9470198675496692E-2</v>
      </c>
      <c r="L76" s="220">
        <f t="shared" si="9"/>
        <v>7.1895424836601315E-2</v>
      </c>
      <c r="M76" s="220">
        <f t="shared" si="9"/>
        <v>0.10967741935483871</v>
      </c>
      <c r="N76" s="220">
        <f t="shared" si="9"/>
        <v>0.11464968152866242</v>
      </c>
      <c r="O76" s="220">
        <f t="shared" si="9"/>
        <v>0.10559006211180123</v>
      </c>
      <c r="P76" s="220">
        <f t="shared" si="9"/>
        <v>0.12883435582822086</v>
      </c>
      <c r="Q76" s="220">
        <f t="shared" si="9"/>
        <v>0.13253012048192772</v>
      </c>
    </row>
    <row r="77" spans="1:17" ht="25.5" x14ac:dyDescent="0.25">
      <c r="A77" s="213">
        <v>72</v>
      </c>
      <c r="B77" s="237" t="s">
        <v>267</v>
      </c>
      <c r="C77" s="209" t="s">
        <v>50</v>
      </c>
      <c r="D77" s="219" t="s">
        <v>231</v>
      </c>
      <c r="E77" s="219" t="s">
        <v>231</v>
      </c>
      <c r="F77" s="220">
        <f t="shared" ref="F77:Q77" si="10">F26/F72</f>
        <v>26.221476510067113</v>
      </c>
      <c r="G77" s="220">
        <f t="shared" si="10"/>
        <v>25.234899328859061</v>
      </c>
      <c r="H77" s="220">
        <f t="shared" si="10"/>
        <v>25.342281879194633</v>
      </c>
      <c r="I77" s="220">
        <f t="shared" si="10"/>
        <v>26.442953020134226</v>
      </c>
      <c r="J77" s="220">
        <f t="shared" si="10"/>
        <v>27.466666666666665</v>
      </c>
      <c r="K77" s="220">
        <f t="shared" si="10"/>
        <v>27.019867549668874</v>
      </c>
      <c r="L77" s="220">
        <f t="shared" si="10"/>
        <v>27.549019607843135</v>
      </c>
      <c r="M77" s="220">
        <f t="shared" si="10"/>
        <v>28.696774193548389</v>
      </c>
      <c r="N77" s="220">
        <f t="shared" si="10"/>
        <v>26.254777070063696</v>
      </c>
      <c r="O77" s="220">
        <f t="shared" si="10"/>
        <v>26.881987577639748</v>
      </c>
      <c r="P77" s="220">
        <f t="shared" si="10"/>
        <v>24.607361963190183</v>
      </c>
      <c r="Q77" s="220">
        <f t="shared" si="10"/>
        <v>26.813253012048193</v>
      </c>
    </row>
    <row r="78" spans="1:17" ht="25.5" x14ac:dyDescent="0.25">
      <c r="A78" s="213">
        <v>73</v>
      </c>
      <c r="B78" s="237" t="s">
        <v>268</v>
      </c>
      <c r="C78" s="209" t="s">
        <v>50</v>
      </c>
      <c r="D78" s="219" t="s">
        <v>231</v>
      </c>
      <c r="E78" s="219" t="s">
        <v>231</v>
      </c>
      <c r="F78" s="220">
        <f t="shared" ref="F78:Q78" si="11">F31/F72</f>
        <v>5.3154362416107386</v>
      </c>
      <c r="G78" s="220">
        <f t="shared" si="11"/>
        <v>6.449664429530201</v>
      </c>
      <c r="H78" s="220">
        <f t="shared" si="11"/>
        <v>8.7986577181208041</v>
      </c>
      <c r="I78" s="220">
        <f t="shared" si="11"/>
        <v>8.7315436241610733</v>
      </c>
      <c r="J78" s="220">
        <f t="shared" si="11"/>
        <v>7.6866666666666665</v>
      </c>
      <c r="K78" s="220">
        <f t="shared" si="11"/>
        <v>7.6821192052980134</v>
      </c>
      <c r="L78" s="220">
        <f t="shared" si="11"/>
        <v>7.0392156862745097</v>
      </c>
      <c r="M78" s="220">
        <f t="shared" si="11"/>
        <v>7.419354838709677</v>
      </c>
      <c r="N78" s="220">
        <f t="shared" si="11"/>
        <v>7.2420382165605099</v>
      </c>
      <c r="O78" s="220">
        <f t="shared" si="11"/>
        <v>8.1055900621118013</v>
      </c>
      <c r="P78" s="220">
        <f t="shared" si="11"/>
        <v>8.1042944785276063</v>
      </c>
      <c r="Q78" s="220">
        <f t="shared" si="11"/>
        <v>8.2891566265060224</v>
      </c>
    </row>
    <row r="79" spans="1:17" ht="25.5" x14ac:dyDescent="0.25">
      <c r="A79" s="213">
        <v>74</v>
      </c>
      <c r="B79" s="237" t="s">
        <v>269</v>
      </c>
      <c r="C79" s="209" t="s">
        <v>50</v>
      </c>
      <c r="D79" s="219" t="s">
        <v>231</v>
      </c>
      <c r="E79" s="219" t="s">
        <v>231</v>
      </c>
      <c r="F79" s="220">
        <f t="shared" ref="F79:Q79" si="12">F36/F72</f>
        <v>44.865771812080538</v>
      </c>
      <c r="G79" s="220">
        <f t="shared" si="12"/>
        <v>45.127516778523486</v>
      </c>
      <c r="H79" s="220">
        <f t="shared" si="12"/>
        <v>45.194630872483216</v>
      </c>
      <c r="I79" s="220">
        <f t="shared" si="12"/>
        <v>48.993288590604024</v>
      </c>
      <c r="J79" s="220">
        <f t="shared" si="12"/>
        <v>50.2</v>
      </c>
      <c r="K79" s="220">
        <f t="shared" si="12"/>
        <v>47.264900662251662</v>
      </c>
      <c r="L79" s="220">
        <f t="shared" si="12"/>
        <v>47.150326797385617</v>
      </c>
      <c r="M79" s="220">
        <f t="shared" si="12"/>
        <v>46.296774193548387</v>
      </c>
      <c r="N79" s="220">
        <f t="shared" si="12"/>
        <v>43.866242038216562</v>
      </c>
      <c r="O79" s="220">
        <f t="shared" si="12"/>
        <v>39.695652173913039</v>
      </c>
      <c r="P79" s="220">
        <f t="shared" si="12"/>
        <v>39.220858895705518</v>
      </c>
      <c r="Q79" s="220">
        <f t="shared" si="12"/>
        <v>38.018072289156628</v>
      </c>
    </row>
    <row r="80" spans="1:17" ht="25.5" x14ac:dyDescent="0.25">
      <c r="A80" s="213">
        <v>75</v>
      </c>
      <c r="B80" s="237" t="s">
        <v>270</v>
      </c>
      <c r="C80" s="209" t="s">
        <v>50</v>
      </c>
      <c r="D80" s="219" t="s">
        <v>231</v>
      </c>
      <c r="E80" s="219" t="s">
        <v>231</v>
      </c>
      <c r="F80" s="219" t="s">
        <v>231</v>
      </c>
      <c r="G80" s="219" t="s">
        <v>231</v>
      </c>
      <c r="H80" s="219" t="s">
        <v>231</v>
      </c>
      <c r="I80" s="219" t="s">
        <v>231</v>
      </c>
      <c r="J80" s="219" t="s">
        <v>231</v>
      </c>
      <c r="K80" s="219" t="s">
        <v>231</v>
      </c>
      <c r="L80" s="219" t="s">
        <v>231</v>
      </c>
      <c r="M80" s="219" t="s">
        <v>231</v>
      </c>
      <c r="N80" s="219" t="s">
        <v>231</v>
      </c>
      <c r="O80" s="219" t="s">
        <v>231</v>
      </c>
      <c r="P80" s="219" t="s">
        <v>231</v>
      </c>
      <c r="Q80" s="219" t="s">
        <v>231</v>
      </c>
    </row>
    <row r="81" spans="1:17" ht="25.5" x14ac:dyDescent="0.25">
      <c r="A81" s="213">
        <v>76</v>
      </c>
      <c r="B81" s="237" t="s">
        <v>271</v>
      </c>
      <c r="C81" s="209" t="s">
        <v>50</v>
      </c>
      <c r="D81" s="219" t="s">
        <v>231</v>
      </c>
      <c r="E81" s="219" t="s">
        <v>231</v>
      </c>
      <c r="F81" s="219" t="s">
        <v>231</v>
      </c>
      <c r="G81" s="219" t="s">
        <v>231</v>
      </c>
      <c r="H81" s="219" t="s">
        <v>231</v>
      </c>
      <c r="I81" s="219" t="s">
        <v>231</v>
      </c>
      <c r="J81" s="219" t="s">
        <v>231</v>
      </c>
      <c r="K81" s="219" t="s">
        <v>231</v>
      </c>
      <c r="L81" s="219" t="s">
        <v>231</v>
      </c>
      <c r="M81" s="219" t="s">
        <v>231</v>
      </c>
      <c r="N81" s="219" t="s">
        <v>231</v>
      </c>
      <c r="O81" s="219" t="s">
        <v>231</v>
      </c>
      <c r="P81" s="219" t="s">
        <v>231</v>
      </c>
      <c r="Q81" s="219" t="s">
        <v>231</v>
      </c>
    </row>
    <row r="82" spans="1:17" x14ac:dyDescent="0.25">
      <c r="A82" s="213">
        <v>77</v>
      </c>
      <c r="B82" s="231" t="s">
        <v>59</v>
      </c>
      <c r="C82" s="232"/>
      <c r="D82" s="232"/>
      <c r="E82" s="232"/>
      <c r="F82" s="232"/>
      <c r="G82" s="232"/>
      <c r="H82" s="232"/>
      <c r="I82" s="232"/>
      <c r="J82" s="232"/>
      <c r="K82" s="232"/>
      <c r="L82" s="232"/>
      <c r="M82" s="232"/>
      <c r="N82" s="232"/>
      <c r="O82" s="232"/>
      <c r="P82" s="232"/>
      <c r="Q82" s="232"/>
    </row>
    <row r="83" spans="1:17" ht="27.75" x14ac:dyDescent="0.25">
      <c r="A83" s="213">
        <v>78</v>
      </c>
      <c r="B83" s="208" t="s">
        <v>60</v>
      </c>
      <c r="C83" s="209" t="s">
        <v>272</v>
      </c>
      <c r="D83" s="218">
        <v>2724.902</v>
      </c>
      <c r="E83" s="218">
        <v>2724.902</v>
      </c>
      <c r="F83" s="218">
        <v>2724.902</v>
      </c>
      <c r="G83" s="218">
        <v>2724.902</v>
      </c>
      <c r="H83" s="218">
        <v>2724.902</v>
      </c>
      <c r="I83" s="218">
        <v>2724.902</v>
      </c>
      <c r="J83" s="218">
        <v>2724.902</v>
      </c>
      <c r="K83" s="218">
        <v>2724.902</v>
      </c>
      <c r="L83" s="218">
        <v>2724.902</v>
      </c>
      <c r="M83" s="218">
        <v>2724.902</v>
      </c>
      <c r="N83" s="218">
        <v>2724.902</v>
      </c>
      <c r="O83" s="218">
        <v>2724.902</v>
      </c>
      <c r="P83" s="218">
        <v>2724.902</v>
      </c>
      <c r="Q83" s="218">
        <v>2724.902</v>
      </c>
    </row>
    <row r="84" spans="1:17" ht="24.75" customHeight="1" x14ac:dyDescent="0.25">
      <c r="A84" s="213">
        <v>79</v>
      </c>
      <c r="B84" s="237" t="s">
        <v>273</v>
      </c>
      <c r="C84" s="209" t="s">
        <v>274</v>
      </c>
      <c r="D84" s="220">
        <f t="shared" ref="D84:Q84" si="13">D6/D83</f>
        <v>0.54442324898289918</v>
      </c>
      <c r="E84" s="220">
        <f t="shared" si="13"/>
        <v>0.41575807129944492</v>
      </c>
      <c r="F84" s="220">
        <f t="shared" si="13"/>
        <v>0.39634452908765161</v>
      </c>
      <c r="G84" s="220">
        <f t="shared" si="13"/>
        <v>0.44353888690308857</v>
      </c>
      <c r="H84" s="220">
        <f t="shared" si="13"/>
        <v>0.41550118132688807</v>
      </c>
      <c r="I84" s="220">
        <f t="shared" si="13"/>
        <v>0.50842195425743753</v>
      </c>
      <c r="J84" s="220">
        <f t="shared" si="13"/>
        <v>0.54757932578859714</v>
      </c>
      <c r="K84" s="220">
        <f t="shared" si="13"/>
        <v>0.53312009019039952</v>
      </c>
      <c r="L84" s="220">
        <f t="shared" si="13"/>
        <v>0.5017428149709604</v>
      </c>
      <c r="M84" s="220">
        <f t="shared" si="13"/>
        <v>0.47733826757806336</v>
      </c>
      <c r="N84" s="220">
        <f t="shared" si="13"/>
        <v>0.39579405057502987</v>
      </c>
      <c r="O84" s="220">
        <f t="shared" si="13"/>
        <v>0.28617542942828766</v>
      </c>
      <c r="P84" s="220">
        <f t="shared" si="13"/>
        <v>0.26555083448872657</v>
      </c>
      <c r="Q84" s="220">
        <f t="shared" si="13"/>
        <v>0.28412030964783319</v>
      </c>
    </row>
    <row r="85" spans="1:17" ht="30.75" customHeight="1" x14ac:dyDescent="0.25">
      <c r="A85" s="213">
        <v>80</v>
      </c>
      <c r="B85" s="237" t="s">
        <v>275</v>
      </c>
      <c r="C85" s="209" t="s">
        <v>65</v>
      </c>
      <c r="D85" s="220">
        <f t="shared" ref="D85:Q85" si="14">D11/D83</f>
        <v>0.12114197134429056</v>
      </c>
      <c r="E85" s="220">
        <f t="shared" si="14"/>
        <v>8.565445656394248E-2</v>
      </c>
      <c r="F85" s="220">
        <f t="shared" si="14"/>
        <v>5.9341583660623386E-2</v>
      </c>
      <c r="G85" s="220">
        <f t="shared" si="14"/>
        <v>6.5543641569494979E-2</v>
      </c>
      <c r="H85" s="220">
        <f t="shared" si="14"/>
        <v>6.4626177381792077E-2</v>
      </c>
      <c r="I85" s="220">
        <f t="shared" si="14"/>
        <v>7.0314455345550045E-2</v>
      </c>
      <c r="J85" s="220">
        <f t="shared" si="14"/>
        <v>7.2296177990988295E-2</v>
      </c>
      <c r="K85" s="220">
        <f t="shared" si="14"/>
        <v>7.303014934115061E-2</v>
      </c>
      <c r="L85" s="220">
        <f t="shared" si="14"/>
        <v>7.4057709231377861E-2</v>
      </c>
      <c r="M85" s="220">
        <f t="shared" si="14"/>
        <v>7.5525651931702506E-2</v>
      </c>
      <c r="N85" s="220">
        <f t="shared" si="14"/>
        <v>7.7874360252221914E-2</v>
      </c>
      <c r="O85" s="220">
        <f t="shared" si="14"/>
        <v>7.5819240471767427E-2</v>
      </c>
      <c r="P85" s="220">
        <f t="shared" si="14"/>
        <v>7.9122111547497848E-2</v>
      </c>
      <c r="Q85" s="220">
        <f t="shared" si="14"/>
        <v>8.5434265158893796E-2</v>
      </c>
    </row>
    <row r="86" spans="1:17" ht="28.5" customHeight="1" x14ac:dyDescent="0.25">
      <c r="A86" s="213">
        <v>81</v>
      </c>
      <c r="B86" s="237" t="s">
        <v>276</v>
      </c>
      <c r="C86" s="209" t="s">
        <v>65</v>
      </c>
      <c r="D86" s="238">
        <f>D16/D83</f>
        <v>6.1690291981142807E-2</v>
      </c>
      <c r="E86" s="238" t="s">
        <v>231</v>
      </c>
      <c r="F86" s="238">
        <f t="shared" ref="F86:Q86" si="15">F16/F83</f>
        <v>1.2330718682726938E-2</v>
      </c>
      <c r="G86" s="238">
        <f t="shared" si="15"/>
        <v>1.1486651630040274E-2</v>
      </c>
      <c r="H86" s="238">
        <f t="shared" si="15"/>
        <v>7.4498092041475252E-3</v>
      </c>
      <c r="I86" s="238">
        <f t="shared" si="15"/>
        <v>9.5416275521101306E-3</v>
      </c>
      <c r="J86" s="238">
        <f t="shared" si="15"/>
        <v>8.4406705268666535E-3</v>
      </c>
      <c r="K86" s="238">
        <f t="shared" si="15"/>
        <v>1.5156508380851861E-2</v>
      </c>
      <c r="L86" s="238">
        <f t="shared" si="15"/>
        <v>1.8165790916517363E-2</v>
      </c>
      <c r="M86" s="238">
        <f t="shared" si="15"/>
        <v>1.926674794176084E-2</v>
      </c>
      <c r="N86" s="238">
        <f t="shared" si="15"/>
        <v>1.8863063699171567E-2</v>
      </c>
      <c r="O86" s="238">
        <f t="shared" si="15"/>
        <v>1.6037274001046643E-2</v>
      </c>
      <c r="P86" s="238">
        <f t="shared" si="15"/>
        <v>1.8239188051533597E-2</v>
      </c>
      <c r="Q86" s="238">
        <f t="shared" si="15"/>
        <v>1.9597035049333883E-2</v>
      </c>
    </row>
    <row r="87" spans="1:17" ht="27.75" customHeight="1" x14ac:dyDescent="0.25">
      <c r="A87" s="213">
        <v>82</v>
      </c>
      <c r="B87" s="237" t="s">
        <v>277</v>
      </c>
      <c r="C87" s="209" t="s">
        <v>65</v>
      </c>
      <c r="D87" s="239">
        <f t="shared" ref="D87:Q87" si="16">D21/D83</f>
        <v>1.3578469978002879E-3</v>
      </c>
      <c r="E87" s="239">
        <f t="shared" si="16"/>
        <v>7.7066991767043365E-4</v>
      </c>
      <c r="F87" s="239">
        <f t="shared" si="16"/>
        <v>2.8257896981249233E-3</v>
      </c>
      <c r="G87" s="239">
        <f t="shared" si="16"/>
        <v>1.4312441328165196E-3</v>
      </c>
      <c r="H87" s="239">
        <f t="shared" si="16"/>
        <v>6.6057421514608599E-4</v>
      </c>
      <c r="I87" s="239">
        <f t="shared" si="16"/>
        <v>8.8076562019478132E-4</v>
      </c>
      <c r="J87" s="239">
        <f t="shared" si="16"/>
        <v>3.3028710757304299E-4</v>
      </c>
      <c r="K87" s="239">
        <f t="shared" si="16"/>
        <v>4.4038281009739066E-4</v>
      </c>
      <c r="L87" s="239">
        <f t="shared" si="16"/>
        <v>4.0368424258927481E-4</v>
      </c>
      <c r="M87" s="239">
        <f t="shared" si="16"/>
        <v>6.2387564763797003E-4</v>
      </c>
      <c r="N87" s="239">
        <f t="shared" si="16"/>
        <v>6.6057421514608599E-4</v>
      </c>
      <c r="O87" s="239">
        <f t="shared" si="16"/>
        <v>6.2387564763797003E-4</v>
      </c>
      <c r="P87" s="239">
        <f t="shared" si="16"/>
        <v>7.7066991767043365E-4</v>
      </c>
      <c r="Q87" s="239">
        <f t="shared" si="16"/>
        <v>8.0736848517854961E-4</v>
      </c>
    </row>
    <row r="88" spans="1:17" ht="28.5" customHeight="1" x14ac:dyDescent="0.25">
      <c r="A88" s="213">
        <v>83</v>
      </c>
      <c r="B88" s="237" t="s">
        <v>278</v>
      </c>
      <c r="C88" s="209" t="s">
        <v>65</v>
      </c>
      <c r="D88" s="220">
        <f t="shared" ref="D88:Q88" si="17">D26/D83</f>
        <v>0.30874504844577894</v>
      </c>
      <c r="E88" s="220">
        <f t="shared" si="17"/>
        <v>0.16367561108619685</v>
      </c>
      <c r="F88" s="220">
        <f t="shared" si="17"/>
        <v>0.14338130325420878</v>
      </c>
      <c r="G88" s="220">
        <f t="shared" si="17"/>
        <v>0.13798661383051575</v>
      </c>
      <c r="H88" s="220">
        <f t="shared" si="17"/>
        <v>0.13857379091064559</v>
      </c>
      <c r="I88" s="220">
        <f t="shared" si="17"/>
        <v>0.14459235598197659</v>
      </c>
      <c r="J88" s="220">
        <f t="shared" si="17"/>
        <v>0.15119809813343746</v>
      </c>
      <c r="K88" s="220">
        <f t="shared" si="17"/>
        <v>0.14973015543311283</v>
      </c>
      <c r="L88" s="220">
        <f t="shared" si="17"/>
        <v>0.15468446204670847</v>
      </c>
      <c r="M88" s="220">
        <f t="shared" si="17"/>
        <v>0.16323522827609946</v>
      </c>
      <c r="N88" s="220">
        <f t="shared" si="17"/>
        <v>0.15127149526845368</v>
      </c>
      <c r="O88" s="220">
        <f t="shared" si="17"/>
        <v>0.15883140017512556</v>
      </c>
      <c r="P88" s="220">
        <f t="shared" si="17"/>
        <v>0.14719795427505283</v>
      </c>
      <c r="Q88" s="220">
        <f t="shared" si="17"/>
        <v>0.16334532397862384</v>
      </c>
    </row>
    <row r="89" spans="1:17" ht="27.75" customHeight="1" x14ac:dyDescent="0.25">
      <c r="A89" s="213">
        <v>84</v>
      </c>
      <c r="B89" s="237" t="s">
        <v>279</v>
      </c>
      <c r="C89" s="209" t="s">
        <v>65</v>
      </c>
      <c r="D89" s="239">
        <f>D31/D83</f>
        <v>5.1341295943854129E-2</v>
      </c>
      <c r="E89" s="239" t="s">
        <v>231</v>
      </c>
      <c r="F89" s="239">
        <f t="shared" ref="F89:Q89" si="18">F31/F83</f>
        <v>2.9065265466427785E-2</v>
      </c>
      <c r="G89" s="239">
        <f t="shared" si="18"/>
        <v>3.5267323375299364E-2</v>
      </c>
      <c r="H89" s="239">
        <f t="shared" si="18"/>
        <v>4.8111822003139924E-2</v>
      </c>
      <c r="I89" s="239">
        <f t="shared" si="18"/>
        <v>4.7744836328058766E-2</v>
      </c>
      <c r="J89" s="239">
        <f t="shared" si="18"/>
        <v>4.2313448336857615E-2</v>
      </c>
      <c r="K89" s="239">
        <f t="shared" si="18"/>
        <v>4.2570338309414431E-2</v>
      </c>
      <c r="L89" s="239">
        <f t="shared" si="18"/>
        <v>3.9524357206240812E-2</v>
      </c>
      <c r="M89" s="239">
        <f t="shared" si="18"/>
        <v>4.2203352634333273E-2</v>
      </c>
      <c r="N89" s="239">
        <f t="shared" si="18"/>
        <v>4.1726271256727766E-2</v>
      </c>
      <c r="O89" s="239">
        <f t="shared" si="18"/>
        <v>4.7891630598091234E-2</v>
      </c>
      <c r="P89" s="239">
        <f t="shared" si="18"/>
        <v>4.8478807678221082E-2</v>
      </c>
      <c r="Q89" s="239">
        <f t="shared" si="18"/>
        <v>5.0497228891167457E-2</v>
      </c>
    </row>
    <row r="90" spans="1:17" ht="25.5" customHeight="1" x14ac:dyDescent="0.25">
      <c r="A90" s="213">
        <v>79</v>
      </c>
      <c r="B90" s="237" t="s">
        <v>280</v>
      </c>
      <c r="C90" s="209" t="s">
        <v>65</v>
      </c>
      <c r="D90" s="239">
        <f t="shared" ref="D90:Q90" si="19">D36/D83</f>
        <v>0.61774698686411467</v>
      </c>
      <c r="E90" s="239">
        <f t="shared" si="19"/>
        <v>0.39821615603056548</v>
      </c>
      <c r="F90" s="239">
        <f t="shared" si="19"/>
        <v>0.24532992379175469</v>
      </c>
      <c r="G90" s="239">
        <f t="shared" si="19"/>
        <v>0.24676116792457123</v>
      </c>
      <c r="H90" s="239">
        <f t="shared" si="19"/>
        <v>0.24712815359965237</v>
      </c>
      <c r="I90" s="239">
        <f t="shared" si="19"/>
        <v>0.26789954280924599</v>
      </c>
      <c r="J90" s="239">
        <f t="shared" si="19"/>
        <v>0.27634021333611264</v>
      </c>
      <c r="K90" s="239">
        <f t="shared" si="19"/>
        <v>0.26191767630542312</v>
      </c>
      <c r="L90" s="239">
        <f t="shared" si="19"/>
        <v>0.26474346600354798</v>
      </c>
      <c r="M90" s="239">
        <f t="shared" si="19"/>
        <v>0.2633489204382396</v>
      </c>
      <c r="N90" s="239">
        <f t="shared" si="19"/>
        <v>0.25274303442839413</v>
      </c>
      <c r="O90" s="239">
        <f t="shared" si="19"/>
        <v>0.23454054494436866</v>
      </c>
      <c r="P90" s="239">
        <f t="shared" si="19"/>
        <v>0.23461394207938485</v>
      </c>
      <c r="Q90" s="239">
        <f t="shared" si="19"/>
        <v>0.23160465954371937</v>
      </c>
    </row>
    <row r="91" spans="1:17" ht="27.75" customHeight="1" x14ac:dyDescent="0.25">
      <c r="A91" s="213">
        <v>80</v>
      </c>
      <c r="B91" s="237" t="s">
        <v>281</v>
      </c>
      <c r="C91" s="209" t="s">
        <v>65</v>
      </c>
      <c r="D91" s="219" t="s">
        <v>231</v>
      </c>
      <c r="E91" s="219" t="s">
        <v>231</v>
      </c>
      <c r="F91" s="219" t="s">
        <v>231</v>
      </c>
      <c r="G91" s="219" t="s">
        <v>231</v>
      </c>
      <c r="H91" s="219" t="s">
        <v>231</v>
      </c>
      <c r="I91" s="219" t="s">
        <v>231</v>
      </c>
      <c r="J91" s="219" t="s">
        <v>231</v>
      </c>
      <c r="K91" s="219" t="s">
        <v>231</v>
      </c>
      <c r="L91" s="219" t="s">
        <v>231</v>
      </c>
      <c r="M91" s="219" t="s">
        <v>231</v>
      </c>
      <c r="N91" s="219" t="s">
        <v>231</v>
      </c>
      <c r="O91" s="219" t="s">
        <v>231</v>
      </c>
      <c r="P91" s="219" t="s">
        <v>231</v>
      </c>
      <c r="Q91" s="219" t="s">
        <v>231</v>
      </c>
    </row>
    <row r="92" spans="1:17" ht="25.5" customHeight="1" x14ac:dyDescent="0.25">
      <c r="A92" s="213">
        <v>81</v>
      </c>
      <c r="B92" s="237" t="s">
        <v>282</v>
      </c>
      <c r="C92" s="209" t="s">
        <v>274</v>
      </c>
      <c r="D92" s="219" t="s">
        <v>231</v>
      </c>
      <c r="E92" s="219" t="s">
        <v>231</v>
      </c>
      <c r="F92" s="219" t="s">
        <v>231</v>
      </c>
      <c r="G92" s="219" t="s">
        <v>231</v>
      </c>
      <c r="H92" s="219" t="s">
        <v>231</v>
      </c>
      <c r="I92" s="219" t="s">
        <v>231</v>
      </c>
      <c r="J92" s="219" t="s">
        <v>231</v>
      </c>
      <c r="K92" s="219" t="s">
        <v>231</v>
      </c>
      <c r="L92" s="219" t="s">
        <v>231</v>
      </c>
      <c r="M92" s="219" t="s">
        <v>231</v>
      </c>
      <c r="N92" s="219" t="s">
        <v>231</v>
      </c>
      <c r="O92" s="219" t="s">
        <v>231</v>
      </c>
      <c r="P92" s="219" t="s">
        <v>231</v>
      </c>
      <c r="Q92" s="219" t="s">
        <v>231</v>
      </c>
    </row>
    <row r="93" spans="1:17" x14ac:dyDescent="0.25">
      <c r="A93" s="213">
        <v>82</v>
      </c>
      <c r="B93" s="231" t="s">
        <v>73</v>
      </c>
      <c r="C93" s="232"/>
      <c r="D93" s="232"/>
      <c r="E93" s="232"/>
      <c r="F93" s="232"/>
      <c r="G93" s="232"/>
      <c r="H93" s="232"/>
      <c r="I93" s="232"/>
      <c r="J93" s="232"/>
      <c r="K93" s="232"/>
      <c r="L93" s="232"/>
      <c r="M93" s="232"/>
      <c r="N93" s="232"/>
      <c r="O93" s="232"/>
      <c r="P93" s="232"/>
      <c r="Q93" s="232"/>
    </row>
    <row r="94" spans="1:17" ht="51" x14ac:dyDescent="0.25">
      <c r="A94" s="213">
        <v>83</v>
      </c>
      <c r="B94" s="208" t="s">
        <v>283</v>
      </c>
      <c r="C94" s="209" t="s">
        <v>284</v>
      </c>
      <c r="D94" s="223">
        <v>115.9</v>
      </c>
      <c r="E94" s="223">
        <v>71.2</v>
      </c>
      <c r="F94" s="223">
        <v>80.5</v>
      </c>
      <c r="G94" s="223" t="s">
        <v>285</v>
      </c>
      <c r="H94" s="223">
        <v>100.3</v>
      </c>
      <c r="I94" s="223">
        <v>109.6</v>
      </c>
      <c r="J94" s="223">
        <v>120.1</v>
      </c>
      <c r="K94" s="223">
        <v>131.80000000000001</v>
      </c>
      <c r="L94" s="223">
        <v>145.9</v>
      </c>
      <c r="M94" s="223">
        <v>158.80000000000001</v>
      </c>
      <c r="N94" s="223">
        <v>164.1</v>
      </c>
      <c r="O94" s="223">
        <v>166.1</v>
      </c>
      <c r="P94" s="223">
        <v>178.2</v>
      </c>
      <c r="Q94" s="223" t="s">
        <v>231</v>
      </c>
    </row>
    <row r="95" spans="1:17" ht="32.25" customHeight="1" x14ac:dyDescent="0.25">
      <c r="A95" s="213">
        <v>84</v>
      </c>
      <c r="B95" s="237" t="s">
        <v>286</v>
      </c>
      <c r="C95" s="209" t="s">
        <v>77</v>
      </c>
      <c r="D95" s="219">
        <v>12.8</v>
      </c>
      <c r="E95" s="219">
        <v>15.9</v>
      </c>
      <c r="F95" s="219">
        <v>13.4</v>
      </c>
      <c r="G95" s="219">
        <v>13.2</v>
      </c>
      <c r="H95" s="219">
        <v>11.3</v>
      </c>
      <c r="I95" s="219">
        <v>12.6</v>
      </c>
      <c r="J95" s="219">
        <v>12.4</v>
      </c>
      <c r="K95" s="223">
        <v>11</v>
      </c>
      <c r="L95" s="219">
        <v>9.4</v>
      </c>
      <c r="M95" s="219">
        <v>8.1999999999999993</v>
      </c>
      <c r="N95" s="219">
        <v>6.6</v>
      </c>
      <c r="O95" s="219">
        <v>4.7</v>
      </c>
      <c r="P95" s="219">
        <v>4.0999999999999996</v>
      </c>
      <c r="Q95" s="219" t="s">
        <v>231</v>
      </c>
    </row>
    <row r="96" spans="1:17" ht="33" customHeight="1" x14ac:dyDescent="0.25">
      <c r="A96" s="213">
        <v>85</v>
      </c>
      <c r="B96" s="237" t="s">
        <v>287</v>
      </c>
      <c r="C96" s="209" t="s">
        <v>79</v>
      </c>
      <c r="D96" s="223">
        <f>D11/D94</f>
        <v>2.8481449525452978</v>
      </c>
      <c r="E96" s="223">
        <f>E11/E94</f>
        <v>3.2780898876404492</v>
      </c>
      <c r="F96" s="223">
        <f>F11/F94</f>
        <v>2.008695652173913</v>
      </c>
      <c r="G96" s="223">
        <v>2</v>
      </c>
      <c r="H96" s="223">
        <f t="shared" ref="H96:P96" si="20">H11/H94</f>
        <v>1.7557328015952143</v>
      </c>
      <c r="I96" s="223">
        <f t="shared" si="20"/>
        <v>1.748175182481752</v>
      </c>
      <c r="J96" s="223">
        <f t="shared" si="20"/>
        <v>1.64029975020816</v>
      </c>
      <c r="K96" s="223">
        <f t="shared" si="20"/>
        <v>1.5098634294385431</v>
      </c>
      <c r="L96" s="223">
        <f t="shared" si="20"/>
        <v>1.3831391363947909</v>
      </c>
      <c r="M96" s="223">
        <f t="shared" si="20"/>
        <v>1.2959697732997482</v>
      </c>
      <c r="N96" s="223">
        <f t="shared" si="20"/>
        <v>1.2931139549055455</v>
      </c>
      <c r="O96" s="223">
        <f t="shared" si="20"/>
        <v>1.2438290186634557</v>
      </c>
      <c r="P96" s="223">
        <f t="shared" si="20"/>
        <v>1.2098765432098766</v>
      </c>
      <c r="Q96" s="219" t="s">
        <v>231</v>
      </c>
    </row>
    <row r="97" spans="1:17" ht="28.5" customHeight="1" x14ac:dyDescent="0.25">
      <c r="A97" s="213">
        <v>86</v>
      </c>
      <c r="B97" s="237" t="s">
        <v>288</v>
      </c>
      <c r="C97" s="209" t="s">
        <v>79</v>
      </c>
      <c r="D97" s="223">
        <f>D16/D94</f>
        <v>1.4503882657463329</v>
      </c>
      <c r="E97" s="223" t="s">
        <v>231</v>
      </c>
      <c r="F97" s="223">
        <f>F16/F94</f>
        <v>0.41739130434782612</v>
      </c>
      <c r="G97" s="223">
        <v>0.3</v>
      </c>
      <c r="H97" s="223">
        <f t="shared" ref="H97:P97" si="21">H16/H94</f>
        <v>0.20239282153539384</v>
      </c>
      <c r="I97" s="223">
        <f t="shared" si="21"/>
        <v>0.23722627737226279</v>
      </c>
      <c r="J97" s="223">
        <f t="shared" si="21"/>
        <v>0.19150707743547046</v>
      </c>
      <c r="K97" s="223">
        <f t="shared" si="21"/>
        <v>0.31335356600910463</v>
      </c>
      <c r="L97" s="223">
        <f t="shared" si="21"/>
        <v>0.33927347498286498</v>
      </c>
      <c r="M97" s="223">
        <f t="shared" si="21"/>
        <v>0.33060453400503775</v>
      </c>
      <c r="N97" s="223">
        <f t="shared" si="21"/>
        <v>0.31322364411943937</v>
      </c>
      <c r="O97" s="223">
        <f t="shared" si="21"/>
        <v>0.26309452137266709</v>
      </c>
      <c r="P97" s="223">
        <f t="shared" si="21"/>
        <v>0.27890011223344557</v>
      </c>
      <c r="Q97" s="219" t="s">
        <v>231</v>
      </c>
    </row>
    <row r="98" spans="1:17" ht="30.75" customHeight="1" x14ac:dyDescent="0.25">
      <c r="A98" s="213">
        <v>87</v>
      </c>
      <c r="B98" s="237" t="s">
        <v>289</v>
      </c>
      <c r="C98" s="209" t="s">
        <v>79</v>
      </c>
      <c r="D98" s="223">
        <f>D21/D94</f>
        <v>3.1924072476272651E-2</v>
      </c>
      <c r="E98" s="223">
        <f>E21/E94</f>
        <v>2.9494382022471909E-2</v>
      </c>
      <c r="F98" s="223">
        <f>F21/F94</f>
        <v>9.5652173913043481E-2</v>
      </c>
      <c r="G98" s="223">
        <v>0</v>
      </c>
      <c r="H98" s="223">
        <f t="shared" ref="H98:P98" si="22">H21/H94</f>
        <v>1.794616151545364E-2</v>
      </c>
      <c r="I98" s="223">
        <f t="shared" si="22"/>
        <v>2.1897810218978103E-2</v>
      </c>
      <c r="J98" s="223">
        <f t="shared" si="22"/>
        <v>7.4937552039966698E-3</v>
      </c>
      <c r="K98" s="223">
        <f t="shared" si="22"/>
        <v>9.1047040971168423E-3</v>
      </c>
      <c r="L98" s="223">
        <f t="shared" si="22"/>
        <v>7.5394105551747775E-3</v>
      </c>
      <c r="M98" s="223">
        <f t="shared" si="22"/>
        <v>1.0705289672544079E-2</v>
      </c>
      <c r="N98" s="223">
        <f t="shared" si="22"/>
        <v>1.0968921389396711E-2</v>
      </c>
      <c r="O98" s="223">
        <f t="shared" si="22"/>
        <v>1.0234798314268514E-2</v>
      </c>
      <c r="P98" s="223">
        <f t="shared" si="22"/>
        <v>1.1784511784511786E-2</v>
      </c>
      <c r="Q98" s="219" t="s">
        <v>231</v>
      </c>
    </row>
    <row r="99" spans="1:17" ht="28.5" customHeight="1" x14ac:dyDescent="0.25">
      <c r="A99" s="213">
        <v>88</v>
      </c>
      <c r="B99" s="237" t="s">
        <v>290</v>
      </c>
      <c r="C99" s="209" t="s">
        <v>79</v>
      </c>
      <c r="D99" s="223">
        <f>D26/D94</f>
        <v>7.2588438308886962</v>
      </c>
      <c r="E99" s="223">
        <f>E26/E94</f>
        <v>6.2640449438202248</v>
      </c>
      <c r="F99" s="223">
        <f>F26/F94</f>
        <v>4.8534161490683232</v>
      </c>
      <c r="G99" s="223">
        <v>4.0999999999999996</v>
      </c>
      <c r="H99" s="223">
        <f t="shared" ref="H99:P99" si="23">H26/H94</f>
        <v>3.7647058823529416</v>
      </c>
      <c r="I99" s="223">
        <f t="shared" si="23"/>
        <v>3.5948905109489053</v>
      </c>
      <c r="J99" s="223">
        <f t="shared" si="23"/>
        <v>3.4304746044962533</v>
      </c>
      <c r="K99" s="223">
        <f t="shared" si="23"/>
        <v>3.0955993930197265</v>
      </c>
      <c r="L99" s="223">
        <f t="shared" si="23"/>
        <v>2.8889650445510622</v>
      </c>
      <c r="M99" s="223">
        <f t="shared" si="23"/>
        <v>2.8010075566750627</v>
      </c>
      <c r="N99" s="223">
        <f t="shared" si="23"/>
        <v>2.5118829981718465</v>
      </c>
      <c r="O99" s="223">
        <f t="shared" si="23"/>
        <v>2.6056592414208311</v>
      </c>
      <c r="P99" s="223">
        <f t="shared" si="23"/>
        <v>2.2508417508417513</v>
      </c>
      <c r="Q99" s="219" t="s">
        <v>231</v>
      </c>
    </row>
    <row r="100" spans="1:17" ht="30" customHeight="1" x14ac:dyDescent="0.25">
      <c r="A100" s="213">
        <v>89</v>
      </c>
      <c r="B100" s="237" t="s">
        <v>291</v>
      </c>
      <c r="C100" s="209" t="s">
        <v>79</v>
      </c>
      <c r="D100" s="223">
        <f>D31/D94</f>
        <v>1.2070750647109576</v>
      </c>
      <c r="E100" s="223" t="s">
        <v>231</v>
      </c>
      <c r="F100" s="223">
        <f>F31/F94</f>
        <v>0.98385093167701865</v>
      </c>
      <c r="G100" s="223">
        <v>1.1000000000000001</v>
      </c>
      <c r="H100" s="223">
        <f t="shared" ref="H100:P100" si="24">H31/H94</f>
        <v>1.3070787637088734</v>
      </c>
      <c r="I100" s="223">
        <f t="shared" si="24"/>
        <v>1.187043795620438</v>
      </c>
      <c r="J100" s="223">
        <f t="shared" si="24"/>
        <v>0.96003330557868449</v>
      </c>
      <c r="K100" s="223">
        <f t="shared" si="24"/>
        <v>0.88012139605462814</v>
      </c>
      <c r="L100" s="223">
        <f t="shared" si="24"/>
        <v>0.73817683344756679</v>
      </c>
      <c r="M100" s="223">
        <f t="shared" si="24"/>
        <v>0.72418136020151125</v>
      </c>
      <c r="N100" s="223">
        <f t="shared" si="24"/>
        <v>0.69287020109689224</v>
      </c>
      <c r="O100" s="223">
        <f t="shared" si="24"/>
        <v>0.78567128236002415</v>
      </c>
      <c r="P100" s="223">
        <f t="shared" si="24"/>
        <v>0.74130190796857465</v>
      </c>
      <c r="Q100" s="219" t="s">
        <v>231</v>
      </c>
    </row>
    <row r="101" spans="1:17" ht="27.75" customHeight="1" x14ac:dyDescent="0.25">
      <c r="A101" s="213">
        <v>90</v>
      </c>
      <c r="B101" s="237" t="s">
        <v>292</v>
      </c>
      <c r="C101" s="209" t="s">
        <v>79</v>
      </c>
      <c r="D101" s="223">
        <f>D36/D94</f>
        <v>14.523727351164796</v>
      </c>
      <c r="E101" s="223">
        <f>E36/E94</f>
        <v>15.240168539325841</v>
      </c>
      <c r="F101" s="223">
        <f>F36/F94</f>
        <v>8.304347826086957</v>
      </c>
      <c r="G101" s="223">
        <v>7.4</v>
      </c>
      <c r="H101" s="223">
        <f t="shared" ref="H101:P101" si="25">H36/H94</f>
        <v>6.7138584247258226</v>
      </c>
      <c r="I101" s="223">
        <f t="shared" si="25"/>
        <v>6.6605839416058394</v>
      </c>
      <c r="J101" s="223">
        <f t="shared" si="25"/>
        <v>6.2697751873438801</v>
      </c>
      <c r="K101" s="223">
        <f t="shared" si="25"/>
        <v>5.4150227617602429</v>
      </c>
      <c r="L101" s="223">
        <f t="shared" si="25"/>
        <v>4.9444825222755311</v>
      </c>
      <c r="M101" s="223">
        <f t="shared" si="25"/>
        <v>4.5188916876574305</v>
      </c>
      <c r="N101" s="223">
        <f t="shared" si="25"/>
        <v>4.1968312004875079</v>
      </c>
      <c r="O101" s="223">
        <f t="shared" si="25"/>
        <v>3.8476821192052983</v>
      </c>
      <c r="P101" s="223">
        <f t="shared" si="25"/>
        <v>3.5875420875420874</v>
      </c>
      <c r="Q101" s="219" t="s">
        <v>231</v>
      </c>
    </row>
    <row r="102" spans="1:17" ht="24.75" customHeight="1" x14ac:dyDescent="0.25">
      <c r="A102" s="213">
        <v>91</v>
      </c>
      <c r="B102" s="237" t="s">
        <v>293</v>
      </c>
      <c r="C102" s="209" t="s">
        <v>79</v>
      </c>
      <c r="D102" s="219" t="s">
        <v>231</v>
      </c>
      <c r="E102" s="219" t="s">
        <v>231</v>
      </c>
      <c r="F102" s="219" t="s">
        <v>231</v>
      </c>
      <c r="G102" s="219" t="s">
        <v>231</v>
      </c>
      <c r="H102" s="219" t="s">
        <v>231</v>
      </c>
      <c r="I102" s="219" t="s">
        <v>231</v>
      </c>
      <c r="J102" s="219" t="s">
        <v>231</v>
      </c>
      <c r="K102" s="219" t="s">
        <v>231</v>
      </c>
      <c r="L102" s="219" t="s">
        <v>231</v>
      </c>
      <c r="M102" s="219" t="s">
        <v>231</v>
      </c>
      <c r="N102" s="219" t="s">
        <v>231</v>
      </c>
      <c r="O102" s="219" t="s">
        <v>231</v>
      </c>
      <c r="P102" s="219" t="s">
        <v>231</v>
      </c>
      <c r="Q102" s="219" t="s">
        <v>231</v>
      </c>
    </row>
    <row r="103" spans="1:17" ht="24.75" customHeight="1" x14ac:dyDescent="0.25">
      <c r="A103" s="213">
        <v>92</v>
      </c>
      <c r="B103" s="237" t="s">
        <v>294</v>
      </c>
      <c r="C103" s="209" t="s">
        <v>77</v>
      </c>
      <c r="D103" s="219" t="s">
        <v>231</v>
      </c>
      <c r="E103" s="219" t="s">
        <v>231</v>
      </c>
      <c r="F103" s="219" t="s">
        <v>231</v>
      </c>
      <c r="G103" s="219" t="s">
        <v>231</v>
      </c>
      <c r="H103" s="219" t="s">
        <v>231</v>
      </c>
      <c r="I103" s="219" t="s">
        <v>231</v>
      </c>
      <c r="J103" s="219" t="s">
        <v>231</v>
      </c>
      <c r="K103" s="219" t="s">
        <v>231</v>
      </c>
      <c r="L103" s="219" t="s">
        <v>231</v>
      </c>
      <c r="M103" s="219" t="s">
        <v>231</v>
      </c>
      <c r="N103" s="219" t="s">
        <v>231</v>
      </c>
      <c r="O103" s="219" t="s">
        <v>231</v>
      </c>
      <c r="P103" s="219" t="s">
        <v>231</v>
      </c>
      <c r="Q103" s="219" t="s">
        <v>231</v>
      </c>
    </row>
    <row r="104" spans="1:17" ht="66.75" customHeight="1" x14ac:dyDescent="0.25">
      <c r="A104" s="71"/>
      <c r="B104" s="240" t="s">
        <v>295</v>
      </c>
      <c r="C104" s="240"/>
      <c r="D104" s="240"/>
      <c r="E104" s="240"/>
      <c r="F104" s="240"/>
      <c r="G104" s="240"/>
      <c r="H104" s="240"/>
      <c r="I104" s="240"/>
      <c r="J104" s="240"/>
      <c r="K104" s="240"/>
      <c r="L104" s="240"/>
      <c r="M104" s="240"/>
      <c r="N104" s="240"/>
      <c r="O104" s="240"/>
      <c r="P104" s="240"/>
      <c r="Q104" s="240"/>
    </row>
    <row r="105" spans="1:17" ht="15.75" x14ac:dyDescent="0.25">
      <c r="A105" s="241"/>
      <c r="B105" s="66" t="s">
        <v>88</v>
      </c>
      <c r="C105"/>
      <c r="D105"/>
      <c r="E105"/>
      <c r="F105"/>
      <c r="G105"/>
      <c r="H105"/>
      <c r="I105"/>
      <c r="J105"/>
      <c r="K105"/>
      <c r="L105"/>
      <c r="M105"/>
      <c r="N105"/>
      <c r="O105"/>
      <c r="P105"/>
      <c r="Q105"/>
    </row>
    <row r="106" spans="1:17" ht="31.5" x14ac:dyDescent="0.25">
      <c r="A106" s="241"/>
      <c r="B106" s="67" t="s">
        <v>89</v>
      </c>
      <c r="C106"/>
      <c r="D106"/>
      <c r="E106"/>
      <c r="F106"/>
      <c r="G106"/>
      <c r="H106"/>
      <c r="I106"/>
      <c r="J106"/>
      <c r="K106"/>
      <c r="L106"/>
      <c r="M106"/>
      <c r="N106"/>
      <c r="O106"/>
      <c r="P106"/>
      <c r="Q106"/>
    </row>
    <row r="107" spans="1:17" ht="15.75" x14ac:dyDescent="0.25">
      <c r="A107" s="241"/>
      <c r="B107" s="69" t="s">
        <v>90</v>
      </c>
      <c r="C107" s="69"/>
      <c r="D107" s="69"/>
      <c r="E107" s="69"/>
      <c r="F107" s="69"/>
      <c r="G107" s="69"/>
      <c r="H107" s="69"/>
      <c r="I107" s="69"/>
      <c r="J107" s="69"/>
      <c r="K107" s="69"/>
      <c r="L107" s="69"/>
      <c r="M107" s="69"/>
      <c r="N107" s="69"/>
      <c r="O107" s="69"/>
      <c r="P107" s="69"/>
      <c r="Q107" s="69"/>
    </row>
    <row r="108" spans="1:17" ht="15.75" x14ac:dyDescent="0.25">
      <c r="A108" s="241"/>
      <c r="B108" s="70" t="s">
        <v>91</v>
      </c>
      <c r="C108" s="70"/>
      <c r="D108" s="70"/>
      <c r="E108" s="70"/>
      <c r="F108" s="70"/>
      <c r="G108" s="70"/>
      <c r="H108" s="70"/>
      <c r="I108" s="70"/>
      <c r="J108" s="70"/>
      <c r="K108" s="70"/>
      <c r="L108" s="70"/>
      <c r="M108" s="70"/>
      <c r="N108" s="70"/>
      <c r="O108" s="70"/>
      <c r="P108" s="70"/>
      <c r="Q108" s="70"/>
    </row>
    <row r="109" spans="1:17" ht="35.25" customHeight="1" x14ac:dyDescent="0.25">
      <c r="A109" s="241"/>
      <c r="B109" s="69" t="s">
        <v>92</v>
      </c>
      <c r="C109" s="69"/>
      <c r="D109" s="69"/>
      <c r="E109" s="69"/>
      <c r="F109" s="69"/>
      <c r="G109" s="69"/>
      <c r="H109" s="69"/>
      <c r="I109" s="69"/>
      <c r="J109" s="69"/>
      <c r="K109" s="69"/>
      <c r="L109" s="69"/>
      <c r="M109" s="69"/>
      <c r="N109" s="69"/>
      <c r="O109" s="69"/>
      <c r="P109" s="69"/>
      <c r="Q109" s="69"/>
    </row>
    <row r="110" spans="1:17" ht="15.75" x14ac:dyDescent="0.25">
      <c r="A110" s="241"/>
      <c r="B110" s="69" t="s">
        <v>93</v>
      </c>
      <c r="C110" s="69"/>
      <c r="D110" s="69"/>
      <c r="E110" s="69"/>
      <c r="F110" s="69"/>
      <c r="G110" s="69"/>
      <c r="H110" s="69"/>
      <c r="I110" s="69"/>
      <c r="J110" s="69"/>
      <c r="K110" s="69"/>
      <c r="L110" s="69"/>
      <c r="M110" s="69"/>
      <c r="N110" s="69"/>
      <c r="O110" s="69"/>
      <c r="P110" s="69"/>
      <c r="Q110" s="69"/>
    </row>
    <row r="111" spans="1:17" ht="15.75" x14ac:dyDescent="0.25">
      <c r="A111" s="241"/>
      <c r="B111" s="69" t="s">
        <v>94</v>
      </c>
      <c r="C111" s="69"/>
      <c r="D111" s="69"/>
      <c r="E111" s="69"/>
      <c r="F111" s="69"/>
      <c r="G111" s="69"/>
      <c r="H111" s="69"/>
      <c r="I111" s="69"/>
      <c r="J111" s="69"/>
      <c r="K111" s="69"/>
      <c r="L111" s="69"/>
      <c r="M111" s="69"/>
      <c r="N111" s="69"/>
      <c r="O111" s="69"/>
      <c r="P111" s="69"/>
      <c r="Q111" s="69"/>
    </row>
    <row r="112" spans="1:17" ht="15.75" x14ac:dyDescent="0.25">
      <c r="A112" s="241"/>
      <c r="B112" s="69" t="s">
        <v>95</v>
      </c>
      <c r="C112" s="69"/>
      <c r="D112" s="69"/>
      <c r="E112" s="69"/>
      <c r="F112" s="69"/>
      <c r="G112" s="69"/>
      <c r="H112" s="69"/>
      <c r="I112" s="69"/>
      <c r="J112" s="69"/>
      <c r="K112" s="69"/>
      <c r="L112" s="69"/>
      <c r="M112" s="69"/>
      <c r="N112" s="69"/>
      <c r="O112" s="69"/>
      <c r="P112" s="69"/>
      <c r="Q112" s="69"/>
    </row>
    <row r="113" spans="1:17" ht="15.75" x14ac:dyDescent="0.25">
      <c r="A113" s="241"/>
      <c r="B113" s="69" t="s">
        <v>96</v>
      </c>
      <c r="C113" s="69"/>
      <c r="D113" s="69"/>
      <c r="E113" s="69"/>
      <c r="F113" s="69"/>
      <c r="G113" s="69"/>
      <c r="H113" s="69"/>
      <c r="I113" s="69"/>
      <c r="J113" s="69"/>
      <c r="K113" s="69"/>
      <c r="L113" s="69"/>
      <c r="M113" s="69"/>
      <c r="N113" s="69"/>
      <c r="O113" s="69"/>
      <c r="P113" s="69"/>
      <c r="Q113" s="69"/>
    </row>
    <row r="114" spans="1:17" ht="15.75" x14ac:dyDescent="0.25">
      <c r="A114" s="241"/>
      <c r="B114" s="69" t="s">
        <v>97</v>
      </c>
      <c r="C114" s="69"/>
      <c r="D114" s="69"/>
      <c r="E114" s="69"/>
      <c r="F114" s="69"/>
      <c r="G114" s="69"/>
      <c r="H114" s="69"/>
      <c r="I114" s="69"/>
      <c r="J114" s="69"/>
      <c r="K114" s="69"/>
      <c r="L114" s="69"/>
      <c r="M114" s="69"/>
      <c r="N114" s="69"/>
      <c r="O114" s="69"/>
      <c r="P114" s="69"/>
      <c r="Q114" s="69"/>
    </row>
    <row r="115" spans="1:17" ht="15.75" x14ac:dyDescent="0.25">
      <c r="A115" s="241"/>
      <c r="B115" s="69" t="s">
        <v>98</v>
      </c>
      <c r="C115" s="69"/>
      <c r="D115" s="69"/>
      <c r="E115" s="69"/>
      <c r="F115" s="69"/>
      <c r="G115" s="69"/>
      <c r="H115" s="69"/>
      <c r="I115" s="69"/>
      <c r="J115" s="69"/>
      <c r="K115" s="69"/>
      <c r="L115" s="69"/>
      <c r="M115" s="69"/>
      <c r="N115" s="69"/>
      <c r="O115" s="69"/>
      <c r="P115" s="69"/>
      <c r="Q115" s="69"/>
    </row>
    <row r="116" spans="1:17" ht="15.75" x14ac:dyDescent="0.25">
      <c r="A116" s="241"/>
      <c r="B116" s="69" t="s">
        <v>99</v>
      </c>
      <c r="C116" s="69"/>
      <c r="D116" s="69"/>
      <c r="E116" s="69"/>
      <c r="F116" s="69"/>
      <c r="G116" s="69"/>
      <c r="H116" s="69"/>
      <c r="I116" s="69"/>
      <c r="J116" s="69"/>
      <c r="K116" s="69"/>
      <c r="L116" s="69"/>
      <c r="M116" s="69"/>
      <c r="N116" s="69"/>
      <c r="O116" s="69"/>
      <c r="P116" s="69"/>
      <c r="Q116" s="69"/>
    </row>
    <row r="117" spans="1:17" ht="15" customHeight="1" x14ac:dyDescent="0.25">
      <c r="A117" s="241"/>
      <c r="B117" s="242" t="s">
        <v>100</v>
      </c>
      <c r="C117" s="243"/>
      <c r="D117" s="243"/>
      <c r="E117" s="243"/>
      <c r="F117" s="243"/>
      <c r="G117" s="243"/>
      <c r="H117" s="243"/>
      <c r="I117" s="243"/>
      <c r="J117" s="243"/>
      <c r="K117" s="243"/>
      <c r="L117" s="243"/>
      <c r="M117" s="243"/>
      <c r="N117" s="243"/>
      <c r="O117" s="243"/>
      <c r="P117" s="243"/>
      <c r="Q117" s="243"/>
    </row>
    <row r="118" spans="1:17" x14ac:dyDescent="0.25">
      <c r="B118" s="76" t="s">
        <v>102</v>
      </c>
      <c r="C118" s="74"/>
      <c r="D118" s="74"/>
      <c r="E118" s="74"/>
      <c r="F118" s="74"/>
      <c r="G118" s="74"/>
      <c r="H118" s="74"/>
      <c r="I118" s="74"/>
      <c r="J118" s="74"/>
      <c r="K118" s="74"/>
      <c r="L118" s="74"/>
      <c r="M118" s="74"/>
      <c r="N118" s="74"/>
      <c r="O118" s="74"/>
      <c r="P118" s="74"/>
      <c r="Q118" s="74"/>
    </row>
    <row r="119" spans="1:17" x14ac:dyDescent="0.25">
      <c r="B119" s="77" t="s">
        <v>296</v>
      </c>
      <c r="C119" s="78"/>
      <c r="D119" s="78"/>
      <c r="E119" s="78"/>
      <c r="F119" s="78"/>
      <c r="G119" s="78"/>
      <c r="H119" s="78"/>
      <c r="I119" s="78"/>
      <c r="J119" s="78"/>
      <c r="K119" s="78"/>
      <c r="L119" s="78"/>
      <c r="M119" s="78"/>
      <c r="N119" s="78"/>
      <c r="O119" s="78"/>
      <c r="P119" s="78"/>
      <c r="Q119" s="78"/>
    </row>
    <row r="120" spans="1:17" x14ac:dyDescent="0.25">
      <c r="B120" s="77" t="s">
        <v>297</v>
      </c>
      <c r="C120" s="78"/>
      <c r="D120" s="78"/>
      <c r="E120" s="78"/>
      <c r="F120" s="78"/>
      <c r="G120" s="78"/>
      <c r="H120" s="78"/>
      <c r="I120" s="78"/>
      <c r="J120" s="78"/>
      <c r="K120" s="78"/>
      <c r="L120" s="78"/>
      <c r="M120" s="78"/>
      <c r="N120" s="78"/>
      <c r="O120" s="78"/>
      <c r="P120" s="78"/>
      <c r="Q120" s="78"/>
    </row>
    <row r="121" spans="1:17" x14ac:dyDescent="0.25">
      <c r="B121" s="77" t="s">
        <v>104</v>
      </c>
      <c r="C121" s="80"/>
      <c r="D121" s="78"/>
      <c r="E121" s="78"/>
      <c r="F121" s="78"/>
      <c r="G121" s="78"/>
      <c r="H121" s="78"/>
      <c r="I121" s="78"/>
      <c r="J121" s="78"/>
      <c r="K121" s="78"/>
      <c r="L121" s="78"/>
      <c r="M121" s="78"/>
      <c r="N121" s="78"/>
      <c r="O121" s="78"/>
      <c r="P121" s="78"/>
      <c r="Q121" s="78"/>
    </row>
    <row r="122" spans="1:17" x14ac:dyDescent="0.25">
      <c r="B122" s="76" t="s">
        <v>105</v>
      </c>
      <c r="C122" s="76"/>
      <c r="D122" s="76"/>
      <c r="E122" s="76"/>
      <c r="F122" s="76"/>
      <c r="G122" s="76"/>
      <c r="H122" s="76"/>
      <c r="I122" s="76"/>
      <c r="J122" s="76"/>
      <c r="K122" s="76"/>
      <c r="L122" s="76"/>
      <c r="M122" s="76"/>
      <c r="N122" s="76"/>
      <c r="O122" s="76"/>
      <c r="P122" s="76"/>
      <c r="Q122" s="76"/>
    </row>
    <row r="123" spans="1:17" x14ac:dyDescent="0.25">
      <c r="B123" s="76" t="s">
        <v>106</v>
      </c>
      <c r="C123" s="76"/>
      <c r="D123" s="76"/>
      <c r="E123" s="76"/>
      <c r="F123" s="76"/>
      <c r="G123" s="76"/>
      <c r="H123" s="76"/>
      <c r="I123" s="76"/>
      <c r="J123" s="76"/>
      <c r="K123" s="76"/>
      <c r="L123" s="76"/>
      <c r="M123" s="76"/>
      <c r="N123" s="76"/>
      <c r="O123" s="76"/>
      <c r="P123" s="76"/>
      <c r="Q123" s="76"/>
    </row>
    <row r="124" spans="1:17" x14ac:dyDescent="0.25">
      <c r="B124" s="81" t="s">
        <v>107</v>
      </c>
      <c r="C124" s="81"/>
      <c r="D124" s="81"/>
      <c r="E124" s="81"/>
      <c r="F124" s="81"/>
      <c r="G124" s="81"/>
      <c r="H124" s="81"/>
      <c r="I124" s="81"/>
      <c r="J124" s="81"/>
      <c r="K124" s="81"/>
      <c r="L124" s="81"/>
      <c r="M124" s="81"/>
      <c r="N124" s="81"/>
      <c r="O124" s="81"/>
      <c r="P124" s="81"/>
      <c r="Q124" s="81"/>
    </row>
    <row r="125" spans="1:17" x14ac:dyDescent="0.25">
      <c r="B125" s="82" t="s">
        <v>108</v>
      </c>
    </row>
    <row r="126" spans="1:17" x14ac:dyDescent="0.25">
      <c r="B126" s="83" t="s">
        <v>109</v>
      </c>
      <c r="C126" s="83"/>
      <c r="D126" s="83"/>
      <c r="E126" s="83"/>
      <c r="F126" s="83"/>
      <c r="G126" s="83"/>
      <c r="H126" s="83"/>
      <c r="I126" s="83"/>
      <c r="J126" s="83"/>
      <c r="K126" s="83"/>
      <c r="L126" s="83"/>
      <c r="M126" s="83"/>
      <c r="N126" s="83"/>
      <c r="O126" s="83"/>
      <c r="P126" s="83"/>
      <c r="Q126" s="83"/>
    </row>
    <row r="127" spans="1:17" x14ac:dyDescent="0.25">
      <c r="B127" s="84" t="s">
        <v>110</v>
      </c>
      <c r="C127" s="84"/>
      <c r="D127" s="84"/>
      <c r="E127" s="84"/>
      <c r="F127" s="84"/>
      <c r="G127" s="84"/>
      <c r="H127" s="84"/>
      <c r="I127" s="84"/>
      <c r="J127" s="84"/>
      <c r="K127" s="84"/>
      <c r="L127" s="84"/>
      <c r="M127" s="84"/>
      <c r="N127" s="84"/>
      <c r="O127" s="84"/>
      <c r="P127" s="84"/>
      <c r="Q127" s="84"/>
    </row>
    <row r="128" spans="1:17" x14ac:dyDescent="0.25">
      <c r="B128" s="84" t="s">
        <v>111</v>
      </c>
      <c r="C128" s="84"/>
      <c r="D128" s="84"/>
      <c r="E128" s="84"/>
      <c r="F128" s="84"/>
      <c r="G128" s="84"/>
      <c r="H128" s="84"/>
      <c r="I128" s="84"/>
      <c r="J128" s="84"/>
      <c r="K128" s="84"/>
      <c r="L128" s="84"/>
      <c r="M128" s="84"/>
      <c r="N128" s="84"/>
      <c r="O128" s="84"/>
      <c r="P128" s="84"/>
      <c r="Q128" s="84"/>
    </row>
  </sheetData>
  <mergeCells count="26">
    <mergeCell ref="B127:Q127"/>
    <mergeCell ref="B128:Q128"/>
    <mergeCell ref="B116:Q116"/>
    <mergeCell ref="B118:Q118"/>
    <mergeCell ref="B122:Q122"/>
    <mergeCell ref="B123:Q123"/>
    <mergeCell ref="B124:Q124"/>
    <mergeCell ref="B126:Q126"/>
    <mergeCell ref="B110:Q110"/>
    <mergeCell ref="B111:Q111"/>
    <mergeCell ref="B112:Q112"/>
    <mergeCell ref="B113:Q113"/>
    <mergeCell ref="B114:Q114"/>
    <mergeCell ref="B115:Q115"/>
    <mergeCell ref="B82:Q82"/>
    <mergeCell ref="B93:Q93"/>
    <mergeCell ref="B104:Q104"/>
    <mergeCell ref="B107:Q107"/>
    <mergeCell ref="B108:Q108"/>
    <mergeCell ref="B109:Q109"/>
    <mergeCell ref="B1:Q1"/>
    <mergeCell ref="D5:Q5"/>
    <mergeCell ref="B55:Q55"/>
    <mergeCell ref="B56:Q56"/>
    <mergeCell ref="B70:Q70"/>
    <mergeCell ref="B71:Q7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85" workbookViewId="0">
      <selection activeCell="B12" sqref="B12"/>
    </sheetView>
  </sheetViews>
  <sheetFormatPr defaultRowHeight="15" x14ac:dyDescent="0.25"/>
  <cols>
    <col min="1" max="1" width="5.7109375" style="1" customWidth="1"/>
    <col min="2" max="2" width="35.7109375" style="1" customWidth="1"/>
    <col min="3" max="3" width="18.7109375" style="1" customWidth="1"/>
    <col min="4" max="16384" width="9.140625" style="1"/>
  </cols>
  <sheetData>
    <row r="1" spans="1:17" ht="36.75" customHeight="1" x14ac:dyDescent="0.3">
      <c r="B1" s="2" t="s">
        <v>298</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6.5" thickBot="1" x14ac:dyDescent="0.3">
      <c r="A4" s="7"/>
      <c r="B4" s="8"/>
      <c r="C4" s="9" t="s">
        <v>1</v>
      </c>
      <c r="D4" s="10">
        <v>1990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34">
        <v>56</v>
      </c>
      <c r="E6" s="34">
        <v>15.7</v>
      </c>
      <c r="F6" s="34">
        <v>10.7</v>
      </c>
      <c r="G6" s="34">
        <v>10.1</v>
      </c>
      <c r="H6" s="34">
        <v>8.1</v>
      </c>
      <c r="I6" s="34">
        <v>8.1999999999999993</v>
      </c>
      <c r="J6" s="34">
        <v>6.5</v>
      </c>
      <c r="K6" s="34">
        <v>7.6</v>
      </c>
      <c r="L6" s="34">
        <v>7.9</v>
      </c>
      <c r="M6" s="34">
        <v>7.1</v>
      </c>
      <c r="N6" s="34">
        <v>8.8000000000000007</v>
      </c>
      <c r="O6" s="34">
        <v>9.6999999999999993</v>
      </c>
      <c r="P6" s="34">
        <v>7.6</v>
      </c>
      <c r="Q6" s="34">
        <v>8.3000000000000007</v>
      </c>
    </row>
    <row r="7" spans="1:17" s="12" customFormat="1" ht="16.5" thickBot="1" x14ac:dyDescent="0.3">
      <c r="A7" s="19">
        <v>2</v>
      </c>
      <c r="B7" s="14" t="s">
        <v>6</v>
      </c>
      <c r="C7" s="15" t="s">
        <v>4</v>
      </c>
      <c r="D7" s="34">
        <v>56</v>
      </c>
      <c r="E7" s="34">
        <v>15.7</v>
      </c>
      <c r="F7" s="34">
        <v>10.7</v>
      </c>
      <c r="G7" s="34">
        <v>10.1</v>
      </c>
      <c r="H7" s="34">
        <v>8.1</v>
      </c>
      <c r="I7" s="34">
        <v>8.1999999999999993</v>
      </c>
      <c r="J7" s="34">
        <v>6.5</v>
      </c>
      <c r="K7" s="34">
        <v>7.6</v>
      </c>
      <c r="L7" s="34">
        <v>7.9</v>
      </c>
      <c r="M7" s="34">
        <v>7.1</v>
      </c>
      <c r="N7" s="34">
        <v>8.8000000000000007</v>
      </c>
      <c r="O7" s="34">
        <v>9.6999999999999993</v>
      </c>
      <c r="P7" s="34">
        <v>7.6</v>
      </c>
      <c r="Q7" s="34">
        <v>8.3000000000000007</v>
      </c>
    </row>
    <row r="8" spans="1:17" s="12" customFormat="1" ht="32.25" thickBot="1" x14ac:dyDescent="0.3">
      <c r="A8" s="19">
        <v>3</v>
      </c>
      <c r="B8" s="14" t="s">
        <v>7</v>
      </c>
      <c r="C8" s="15" t="s">
        <v>8</v>
      </c>
      <c r="D8" s="32">
        <f>D7/D6*100</f>
        <v>100</v>
      </c>
      <c r="E8" s="32">
        <f t="shared" ref="E8:Q8" si="0">E7/E6*100</f>
        <v>100</v>
      </c>
      <c r="F8" s="32">
        <f t="shared" si="0"/>
        <v>100</v>
      </c>
      <c r="G8" s="32">
        <f t="shared" si="0"/>
        <v>100</v>
      </c>
      <c r="H8" s="32">
        <f t="shared" si="0"/>
        <v>100</v>
      </c>
      <c r="I8" s="32">
        <f t="shared" si="0"/>
        <v>100</v>
      </c>
      <c r="J8" s="32">
        <f t="shared" si="0"/>
        <v>100</v>
      </c>
      <c r="K8" s="32">
        <f t="shared" si="0"/>
        <v>100</v>
      </c>
      <c r="L8" s="32">
        <f t="shared" si="0"/>
        <v>100</v>
      </c>
      <c r="M8" s="32">
        <f t="shared" si="0"/>
        <v>100</v>
      </c>
      <c r="N8" s="32">
        <f t="shared" si="0"/>
        <v>100</v>
      </c>
      <c r="O8" s="32">
        <f t="shared" si="0"/>
        <v>100</v>
      </c>
      <c r="P8" s="32">
        <f t="shared" si="0"/>
        <v>100</v>
      </c>
      <c r="Q8" s="32">
        <f t="shared" si="0"/>
        <v>100</v>
      </c>
    </row>
    <row r="9" spans="1:17" s="12" customFormat="1" ht="16.5" thickBot="1" x14ac:dyDescent="0.3">
      <c r="A9" s="19">
        <v>4</v>
      </c>
      <c r="B9" s="14" t="s">
        <v>9</v>
      </c>
      <c r="C9" s="15" t="s">
        <v>4</v>
      </c>
      <c r="D9" s="32" t="s">
        <v>231</v>
      </c>
      <c r="E9" s="32" t="s">
        <v>231</v>
      </c>
      <c r="F9" s="32" t="s">
        <v>231</v>
      </c>
      <c r="G9" s="32" t="s">
        <v>231</v>
      </c>
      <c r="H9" s="32" t="s">
        <v>231</v>
      </c>
      <c r="I9" s="32" t="s">
        <v>231</v>
      </c>
      <c r="J9" s="32" t="s">
        <v>231</v>
      </c>
      <c r="K9" s="32" t="s">
        <v>231</v>
      </c>
      <c r="L9" s="32" t="s">
        <v>231</v>
      </c>
      <c r="M9" s="32" t="s">
        <v>231</v>
      </c>
      <c r="N9" s="32" t="s">
        <v>231</v>
      </c>
      <c r="O9" s="32" t="s">
        <v>231</v>
      </c>
      <c r="P9" s="32" t="s">
        <v>231</v>
      </c>
      <c r="Q9" s="32" t="s">
        <v>231</v>
      </c>
    </row>
    <row r="10" spans="1:17" s="12" customFormat="1" ht="32.25" thickBot="1" x14ac:dyDescent="0.3">
      <c r="A10" s="19">
        <v>5</v>
      </c>
      <c r="B10" s="14" t="s">
        <v>10</v>
      </c>
      <c r="C10" s="15" t="s">
        <v>8</v>
      </c>
      <c r="D10" s="244" t="s">
        <v>231</v>
      </c>
      <c r="E10" s="244" t="s">
        <v>231</v>
      </c>
      <c r="F10" s="244" t="s">
        <v>231</v>
      </c>
      <c r="G10" s="244" t="s">
        <v>231</v>
      </c>
      <c r="H10" s="244" t="s">
        <v>231</v>
      </c>
      <c r="I10" s="244" t="s">
        <v>231</v>
      </c>
      <c r="J10" s="244" t="s">
        <v>231</v>
      </c>
      <c r="K10" s="244" t="s">
        <v>231</v>
      </c>
      <c r="L10" s="244" t="s">
        <v>231</v>
      </c>
      <c r="M10" s="244" t="s">
        <v>231</v>
      </c>
      <c r="N10" s="244" t="s">
        <v>231</v>
      </c>
      <c r="O10" s="244" t="s">
        <v>231</v>
      </c>
      <c r="P10" s="244" t="s">
        <v>231</v>
      </c>
      <c r="Q10" s="244" t="s">
        <v>231</v>
      </c>
    </row>
    <row r="11" spans="1:17" s="12" customFormat="1" ht="16.5" thickBot="1" x14ac:dyDescent="0.3">
      <c r="A11" s="19">
        <v>6</v>
      </c>
      <c r="B11" s="20" t="s">
        <v>11</v>
      </c>
      <c r="C11" s="21" t="s">
        <v>4</v>
      </c>
      <c r="D11" s="34">
        <v>12.3</v>
      </c>
      <c r="E11" s="34">
        <v>3.4</v>
      </c>
      <c r="F11" s="34">
        <v>3.1</v>
      </c>
      <c r="G11" s="34">
        <v>3.4</v>
      </c>
      <c r="H11" s="34">
        <v>3.1</v>
      </c>
      <c r="I11" s="34">
        <v>3</v>
      </c>
      <c r="J11" s="34">
        <v>3.3</v>
      </c>
      <c r="K11" s="34">
        <v>3</v>
      </c>
      <c r="L11" s="34">
        <v>3.1</v>
      </c>
      <c r="M11" s="34">
        <v>3.2</v>
      </c>
      <c r="N11" s="34">
        <v>3.3</v>
      </c>
      <c r="O11" s="34">
        <v>2</v>
      </c>
      <c r="P11" s="34">
        <v>2.5</v>
      </c>
      <c r="Q11" s="34">
        <v>3</v>
      </c>
    </row>
    <row r="12" spans="1:17" s="12" customFormat="1" ht="16.5" thickBot="1" x14ac:dyDescent="0.3">
      <c r="A12" s="19">
        <v>7</v>
      </c>
      <c r="B12" s="14" t="s">
        <v>6</v>
      </c>
      <c r="C12" s="15" t="s">
        <v>4</v>
      </c>
      <c r="D12" s="34">
        <v>12.3</v>
      </c>
      <c r="E12" s="34">
        <v>3.4</v>
      </c>
      <c r="F12" s="34">
        <v>3.1</v>
      </c>
      <c r="G12" s="34">
        <v>3.4</v>
      </c>
      <c r="H12" s="34">
        <v>3.1</v>
      </c>
      <c r="I12" s="34">
        <v>3</v>
      </c>
      <c r="J12" s="34">
        <v>3.3</v>
      </c>
      <c r="K12" s="34">
        <v>3</v>
      </c>
      <c r="L12" s="34">
        <v>3.1</v>
      </c>
      <c r="M12" s="34">
        <v>3.2</v>
      </c>
      <c r="N12" s="34">
        <v>3.3</v>
      </c>
      <c r="O12" s="34">
        <v>2</v>
      </c>
      <c r="P12" s="34">
        <v>2.5</v>
      </c>
      <c r="Q12" s="34">
        <v>3</v>
      </c>
    </row>
    <row r="13" spans="1:17" s="12" customFormat="1" ht="32.25" thickBot="1" x14ac:dyDescent="0.3">
      <c r="A13" s="19">
        <v>8</v>
      </c>
      <c r="B13" s="14" t="s">
        <v>12</v>
      </c>
      <c r="C13" s="15" t="s">
        <v>8</v>
      </c>
      <c r="D13" s="32">
        <f>D12/D11*100</f>
        <v>100</v>
      </c>
      <c r="E13" s="32">
        <f t="shared" ref="E13:Q13" si="1">E12/E11*100</f>
        <v>100</v>
      </c>
      <c r="F13" s="32">
        <f t="shared" si="1"/>
        <v>100</v>
      </c>
      <c r="G13" s="32">
        <f t="shared" si="1"/>
        <v>100</v>
      </c>
      <c r="H13" s="32">
        <f t="shared" si="1"/>
        <v>100</v>
      </c>
      <c r="I13" s="32">
        <f t="shared" si="1"/>
        <v>100</v>
      </c>
      <c r="J13" s="32">
        <f t="shared" si="1"/>
        <v>100</v>
      </c>
      <c r="K13" s="32">
        <f t="shared" si="1"/>
        <v>100</v>
      </c>
      <c r="L13" s="32">
        <f t="shared" si="1"/>
        <v>100</v>
      </c>
      <c r="M13" s="32">
        <f t="shared" si="1"/>
        <v>100</v>
      </c>
      <c r="N13" s="32">
        <f t="shared" si="1"/>
        <v>100</v>
      </c>
      <c r="O13" s="32">
        <f t="shared" si="1"/>
        <v>100</v>
      </c>
      <c r="P13" s="32">
        <f t="shared" si="1"/>
        <v>100</v>
      </c>
      <c r="Q13" s="32">
        <f t="shared" si="1"/>
        <v>100</v>
      </c>
    </row>
    <row r="14" spans="1:17" s="12" customFormat="1" ht="16.5" thickBot="1" x14ac:dyDescent="0.3">
      <c r="A14" s="19">
        <v>9</v>
      </c>
      <c r="B14" s="14" t="s">
        <v>9</v>
      </c>
      <c r="C14" s="15" t="s">
        <v>4</v>
      </c>
      <c r="D14" s="32" t="s">
        <v>231</v>
      </c>
      <c r="E14" s="32" t="s">
        <v>231</v>
      </c>
      <c r="F14" s="32" t="s">
        <v>231</v>
      </c>
      <c r="G14" s="32" t="s">
        <v>231</v>
      </c>
      <c r="H14" s="32" t="s">
        <v>231</v>
      </c>
      <c r="I14" s="32" t="s">
        <v>231</v>
      </c>
      <c r="J14" s="32" t="s">
        <v>231</v>
      </c>
      <c r="K14" s="32" t="s">
        <v>231</v>
      </c>
      <c r="L14" s="32" t="s">
        <v>231</v>
      </c>
      <c r="M14" s="32" t="s">
        <v>231</v>
      </c>
      <c r="N14" s="32" t="s">
        <v>231</v>
      </c>
      <c r="O14" s="32" t="s">
        <v>231</v>
      </c>
      <c r="P14" s="32" t="s">
        <v>231</v>
      </c>
      <c r="Q14" s="32" t="s">
        <v>231</v>
      </c>
    </row>
    <row r="15" spans="1:17" s="12" customFormat="1" ht="32.25" thickBot="1" x14ac:dyDescent="0.3">
      <c r="A15" s="19">
        <v>10</v>
      </c>
      <c r="B15" s="14" t="s">
        <v>13</v>
      </c>
      <c r="C15" s="15" t="s">
        <v>8</v>
      </c>
      <c r="D15" s="244" t="s">
        <v>231</v>
      </c>
      <c r="E15" s="244" t="s">
        <v>231</v>
      </c>
      <c r="F15" s="244" t="s">
        <v>231</v>
      </c>
      <c r="G15" s="244" t="s">
        <v>231</v>
      </c>
      <c r="H15" s="244" t="s">
        <v>231</v>
      </c>
      <c r="I15" s="244" t="s">
        <v>231</v>
      </c>
      <c r="J15" s="244" t="s">
        <v>231</v>
      </c>
      <c r="K15" s="244" t="s">
        <v>231</v>
      </c>
      <c r="L15" s="244" t="s">
        <v>231</v>
      </c>
      <c r="M15" s="244" t="s">
        <v>231</v>
      </c>
      <c r="N15" s="244" t="s">
        <v>231</v>
      </c>
      <c r="O15" s="244" t="s">
        <v>231</v>
      </c>
      <c r="P15" s="244" t="s">
        <v>231</v>
      </c>
      <c r="Q15" s="244" t="s">
        <v>231</v>
      </c>
    </row>
    <row r="16" spans="1:17" s="12" customFormat="1" ht="16.5" thickBot="1" x14ac:dyDescent="0.3">
      <c r="A16" s="19">
        <v>11</v>
      </c>
      <c r="B16" s="20" t="s">
        <v>14</v>
      </c>
      <c r="C16" s="21" t="s">
        <v>4</v>
      </c>
      <c r="D16" s="34" t="s">
        <v>5</v>
      </c>
      <c r="E16" s="34">
        <v>0.2</v>
      </c>
      <c r="F16" s="34">
        <v>0.02</v>
      </c>
      <c r="G16" s="34">
        <v>0.02</v>
      </c>
      <c r="H16" s="34">
        <v>0.03</v>
      </c>
      <c r="I16" s="34">
        <v>0.02</v>
      </c>
      <c r="J16" s="34">
        <v>0.2</v>
      </c>
      <c r="K16" s="34">
        <v>0.3</v>
      </c>
      <c r="L16" s="34">
        <v>0.4</v>
      </c>
      <c r="M16" s="34">
        <v>0.4</v>
      </c>
      <c r="N16" s="34">
        <v>0.3</v>
      </c>
      <c r="O16" s="34">
        <v>0.3</v>
      </c>
      <c r="P16" s="34">
        <v>0.1</v>
      </c>
      <c r="Q16" s="34">
        <v>0.1</v>
      </c>
    </row>
    <row r="17" spans="1:17" s="12" customFormat="1" ht="16.5" thickBot="1" x14ac:dyDescent="0.3">
      <c r="A17" s="19">
        <v>12</v>
      </c>
      <c r="B17" s="14" t="s">
        <v>6</v>
      </c>
      <c r="C17" s="15" t="s">
        <v>4</v>
      </c>
      <c r="D17" s="34" t="s">
        <v>5</v>
      </c>
      <c r="E17" s="34">
        <v>0.2</v>
      </c>
      <c r="F17" s="34">
        <v>0.02</v>
      </c>
      <c r="G17" s="34">
        <v>0.02</v>
      </c>
      <c r="H17" s="34">
        <v>0.03</v>
      </c>
      <c r="I17" s="34">
        <v>0.02</v>
      </c>
      <c r="J17" s="34">
        <v>0.2</v>
      </c>
      <c r="K17" s="34">
        <v>0.3</v>
      </c>
      <c r="L17" s="34">
        <v>0.4</v>
      </c>
      <c r="M17" s="34">
        <v>0.4</v>
      </c>
      <c r="N17" s="34">
        <v>0.3</v>
      </c>
      <c r="O17" s="34">
        <v>0.3</v>
      </c>
      <c r="P17" s="34">
        <v>0.1</v>
      </c>
      <c r="Q17" s="34">
        <v>0.1</v>
      </c>
    </row>
    <row r="18" spans="1:17" s="12" customFormat="1" ht="32.25" thickBot="1" x14ac:dyDescent="0.3">
      <c r="A18" s="19">
        <v>13</v>
      </c>
      <c r="B18" s="14" t="s">
        <v>15</v>
      </c>
      <c r="C18" s="15" t="s">
        <v>8</v>
      </c>
      <c r="D18" s="34" t="s">
        <v>5</v>
      </c>
      <c r="E18" s="32">
        <f>E17/E16*100</f>
        <v>100</v>
      </c>
      <c r="F18" s="32">
        <f t="shared" ref="F18:Q18" si="2">F17/F16*100</f>
        <v>100</v>
      </c>
      <c r="G18" s="32">
        <f t="shared" si="2"/>
        <v>100</v>
      </c>
      <c r="H18" s="32">
        <f t="shared" si="2"/>
        <v>100</v>
      </c>
      <c r="I18" s="32">
        <f t="shared" si="2"/>
        <v>100</v>
      </c>
      <c r="J18" s="32">
        <f t="shared" si="2"/>
        <v>100</v>
      </c>
      <c r="K18" s="32">
        <f t="shared" si="2"/>
        <v>100</v>
      </c>
      <c r="L18" s="32">
        <f t="shared" si="2"/>
        <v>100</v>
      </c>
      <c r="M18" s="32">
        <f t="shared" si="2"/>
        <v>100</v>
      </c>
      <c r="N18" s="32">
        <f t="shared" si="2"/>
        <v>100</v>
      </c>
      <c r="O18" s="32">
        <f t="shared" si="2"/>
        <v>100</v>
      </c>
      <c r="P18" s="32">
        <f t="shared" si="2"/>
        <v>100</v>
      </c>
      <c r="Q18" s="32">
        <f t="shared" si="2"/>
        <v>100</v>
      </c>
    </row>
    <row r="19" spans="1:17" s="12" customFormat="1" ht="16.5" thickBot="1" x14ac:dyDescent="0.3">
      <c r="A19" s="19">
        <v>14</v>
      </c>
      <c r="B19" s="14" t="s">
        <v>9</v>
      </c>
      <c r="C19" s="15" t="s">
        <v>4</v>
      </c>
      <c r="D19" s="32" t="s">
        <v>231</v>
      </c>
      <c r="E19" s="32" t="s">
        <v>231</v>
      </c>
      <c r="F19" s="32" t="s">
        <v>231</v>
      </c>
      <c r="G19" s="32" t="s">
        <v>231</v>
      </c>
      <c r="H19" s="32" t="s">
        <v>231</v>
      </c>
      <c r="I19" s="32" t="s">
        <v>231</v>
      </c>
      <c r="J19" s="32" t="s">
        <v>231</v>
      </c>
      <c r="K19" s="32" t="s">
        <v>231</v>
      </c>
      <c r="L19" s="32" t="s">
        <v>231</v>
      </c>
      <c r="M19" s="32" t="s">
        <v>231</v>
      </c>
      <c r="N19" s="32" t="s">
        <v>231</v>
      </c>
      <c r="O19" s="32" t="s">
        <v>231</v>
      </c>
      <c r="P19" s="32" t="s">
        <v>231</v>
      </c>
      <c r="Q19" s="32" t="s">
        <v>231</v>
      </c>
    </row>
    <row r="20" spans="1:17" s="12" customFormat="1" ht="32.25" thickBot="1" x14ac:dyDescent="0.3">
      <c r="A20" s="19">
        <v>15</v>
      </c>
      <c r="B20" s="14" t="s">
        <v>16</v>
      </c>
      <c r="C20" s="15" t="s">
        <v>8</v>
      </c>
      <c r="D20" s="244" t="s">
        <v>231</v>
      </c>
      <c r="E20" s="244" t="s">
        <v>231</v>
      </c>
      <c r="F20" s="244" t="s">
        <v>231</v>
      </c>
      <c r="G20" s="244" t="s">
        <v>231</v>
      </c>
      <c r="H20" s="244" t="s">
        <v>231</v>
      </c>
      <c r="I20" s="244" t="s">
        <v>231</v>
      </c>
      <c r="J20" s="244" t="s">
        <v>231</v>
      </c>
      <c r="K20" s="244" t="s">
        <v>231</v>
      </c>
      <c r="L20" s="244" t="s">
        <v>231</v>
      </c>
      <c r="M20" s="244" t="s">
        <v>231</v>
      </c>
      <c r="N20" s="244" t="s">
        <v>231</v>
      </c>
      <c r="O20" s="244" t="s">
        <v>231</v>
      </c>
      <c r="P20" s="244" t="s">
        <v>231</v>
      </c>
      <c r="Q20" s="244" t="s">
        <v>231</v>
      </c>
    </row>
    <row r="21" spans="1:17" s="12" customFormat="1" ht="16.5" thickBot="1" x14ac:dyDescent="0.3">
      <c r="A21" s="19">
        <v>16</v>
      </c>
      <c r="B21" s="20" t="s">
        <v>17</v>
      </c>
      <c r="C21" s="21" t="s">
        <v>4</v>
      </c>
      <c r="D21" s="34" t="s">
        <v>231</v>
      </c>
      <c r="E21" s="34" t="s">
        <v>231</v>
      </c>
      <c r="F21" s="34" t="s">
        <v>231</v>
      </c>
      <c r="G21" s="34" t="s">
        <v>231</v>
      </c>
      <c r="H21" s="34" t="s">
        <v>231</v>
      </c>
      <c r="I21" s="34" t="s">
        <v>231</v>
      </c>
      <c r="J21" s="34" t="s">
        <v>231</v>
      </c>
      <c r="K21" s="34" t="s">
        <v>231</v>
      </c>
      <c r="L21" s="34" t="s">
        <v>231</v>
      </c>
      <c r="M21" s="34" t="s">
        <v>231</v>
      </c>
      <c r="N21" s="34" t="s">
        <v>231</v>
      </c>
      <c r="O21" s="34" t="s">
        <v>231</v>
      </c>
      <c r="P21" s="34">
        <v>0.2</v>
      </c>
      <c r="Q21" s="34">
        <v>0.1</v>
      </c>
    </row>
    <row r="22" spans="1:17" s="12" customFormat="1" ht="16.5" thickBot="1" x14ac:dyDescent="0.3">
      <c r="A22" s="19">
        <v>17</v>
      </c>
      <c r="B22" s="14" t="s">
        <v>6</v>
      </c>
      <c r="C22" s="15" t="s">
        <v>4</v>
      </c>
      <c r="D22" s="34" t="s">
        <v>231</v>
      </c>
      <c r="E22" s="34" t="s">
        <v>231</v>
      </c>
      <c r="F22" s="34" t="s">
        <v>231</v>
      </c>
      <c r="G22" s="34" t="s">
        <v>231</v>
      </c>
      <c r="H22" s="34" t="s">
        <v>231</v>
      </c>
      <c r="I22" s="34" t="s">
        <v>231</v>
      </c>
      <c r="J22" s="34" t="s">
        <v>231</v>
      </c>
      <c r="K22" s="34" t="s">
        <v>231</v>
      </c>
      <c r="L22" s="34" t="s">
        <v>231</v>
      </c>
      <c r="M22" s="34" t="s">
        <v>231</v>
      </c>
      <c r="N22" s="34" t="s">
        <v>231</v>
      </c>
      <c r="O22" s="34" t="s">
        <v>231</v>
      </c>
      <c r="P22" s="34">
        <v>0.2</v>
      </c>
      <c r="Q22" s="34">
        <v>0.1</v>
      </c>
    </row>
    <row r="23" spans="1:17" s="12" customFormat="1" ht="32.25" thickBot="1" x14ac:dyDescent="0.3">
      <c r="A23" s="19">
        <v>18</v>
      </c>
      <c r="B23" s="14" t="s">
        <v>18</v>
      </c>
      <c r="C23" s="15" t="s">
        <v>8</v>
      </c>
      <c r="D23" s="34" t="s">
        <v>231</v>
      </c>
      <c r="E23" s="34" t="s">
        <v>231</v>
      </c>
      <c r="F23" s="34" t="s">
        <v>231</v>
      </c>
      <c r="G23" s="34" t="s">
        <v>231</v>
      </c>
      <c r="H23" s="34" t="s">
        <v>231</v>
      </c>
      <c r="I23" s="34" t="s">
        <v>231</v>
      </c>
      <c r="J23" s="34" t="s">
        <v>231</v>
      </c>
      <c r="K23" s="34" t="s">
        <v>231</v>
      </c>
      <c r="L23" s="34" t="s">
        <v>231</v>
      </c>
      <c r="M23" s="34" t="s">
        <v>231</v>
      </c>
      <c r="N23" s="34" t="s">
        <v>231</v>
      </c>
      <c r="O23" s="34" t="s">
        <v>231</v>
      </c>
      <c r="P23" s="32">
        <f>P22/P21*100</f>
        <v>100</v>
      </c>
      <c r="Q23" s="32">
        <f>Q22/Q21*100</f>
        <v>100</v>
      </c>
    </row>
    <row r="24" spans="1:17" s="12" customFormat="1" ht="16.5" thickBot="1" x14ac:dyDescent="0.3">
      <c r="A24" s="19">
        <v>19</v>
      </c>
      <c r="B24" s="14" t="s">
        <v>9</v>
      </c>
      <c r="C24" s="15" t="s">
        <v>4</v>
      </c>
      <c r="D24" s="245" t="s">
        <v>231</v>
      </c>
      <c r="E24" s="245" t="s">
        <v>231</v>
      </c>
      <c r="F24" s="245" t="s">
        <v>231</v>
      </c>
      <c r="G24" s="245" t="s">
        <v>231</v>
      </c>
      <c r="H24" s="245" t="s">
        <v>231</v>
      </c>
      <c r="I24" s="245" t="s">
        <v>231</v>
      </c>
      <c r="J24" s="245" t="s">
        <v>231</v>
      </c>
      <c r="K24" s="245" t="s">
        <v>231</v>
      </c>
      <c r="L24" s="245" t="s">
        <v>231</v>
      </c>
      <c r="M24" s="245" t="s">
        <v>231</v>
      </c>
      <c r="N24" s="245" t="s">
        <v>231</v>
      </c>
      <c r="O24" s="245" t="s">
        <v>231</v>
      </c>
      <c r="P24" s="245" t="s">
        <v>231</v>
      </c>
      <c r="Q24" s="245" t="s">
        <v>231</v>
      </c>
    </row>
    <row r="25" spans="1:17" s="12" customFormat="1" ht="32.25" thickBot="1" x14ac:dyDescent="0.3">
      <c r="A25" s="19">
        <v>20</v>
      </c>
      <c r="B25" s="14" t="s">
        <v>19</v>
      </c>
      <c r="C25" s="15" t="s">
        <v>8</v>
      </c>
      <c r="D25" s="244" t="s">
        <v>231</v>
      </c>
      <c r="E25" s="244" t="s">
        <v>231</v>
      </c>
      <c r="F25" s="244" t="s">
        <v>231</v>
      </c>
      <c r="G25" s="244" t="s">
        <v>231</v>
      </c>
      <c r="H25" s="244" t="s">
        <v>231</v>
      </c>
      <c r="I25" s="244" t="s">
        <v>231</v>
      </c>
      <c r="J25" s="244" t="s">
        <v>231</v>
      </c>
      <c r="K25" s="244" t="s">
        <v>231</v>
      </c>
      <c r="L25" s="244" t="s">
        <v>231</v>
      </c>
      <c r="M25" s="244" t="s">
        <v>231</v>
      </c>
      <c r="N25" s="244" t="s">
        <v>231</v>
      </c>
      <c r="O25" s="244" t="s">
        <v>231</v>
      </c>
      <c r="P25" s="244" t="s">
        <v>231</v>
      </c>
      <c r="Q25" s="244" t="s">
        <v>231</v>
      </c>
    </row>
    <row r="26" spans="1:17" s="12" customFormat="1" ht="16.5" thickBot="1" x14ac:dyDescent="0.3">
      <c r="A26" s="19">
        <v>21</v>
      </c>
      <c r="B26" s="20" t="s">
        <v>20</v>
      </c>
      <c r="C26" s="21" t="s">
        <v>4</v>
      </c>
      <c r="D26" s="34">
        <v>30.4</v>
      </c>
      <c r="E26" s="34">
        <v>7.5</v>
      </c>
      <c r="F26" s="34">
        <v>3</v>
      </c>
      <c r="G26" s="34">
        <v>2.8</v>
      </c>
      <c r="H26" s="34">
        <v>3</v>
      </c>
      <c r="I26" s="34">
        <v>3.4</v>
      </c>
      <c r="J26" s="34">
        <v>3.7</v>
      </c>
      <c r="K26" s="34">
        <v>3.8</v>
      </c>
      <c r="L26" s="34">
        <v>4.5999999999999996</v>
      </c>
      <c r="M26" s="34">
        <v>4.5</v>
      </c>
      <c r="N26" s="34">
        <v>4</v>
      </c>
      <c r="O26" s="34">
        <v>3.1</v>
      </c>
      <c r="P26" s="34">
        <v>3.4</v>
      </c>
      <c r="Q26" s="34">
        <v>4.7</v>
      </c>
    </row>
    <row r="27" spans="1:17" s="12" customFormat="1" ht="16.5" thickBot="1" x14ac:dyDescent="0.3">
      <c r="A27" s="19">
        <v>22</v>
      </c>
      <c r="B27" s="14" t="s">
        <v>6</v>
      </c>
      <c r="C27" s="15" t="s">
        <v>4</v>
      </c>
      <c r="D27" s="34">
        <v>30.4</v>
      </c>
      <c r="E27" s="34">
        <v>7.5</v>
      </c>
      <c r="F27" s="34">
        <v>3</v>
      </c>
      <c r="G27" s="34">
        <v>2.8</v>
      </c>
      <c r="H27" s="34">
        <v>3</v>
      </c>
      <c r="I27" s="34">
        <v>3.4</v>
      </c>
      <c r="J27" s="34">
        <v>3.7</v>
      </c>
      <c r="K27" s="34">
        <v>3.8</v>
      </c>
      <c r="L27" s="34">
        <v>4.5999999999999996</v>
      </c>
      <c r="M27" s="34">
        <v>4.5</v>
      </c>
      <c r="N27" s="34">
        <v>4</v>
      </c>
      <c r="O27" s="34">
        <v>3.1</v>
      </c>
      <c r="P27" s="34">
        <v>3.4</v>
      </c>
      <c r="Q27" s="34">
        <v>4.7</v>
      </c>
    </row>
    <row r="28" spans="1:17" s="12" customFormat="1" ht="32.25" thickBot="1" x14ac:dyDescent="0.3">
      <c r="A28" s="19">
        <v>23</v>
      </c>
      <c r="B28" s="14" t="s">
        <v>21</v>
      </c>
      <c r="C28" s="15" t="s">
        <v>8</v>
      </c>
      <c r="D28" s="32">
        <f>D27/D26*100</f>
        <v>100</v>
      </c>
      <c r="E28" s="32">
        <f t="shared" ref="E28:Q28" si="3">E27/E26*100</f>
        <v>100</v>
      </c>
      <c r="F28" s="32">
        <f t="shared" si="3"/>
        <v>100</v>
      </c>
      <c r="G28" s="32">
        <f t="shared" si="3"/>
        <v>100</v>
      </c>
      <c r="H28" s="32">
        <f t="shared" si="3"/>
        <v>100</v>
      </c>
      <c r="I28" s="32">
        <f t="shared" si="3"/>
        <v>100</v>
      </c>
      <c r="J28" s="32">
        <f t="shared" si="3"/>
        <v>100</v>
      </c>
      <c r="K28" s="32">
        <f t="shared" si="3"/>
        <v>100</v>
      </c>
      <c r="L28" s="32">
        <f t="shared" si="3"/>
        <v>100</v>
      </c>
      <c r="M28" s="32">
        <f t="shared" si="3"/>
        <v>100</v>
      </c>
      <c r="N28" s="32">
        <f t="shared" si="3"/>
        <v>100</v>
      </c>
      <c r="O28" s="32">
        <f t="shared" si="3"/>
        <v>100</v>
      </c>
      <c r="P28" s="32">
        <f t="shared" si="3"/>
        <v>100</v>
      </c>
      <c r="Q28" s="32">
        <f t="shared" si="3"/>
        <v>100</v>
      </c>
    </row>
    <row r="29" spans="1:17" s="12" customFormat="1" ht="16.5" thickBot="1" x14ac:dyDescent="0.3">
      <c r="A29" s="19">
        <v>24</v>
      </c>
      <c r="B29" s="14" t="s">
        <v>9</v>
      </c>
      <c r="C29" s="15" t="s">
        <v>4</v>
      </c>
      <c r="D29" s="245" t="s">
        <v>231</v>
      </c>
      <c r="E29" s="245" t="s">
        <v>231</v>
      </c>
      <c r="F29" s="245" t="s">
        <v>231</v>
      </c>
      <c r="G29" s="245" t="s">
        <v>231</v>
      </c>
      <c r="H29" s="245" t="s">
        <v>231</v>
      </c>
      <c r="I29" s="245" t="s">
        <v>231</v>
      </c>
      <c r="J29" s="245" t="s">
        <v>231</v>
      </c>
      <c r="K29" s="245" t="s">
        <v>231</v>
      </c>
      <c r="L29" s="245" t="s">
        <v>231</v>
      </c>
      <c r="M29" s="245" t="s">
        <v>231</v>
      </c>
      <c r="N29" s="245" t="s">
        <v>231</v>
      </c>
      <c r="O29" s="245" t="s">
        <v>231</v>
      </c>
      <c r="P29" s="245" t="s">
        <v>231</v>
      </c>
      <c r="Q29" s="245" t="s">
        <v>231</v>
      </c>
    </row>
    <row r="30" spans="1:17" s="12" customFormat="1" ht="32.25" thickBot="1" x14ac:dyDescent="0.3">
      <c r="A30" s="19">
        <v>25</v>
      </c>
      <c r="B30" s="14" t="s">
        <v>22</v>
      </c>
      <c r="C30" s="15" t="s">
        <v>8</v>
      </c>
      <c r="D30" s="244" t="s">
        <v>231</v>
      </c>
      <c r="E30" s="244" t="s">
        <v>231</v>
      </c>
      <c r="F30" s="244" t="s">
        <v>231</v>
      </c>
      <c r="G30" s="244" t="s">
        <v>231</v>
      </c>
      <c r="H30" s="244" t="s">
        <v>231</v>
      </c>
      <c r="I30" s="244" t="s">
        <v>231</v>
      </c>
      <c r="J30" s="244" t="s">
        <v>231</v>
      </c>
      <c r="K30" s="244" t="s">
        <v>231</v>
      </c>
      <c r="L30" s="244" t="s">
        <v>231</v>
      </c>
      <c r="M30" s="244" t="s">
        <v>231</v>
      </c>
      <c r="N30" s="244" t="s">
        <v>231</v>
      </c>
      <c r="O30" s="244" t="s">
        <v>231</v>
      </c>
      <c r="P30" s="244" t="s">
        <v>231</v>
      </c>
      <c r="Q30" s="244" t="s">
        <v>231</v>
      </c>
    </row>
    <row r="31" spans="1:17" s="12" customFormat="1" ht="16.5" thickBot="1" x14ac:dyDescent="0.3">
      <c r="A31" s="19">
        <v>26</v>
      </c>
      <c r="B31" s="20" t="s">
        <v>23</v>
      </c>
      <c r="C31" s="21" t="s">
        <v>4</v>
      </c>
      <c r="D31" s="34" t="s">
        <v>5</v>
      </c>
      <c r="E31" s="34">
        <v>2.6</v>
      </c>
      <c r="F31" s="34">
        <v>3.3</v>
      </c>
      <c r="G31" s="34">
        <v>3.4</v>
      </c>
      <c r="H31" s="34">
        <v>3.3</v>
      </c>
      <c r="I31" s="34">
        <v>2.5</v>
      </c>
      <c r="J31" s="34">
        <v>2.2999999999999998</v>
      </c>
      <c r="K31" s="34">
        <v>2</v>
      </c>
      <c r="L31" s="34">
        <v>1.6</v>
      </c>
      <c r="M31" s="34">
        <v>1.8</v>
      </c>
      <c r="N31" s="34">
        <v>1.5</v>
      </c>
      <c r="O31" s="34">
        <v>1.5</v>
      </c>
      <c r="P31" s="34">
        <v>1.5</v>
      </c>
      <c r="Q31" s="34">
        <v>1.6</v>
      </c>
    </row>
    <row r="32" spans="1:17" s="12" customFormat="1" ht="16.5" thickBot="1" x14ac:dyDescent="0.3">
      <c r="A32" s="19">
        <v>27</v>
      </c>
      <c r="B32" s="14" t="s">
        <v>6</v>
      </c>
      <c r="C32" s="15" t="s">
        <v>4</v>
      </c>
      <c r="D32" s="34" t="s">
        <v>5</v>
      </c>
      <c r="E32" s="34">
        <v>2.6</v>
      </c>
      <c r="F32" s="34">
        <v>3.3</v>
      </c>
      <c r="G32" s="34">
        <v>3.4</v>
      </c>
      <c r="H32" s="34">
        <v>3.3</v>
      </c>
      <c r="I32" s="34">
        <v>2.5</v>
      </c>
      <c r="J32" s="34">
        <v>2.2999999999999998</v>
      </c>
      <c r="K32" s="34">
        <v>2</v>
      </c>
      <c r="L32" s="34">
        <v>1.6</v>
      </c>
      <c r="M32" s="34">
        <v>1.8</v>
      </c>
      <c r="N32" s="34">
        <v>1.5</v>
      </c>
      <c r="O32" s="34">
        <v>1.5</v>
      </c>
      <c r="P32" s="34">
        <v>1.5</v>
      </c>
      <c r="Q32" s="34">
        <v>1.6</v>
      </c>
    </row>
    <row r="33" spans="1:17" s="12" customFormat="1" ht="32.25" thickBot="1" x14ac:dyDescent="0.3">
      <c r="A33" s="19">
        <v>28</v>
      </c>
      <c r="B33" s="14" t="s">
        <v>24</v>
      </c>
      <c r="C33" s="15" t="s">
        <v>8</v>
      </c>
      <c r="D33" s="34" t="s">
        <v>5</v>
      </c>
      <c r="E33" s="32">
        <f>E32/E31*100</f>
        <v>100</v>
      </c>
      <c r="F33" s="32">
        <f t="shared" ref="F33:Q33" si="4">F32/F31*100</f>
        <v>100</v>
      </c>
      <c r="G33" s="32">
        <f t="shared" si="4"/>
        <v>100</v>
      </c>
      <c r="H33" s="32">
        <f t="shared" si="4"/>
        <v>100</v>
      </c>
      <c r="I33" s="32">
        <f t="shared" si="4"/>
        <v>100</v>
      </c>
      <c r="J33" s="32">
        <f t="shared" si="4"/>
        <v>100</v>
      </c>
      <c r="K33" s="32">
        <f t="shared" si="4"/>
        <v>100</v>
      </c>
      <c r="L33" s="32">
        <f t="shared" si="4"/>
        <v>100</v>
      </c>
      <c r="M33" s="32">
        <f t="shared" si="4"/>
        <v>100</v>
      </c>
      <c r="N33" s="32">
        <f t="shared" si="4"/>
        <v>100</v>
      </c>
      <c r="O33" s="32">
        <f t="shared" si="4"/>
        <v>100</v>
      </c>
      <c r="P33" s="32">
        <f t="shared" si="4"/>
        <v>100</v>
      </c>
      <c r="Q33" s="32">
        <f t="shared" si="4"/>
        <v>100</v>
      </c>
    </row>
    <row r="34" spans="1:17" s="12" customFormat="1" ht="16.5" thickBot="1" x14ac:dyDescent="0.3">
      <c r="A34" s="246">
        <v>29</v>
      </c>
      <c r="B34" s="14" t="s">
        <v>9</v>
      </c>
      <c r="C34" s="15" t="s">
        <v>4</v>
      </c>
      <c r="D34" s="245" t="s">
        <v>231</v>
      </c>
      <c r="E34" s="245" t="s">
        <v>231</v>
      </c>
      <c r="F34" s="245" t="s">
        <v>231</v>
      </c>
      <c r="G34" s="245" t="s">
        <v>231</v>
      </c>
      <c r="H34" s="245" t="s">
        <v>231</v>
      </c>
      <c r="I34" s="245" t="s">
        <v>231</v>
      </c>
      <c r="J34" s="245" t="s">
        <v>231</v>
      </c>
      <c r="K34" s="245" t="s">
        <v>231</v>
      </c>
      <c r="L34" s="245" t="s">
        <v>231</v>
      </c>
      <c r="M34" s="245" t="s">
        <v>231</v>
      </c>
      <c r="N34" s="245" t="s">
        <v>231</v>
      </c>
      <c r="O34" s="245" t="s">
        <v>231</v>
      </c>
      <c r="P34" s="245" t="s">
        <v>231</v>
      </c>
      <c r="Q34" s="245" t="s">
        <v>231</v>
      </c>
    </row>
    <row r="35" spans="1:17" s="12" customFormat="1" ht="32.25" thickBot="1" x14ac:dyDescent="0.3">
      <c r="A35" s="247">
        <v>30</v>
      </c>
      <c r="B35" s="14" t="s">
        <v>25</v>
      </c>
      <c r="C35" s="15" t="s">
        <v>8</v>
      </c>
      <c r="D35" s="244" t="s">
        <v>231</v>
      </c>
      <c r="E35" s="244" t="s">
        <v>231</v>
      </c>
      <c r="F35" s="244" t="s">
        <v>231</v>
      </c>
      <c r="G35" s="244" t="s">
        <v>231</v>
      </c>
      <c r="H35" s="244" t="s">
        <v>231</v>
      </c>
      <c r="I35" s="244" t="s">
        <v>231</v>
      </c>
      <c r="J35" s="244" t="s">
        <v>231</v>
      </c>
      <c r="K35" s="244" t="s">
        <v>231</v>
      </c>
      <c r="L35" s="244" t="s">
        <v>231</v>
      </c>
      <c r="M35" s="244" t="s">
        <v>231</v>
      </c>
      <c r="N35" s="244" t="s">
        <v>231</v>
      </c>
      <c r="O35" s="244" t="s">
        <v>231</v>
      </c>
      <c r="P35" s="244" t="s">
        <v>231</v>
      </c>
      <c r="Q35" s="244" t="s">
        <v>231</v>
      </c>
    </row>
    <row r="36" spans="1:17" s="12" customFormat="1" ht="16.5" thickBot="1" x14ac:dyDescent="0.3">
      <c r="A36" s="19">
        <v>31</v>
      </c>
      <c r="B36" s="20" t="s">
        <v>26</v>
      </c>
      <c r="C36" s="21" t="s">
        <v>4</v>
      </c>
      <c r="D36" s="34" t="s">
        <v>231</v>
      </c>
      <c r="E36" s="34" t="s">
        <v>231</v>
      </c>
      <c r="F36" s="34" t="s">
        <v>231</v>
      </c>
      <c r="G36" s="34" t="s">
        <v>231</v>
      </c>
      <c r="H36" s="34" t="s">
        <v>231</v>
      </c>
      <c r="I36" s="34" t="s">
        <v>231</v>
      </c>
      <c r="J36" s="34" t="s">
        <v>231</v>
      </c>
      <c r="K36" s="34" t="s">
        <v>231</v>
      </c>
      <c r="L36" s="34" t="s">
        <v>231</v>
      </c>
      <c r="M36" s="34" t="s">
        <v>231</v>
      </c>
      <c r="N36" s="34" t="s">
        <v>231</v>
      </c>
      <c r="O36" s="34" t="s">
        <v>231</v>
      </c>
      <c r="P36" s="34"/>
      <c r="Q36" s="34"/>
    </row>
    <row r="37" spans="1:17" s="12" customFormat="1" ht="16.5" thickBot="1" x14ac:dyDescent="0.3">
      <c r="A37" s="19">
        <v>32</v>
      </c>
      <c r="B37" s="14" t="s">
        <v>6</v>
      </c>
      <c r="C37" s="15" t="s">
        <v>4</v>
      </c>
      <c r="D37" s="244" t="s">
        <v>231</v>
      </c>
      <c r="E37" s="244" t="s">
        <v>231</v>
      </c>
      <c r="F37" s="244" t="s">
        <v>231</v>
      </c>
      <c r="G37" s="244" t="s">
        <v>231</v>
      </c>
      <c r="H37" s="244" t="s">
        <v>231</v>
      </c>
      <c r="I37" s="244" t="s">
        <v>231</v>
      </c>
      <c r="J37" s="244" t="s">
        <v>231</v>
      </c>
      <c r="K37" s="244" t="s">
        <v>231</v>
      </c>
      <c r="L37" s="244" t="s">
        <v>231</v>
      </c>
      <c r="M37" s="244" t="s">
        <v>231</v>
      </c>
      <c r="N37" s="244" t="s">
        <v>231</v>
      </c>
      <c r="O37" s="244" t="s">
        <v>231</v>
      </c>
      <c r="P37" s="244" t="s">
        <v>231</v>
      </c>
      <c r="Q37" s="244" t="s">
        <v>231</v>
      </c>
    </row>
    <row r="38" spans="1:17" s="12" customFormat="1" ht="32.25" thickBot="1" x14ac:dyDescent="0.3">
      <c r="A38" s="19">
        <v>33</v>
      </c>
      <c r="B38" s="14" t="s">
        <v>27</v>
      </c>
      <c r="C38" s="15" t="s">
        <v>8</v>
      </c>
      <c r="D38" s="244" t="s">
        <v>231</v>
      </c>
      <c r="E38" s="244" t="s">
        <v>231</v>
      </c>
      <c r="F38" s="244" t="s">
        <v>231</v>
      </c>
      <c r="G38" s="244" t="s">
        <v>231</v>
      </c>
      <c r="H38" s="244" t="s">
        <v>231</v>
      </c>
      <c r="I38" s="244" t="s">
        <v>231</v>
      </c>
      <c r="J38" s="244" t="s">
        <v>231</v>
      </c>
      <c r="K38" s="244" t="s">
        <v>231</v>
      </c>
      <c r="L38" s="244" t="s">
        <v>231</v>
      </c>
      <c r="M38" s="244" t="s">
        <v>231</v>
      </c>
      <c r="N38" s="244" t="s">
        <v>231</v>
      </c>
      <c r="O38" s="244" t="s">
        <v>231</v>
      </c>
      <c r="P38" s="244" t="s">
        <v>231</v>
      </c>
      <c r="Q38" s="244" t="s">
        <v>231</v>
      </c>
    </row>
    <row r="39" spans="1:17" s="12" customFormat="1" ht="16.5" thickBot="1" x14ac:dyDescent="0.3">
      <c r="A39" s="19">
        <v>34</v>
      </c>
      <c r="B39" s="14" t="s">
        <v>9</v>
      </c>
      <c r="C39" s="15" t="s">
        <v>4</v>
      </c>
      <c r="D39" s="245" t="s">
        <v>231</v>
      </c>
      <c r="E39" s="245" t="s">
        <v>231</v>
      </c>
      <c r="F39" s="245" t="s">
        <v>231</v>
      </c>
      <c r="G39" s="245" t="s">
        <v>231</v>
      </c>
      <c r="H39" s="245" t="s">
        <v>231</v>
      </c>
      <c r="I39" s="245" t="s">
        <v>231</v>
      </c>
      <c r="J39" s="245" t="s">
        <v>231</v>
      </c>
      <c r="K39" s="245" t="s">
        <v>231</v>
      </c>
      <c r="L39" s="245" t="s">
        <v>231</v>
      </c>
      <c r="M39" s="245" t="s">
        <v>231</v>
      </c>
      <c r="N39" s="245" t="s">
        <v>231</v>
      </c>
      <c r="O39" s="245" t="s">
        <v>231</v>
      </c>
      <c r="P39" s="245" t="s">
        <v>231</v>
      </c>
      <c r="Q39" s="245" t="s">
        <v>231</v>
      </c>
    </row>
    <row r="40" spans="1:17" s="12" customFormat="1" ht="32.25" thickBot="1" x14ac:dyDescent="0.3">
      <c r="A40" s="19">
        <v>35</v>
      </c>
      <c r="B40" s="14" t="s">
        <v>28</v>
      </c>
      <c r="C40" s="15" t="s">
        <v>8</v>
      </c>
      <c r="D40" s="244" t="s">
        <v>231</v>
      </c>
      <c r="E40" s="244" t="s">
        <v>231</v>
      </c>
      <c r="F40" s="244" t="s">
        <v>231</v>
      </c>
      <c r="G40" s="244" t="s">
        <v>231</v>
      </c>
      <c r="H40" s="244" t="s">
        <v>231</v>
      </c>
      <c r="I40" s="244" t="s">
        <v>231</v>
      </c>
      <c r="J40" s="244" t="s">
        <v>231</v>
      </c>
      <c r="K40" s="244" t="s">
        <v>231</v>
      </c>
      <c r="L40" s="244" t="s">
        <v>231</v>
      </c>
      <c r="M40" s="244" t="s">
        <v>231</v>
      </c>
      <c r="N40" s="244" t="s">
        <v>231</v>
      </c>
      <c r="O40" s="244" t="s">
        <v>231</v>
      </c>
      <c r="P40" s="244" t="s">
        <v>231</v>
      </c>
      <c r="Q40" s="244" t="s">
        <v>231</v>
      </c>
    </row>
    <row r="41" spans="1:17" s="12" customFormat="1" ht="16.5" thickBot="1" x14ac:dyDescent="0.3">
      <c r="A41" s="19">
        <v>36</v>
      </c>
      <c r="B41" s="20" t="s">
        <v>29</v>
      </c>
      <c r="C41" s="21" t="s">
        <v>4</v>
      </c>
      <c r="D41" s="34" t="s">
        <v>231</v>
      </c>
      <c r="E41" s="34" t="s">
        <v>231</v>
      </c>
      <c r="F41" s="34" t="s">
        <v>231</v>
      </c>
      <c r="G41" s="34" t="s">
        <v>231</v>
      </c>
      <c r="H41" s="34" t="s">
        <v>231</v>
      </c>
      <c r="I41" s="34" t="s">
        <v>231</v>
      </c>
      <c r="J41" s="34" t="s">
        <v>231</v>
      </c>
      <c r="K41" s="34" t="s">
        <v>231</v>
      </c>
      <c r="L41" s="34" t="s">
        <v>231</v>
      </c>
      <c r="M41" s="34" t="s">
        <v>231</v>
      </c>
      <c r="N41" s="34" t="s">
        <v>231</v>
      </c>
      <c r="O41" s="34" t="s">
        <v>231</v>
      </c>
      <c r="P41" s="34"/>
      <c r="Q41" s="34"/>
    </row>
    <row r="42" spans="1:17" s="12" customFormat="1" ht="16.5" thickBot="1" x14ac:dyDescent="0.3">
      <c r="A42" s="19">
        <v>37</v>
      </c>
      <c r="B42" s="14" t="s">
        <v>6</v>
      </c>
      <c r="C42" s="15" t="s">
        <v>4</v>
      </c>
      <c r="D42" s="244" t="s">
        <v>231</v>
      </c>
      <c r="E42" s="244" t="s">
        <v>231</v>
      </c>
      <c r="F42" s="244" t="s">
        <v>231</v>
      </c>
      <c r="G42" s="244" t="s">
        <v>231</v>
      </c>
      <c r="H42" s="244" t="s">
        <v>231</v>
      </c>
      <c r="I42" s="244" t="s">
        <v>231</v>
      </c>
      <c r="J42" s="244" t="s">
        <v>231</v>
      </c>
      <c r="K42" s="244" t="s">
        <v>231</v>
      </c>
      <c r="L42" s="244" t="s">
        <v>231</v>
      </c>
      <c r="M42" s="244" t="s">
        <v>231</v>
      </c>
      <c r="N42" s="244" t="s">
        <v>231</v>
      </c>
      <c r="O42" s="244" t="s">
        <v>231</v>
      </c>
      <c r="P42" s="244" t="s">
        <v>231</v>
      </c>
      <c r="Q42" s="244" t="s">
        <v>231</v>
      </c>
    </row>
    <row r="43" spans="1:17" s="12" customFormat="1" ht="32.25" thickBot="1" x14ac:dyDescent="0.3">
      <c r="A43" s="19">
        <v>38</v>
      </c>
      <c r="B43" s="14" t="s">
        <v>30</v>
      </c>
      <c r="C43" s="15" t="s">
        <v>8</v>
      </c>
      <c r="D43" s="244" t="s">
        <v>231</v>
      </c>
      <c r="E43" s="244" t="s">
        <v>231</v>
      </c>
      <c r="F43" s="244" t="s">
        <v>231</v>
      </c>
      <c r="G43" s="244" t="s">
        <v>231</v>
      </c>
      <c r="H43" s="244" t="s">
        <v>231</v>
      </c>
      <c r="I43" s="244" t="s">
        <v>231</v>
      </c>
      <c r="J43" s="244" t="s">
        <v>231</v>
      </c>
      <c r="K43" s="244" t="s">
        <v>231</v>
      </c>
      <c r="L43" s="244" t="s">
        <v>231</v>
      </c>
      <c r="M43" s="244" t="s">
        <v>231</v>
      </c>
      <c r="N43" s="244" t="s">
        <v>231</v>
      </c>
      <c r="O43" s="244" t="s">
        <v>231</v>
      </c>
      <c r="P43" s="244" t="s">
        <v>231</v>
      </c>
      <c r="Q43" s="244" t="s">
        <v>231</v>
      </c>
    </row>
    <row r="44" spans="1:17" s="12" customFormat="1" ht="16.5" thickBot="1" x14ac:dyDescent="0.3">
      <c r="A44" s="19">
        <v>39</v>
      </c>
      <c r="B44" s="14" t="s">
        <v>9</v>
      </c>
      <c r="C44" s="15" t="s">
        <v>4</v>
      </c>
      <c r="D44" s="245" t="s">
        <v>231</v>
      </c>
      <c r="E44" s="245" t="s">
        <v>231</v>
      </c>
      <c r="F44" s="245" t="s">
        <v>231</v>
      </c>
      <c r="G44" s="245" t="s">
        <v>231</v>
      </c>
      <c r="H44" s="245" t="s">
        <v>231</v>
      </c>
      <c r="I44" s="245" t="s">
        <v>231</v>
      </c>
      <c r="J44" s="245" t="s">
        <v>231</v>
      </c>
      <c r="K44" s="245" t="s">
        <v>231</v>
      </c>
      <c r="L44" s="245" t="s">
        <v>231</v>
      </c>
      <c r="M44" s="245" t="s">
        <v>231</v>
      </c>
      <c r="N44" s="245" t="s">
        <v>231</v>
      </c>
      <c r="O44" s="245" t="s">
        <v>231</v>
      </c>
      <c r="P44" s="245" t="s">
        <v>231</v>
      </c>
      <c r="Q44" s="245" t="s">
        <v>231</v>
      </c>
    </row>
    <row r="45" spans="1:17" s="12" customFormat="1" ht="32.25" thickBot="1" x14ac:dyDescent="0.3">
      <c r="A45" s="19">
        <v>40</v>
      </c>
      <c r="B45" s="14" t="s">
        <v>31</v>
      </c>
      <c r="C45" s="15" t="s">
        <v>8</v>
      </c>
      <c r="D45" s="244" t="s">
        <v>231</v>
      </c>
      <c r="E45" s="244" t="s">
        <v>231</v>
      </c>
      <c r="F45" s="244" t="s">
        <v>231</v>
      </c>
      <c r="G45" s="244" t="s">
        <v>231</v>
      </c>
      <c r="H45" s="244" t="s">
        <v>231</v>
      </c>
      <c r="I45" s="244" t="s">
        <v>231</v>
      </c>
      <c r="J45" s="244" t="s">
        <v>231</v>
      </c>
      <c r="K45" s="244" t="s">
        <v>231</v>
      </c>
      <c r="L45" s="244" t="s">
        <v>231</v>
      </c>
      <c r="M45" s="244" t="s">
        <v>231</v>
      </c>
      <c r="N45" s="244" t="s">
        <v>231</v>
      </c>
      <c r="O45" s="244" t="s">
        <v>231</v>
      </c>
      <c r="P45" s="244" t="s">
        <v>231</v>
      </c>
      <c r="Q45" s="244" t="s">
        <v>231</v>
      </c>
    </row>
    <row r="46" spans="1:17" s="12" customFormat="1" ht="16.5" thickBot="1" x14ac:dyDescent="0.3">
      <c r="A46" s="19">
        <v>41</v>
      </c>
      <c r="B46" s="20" t="s">
        <v>32</v>
      </c>
      <c r="C46" s="21" t="s">
        <v>4</v>
      </c>
      <c r="D46" s="34" t="s">
        <v>231</v>
      </c>
      <c r="E46" s="34" t="s">
        <v>231</v>
      </c>
      <c r="F46" s="34" t="s">
        <v>231</v>
      </c>
      <c r="G46" s="34" t="s">
        <v>231</v>
      </c>
      <c r="H46" s="34" t="s">
        <v>231</v>
      </c>
      <c r="I46" s="34" t="s">
        <v>231</v>
      </c>
      <c r="J46" s="34" t="s">
        <v>231</v>
      </c>
      <c r="K46" s="34" t="s">
        <v>231</v>
      </c>
      <c r="L46" s="34" t="s">
        <v>231</v>
      </c>
      <c r="M46" s="34" t="s">
        <v>231</v>
      </c>
      <c r="N46" s="34" t="s">
        <v>231</v>
      </c>
      <c r="O46" s="34" t="s">
        <v>231</v>
      </c>
      <c r="P46" s="34"/>
      <c r="Q46" s="34"/>
    </row>
    <row r="47" spans="1:17" s="12" customFormat="1" ht="16.5" thickBot="1" x14ac:dyDescent="0.3">
      <c r="A47" s="19">
        <v>42</v>
      </c>
      <c r="B47" s="14" t="s">
        <v>6</v>
      </c>
      <c r="C47" s="15" t="s">
        <v>4</v>
      </c>
      <c r="D47" s="244" t="s">
        <v>231</v>
      </c>
      <c r="E47" s="244" t="s">
        <v>231</v>
      </c>
      <c r="F47" s="244" t="s">
        <v>231</v>
      </c>
      <c r="G47" s="244" t="s">
        <v>231</v>
      </c>
      <c r="H47" s="244" t="s">
        <v>231</v>
      </c>
      <c r="I47" s="244" t="s">
        <v>231</v>
      </c>
      <c r="J47" s="244" t="s">
        <v>231</v>
      </c>
      <c r="K47" s="244" t="s">
        <v>231</v>
      </c>
      <c r="L47" s="244" t="s">
        <v>231</v>
      </c>
      <c r="M47" s="244" t="s">
        <v>231</v>
      </c>
      <c r="N47" s="244" t="s">
        <v>231</v>
      </c>
      <c r="O47" s="244" t="s">
        <v>231</v>
      </c>
      <c r="P47" s="244" t="s">
        <v>231</v>
      </c>
      <c r="Q47" s="244" t="s">
        <v>231</v>
      </c>
    </row>
    <row r="48" spans="1:17" s="12" customFormat="1" ht="32.25" thickBot="1" x14ac:dyDescent="0.3">
      <c r="A48" s="19">
        <v>43</v>
      </c>
      <c r="B48" s="14" t="s">
        <v>33</v>
      </c>
      <c r="C48" s="15" t="s">
        <v>8</v>
      </c>
      <c r="D48" s="244" t="s">
        <v>231</v>
      </c>
      <c r="E48" s="244" t="s">
        <v>231</v>
      </c>
      <c r="F48" s="244" t="s">
        <v>231</v>
      </c>
      <c r="G48" s="244" t="s">
        <v>231</v>
      </c>
      <c r="H48" s="244" t="s">
        <v>231</v>
      </c>
      <c r="I48" s="244" t="s">
        <v>231</v>
      </c>
      <c r="J48" s="244" t="s">
        <v>231</v>
      </c>
      <c r="K48" s="244" t="s">
        <v>231</v>
      </c>
      <c r="L48" s="244" t="s">
        <v>231</v>
      </c>
      <c r="M48" s="244" t="s">
        <v>231</v>
      </c>
      <c r="N48" s="244" t="s">
        <v>231</v>
      </c>
      <c r="O48" s="244" t="s">
        <v>231</v>
      </c>
      <c r="P48" s="244" t="s">
        <v>231</v>
      </c>
      <c r="Q48" s="244" t="s">
        <v>231</v>
      </c>
    </row>
    <row r="49" spans="1:17" s="12" customFormat="1" ht="16.5" thickBot="1" x14ac:dyDescent="0.3">
      <c r="A49" s="19">
        <v>44</v>
      </c>
      <c r="B49" s="14" t="s">
        <v>9</v>
      </c>
      <c r="C49" s="15" t="s">
        <v>4</v>
      </c>
      <c r="D49" s="245" t="s">
        <v>231</v>
      </c>
      <c r="E49" s="245" t="s">
        <v>231</v>
      </c>
      <c r="F49" s="245" t="s">
        <v>231</v>
      </c>
      <c r="G49" s="245" t="s">
        <v>231</v>
      </c>
      <c r="H49" s="245" t="s">
        <v>231</v>
      </c>
      <c r="I49" s="245" t="s">
        <v>231</v>
      </c>
      <c r="J49" s="245" t="s">
        <v>231</v>
      </c>
      <c r="K49" s="245" t="s">
        <v>231</v>
      </c>
      <c r="L49" s="245" t="s">
        <v>231</v>
      </c>
      <c r="M49" s="245" t="s">
        <v>231</v>
      </c>
      <c r="N49" s="245" t="s">
        <v>231</v>
      </c>
      <c r="O49" s="245" t="s">
        <v>231</v>
      </c>
      <c r="P49" s="245" t="s">
        <v>231</v>
      </c>
      <c r="Q49" s="245" t="s">
        <v>231</v>
      </c>
    </row>
    <row r="50" spans="1:17" s="12" customFormat="1" ht="32.25" thickBot="1" x14ac:dyDescent="0.3">
      <c r="A50" s="19">
        <v>45</v>
      </c>
      <c r="B50" s="14" t="s">
        <v>34</v>
      </c>
      <c r="C50" s="15" t="s">
        <v>8</v>
      </c>
      <c r="D50" s="244" t="s">
        <v>231</v>
      </c>
      <c r="E50" s="244" t="s">
        <v>231</v>
      </c>
      <c r="F50" s="244" t="s">
        <v>231</v>
      </c>
      <c r="G50" s="244" t="s">
        <v>231</v>
      </c>
      <c r="H50" s="244" t="s">
        <v>231</v>
      </c>
      <c r="I50" s="244" t="s">
        <v>231</v>
      </c>
      <c r="J50" s="244" t="s">
        <v>231</v>
      </c>
      <c r="K50" s="244" t="s">
        <v>231</v>
      </c>
      <c r="L50" s="244" t="s">
        <v>231</v>
      </c>
      <c r="M50" s="244" t="s">
        <v>231</v>
      </c>
      <c r="N50" s="244" t="s">
        <v>231</v>
      </c>
      <c r="O50" s="244" t="s">
        <v>231</v>
      </c>
      <c r="P50" s="244" t="s">
        <v>231</v>
      </c>
      <c r="Q50" s="244" t="s">
        <v>231</v>
      </c>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46" t="s">
        <v>115</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245" t="s">
        <v>231</v>
      </c>
      <c r="E53" s="245" t="s">
        <v>231</v>
      </c>
      <c r="F53" s="245" t="s">
        <v>231</v>
      </c>
      <c r="G53" s="245" t="s">
        <v>231</v>
      </c>
      <c r="H53" s="245" t="s">
        <v>231</v>
      </c>
      <c r="I53" s="245" t="s">
        <v>231</v>
      </c>
      <c r="J53" s="245" t="s">
        <v>231</v>
      </c>
      <c r="K53" s="245" t="s">
        <v>231</v>
      </c>
      <c r="L53" s="245" t="s">
        <v>231</v>
      </c>
      <c r="M53" s="245" t="s">
        <v>231</v>
      </c>
      <c r="N53" s="245" t="s">
        <v>231</v>
      </c>
      <c r="O53" s="245" t="s">
        <v>231</v>
      </c>
      <c r="P53" s="245" t="s">
        <v>231</v>
      </c>
      <c r="Q53" s="245" t="s">
        <v>231</v>
      </c>
    </row>
    <row r="54" spans="1:17" s="12" customFormat="1" ht="16.5" thickBot="1" x14ac:dyDescent="0.3">
      <c r="A54" s="19">
        <v>49</v>
      </c>
      <c r="B54" s="14" t="s">
        <v>38</v>
      </c>
      <c r="C54" s="15" t="s">
        <v>39</v>
      </c>
      <c r="D54" s="245" t="s">
        <v>231</v>
      </c>
      <c r="E54" s="245" t="s">
        <v>231</v>
      </c>
      <c r="F54" s="245" t="s">
        <v>231</v>
      </c>
      <c r="G54" s="245" t="s">
        <v>231</v>
      </c>
      <c r="H54" s="245" t="s">
        <v>231</v>
      </c>
      <c r="I54" s="245" t="s">
        <v>231</v>
      </c>
      <c r="J54" s="245" t="s">
        <v>231</v>
      </c>
      <c r="K54" s="245" t="s">
        <v>231</v>
      </c>
      <c r="L54" s="245" t="s">
        <v>231</v>
      </c>
      <c r="M54" s="245" t="s">
        <v>231</v>
      </c>
      <c r="N54" s="245" t="s">
        <v>231</v>
      </c>
      <c r="O54" s="245" t="s">
        <v>231</v>
      </c>
      <c r="P54" s="245" t="s">
        <v>231</v>
      </c>
      <c r="Q54" s="245" t="s">
        <v>231</v>
      </c>
    </row>
    <row r="55" spans="1:17" s="12" customFormat="1" ht="16.5" thickBot="1" x14ac:dyDescent="0.3">
      <c r="A55" s="19">
        <v>50</v>
      </c>
      <c r="B55" s="14" t="s">
        <v>40</v>
      </c>
      <c r="C55" s="15" t="s">
        <v>41</v>
      </c>
      <c r="D55" s="245" t="s">
        <v>231</v>
      </c>
      <c r="E55" s="245" t="s">
        <v>231</v>
      </c>
      <c r="F55" s="245" t="s">
        <v>231</v>
      </c>
      <c r="G55" s="245" t="s">
        <v>231</v>
      </c>
      <c r="H55" s="245" t="s">
        <v>231</v>
      </c>
      <c r="I55" s="245" t="s">
        <v>231</v>
      </c>
      <c r="J55" s="245" t="s">
        <v>231</v>
      </c>
      <c r="K55" s="245" t="s">
        <v>231</v>
      </c>
      <c r="L55" s="245" t="s">
        <v>231</v>
      </c>
      <c r="M55" s="245" t="s">
        <v>231</v>
      </c>
      <c r="N55" s="245" t="s">
        <v>231</v>
      </c>
      <c r="O55" s="245" t="s">
        <v>231</v>
      </c>
      <c r="P55" s="245" t="s">
        <v>231</v>
      </c>
      <c r="Q55" s="245" t="s">
        <v>231</v>
      </c>
    </row>
    <row r="56" spans="1:17" s="12" customFormat="1" ht="16.5" thickBot="1" x14ac:dyDescent="0.3">
      <c r="A56" s="19">
        <v>51</v>
      </c>
      <c r="B56" s="14" t="s">
        <v>42</v>
      </c>
      <c r="C56" s="15" t="s">
        <v>37</v>
      </c>
      <c r="D56" s="245" t="s">
        <v>231</v>
      </c>
      <c r="E56" s="245" t="s">
        <v>231</v>
      </c>
      <c r="F56" s="245" t="s">
        <v>231</v>
      </c>
      <c r="G56" s="245" t="s">
        <v>231</v>
      </c>
      <c r="H56" s="245" t="s">
        <v>231</v>
      </c>
      <c r="I56" s="245" t="s">
        <v>231</v>
      </c>
      <c r="J56" s="245" t="s">
        <v>231</v>
      </c>
      <c r="K56" s="245" t="s">
        <v>231</v>
      </c>
      <c r="L56" s="245" t="s">
        <v>231</v>
      </c>
      <c r="M56" s="245" t="s">
        <v>231</v>
      </c>
      <c r="N56" s="245" t="s">
        <v>231</v>
      </c>
      <c r="O56" s="245" t="s">
        <v>231</v>
      </c>
      <c r="P56" s="245" t="s">
        <v>231</v>
      </c>
      <c r="Q56" s="245" t="s">
        <v>231</v>
      </c>
    </row>
    <row r="57" spans="1:17" s="12" customFormat="1" ht="16.5" thickBot="1" x14ac:dyDescent="0.3">
      <c r="A57" s="19">
        <v>52</v>
      </c>
      <c r="B57" s="14" t="s">
        <v>43</v>
      </c>
      <c r="C57" s="15" t="s">
        <v>37</v>
      </c>
      <c r="D57" s="245" t="s">
        <v>231</v>
      </c>
      <c r="E57" s="245" t="s">
        <v>231</v>
      </c>
      <c r="F57" s="245" t="s">
        <v>231</v>
      </c>
      <c r="G57" s="245" t="s">
        <v>231</v>
      </c>
      <c r="H57" s="245" t="s">
        <v>231</v>
      </c>
      <c r="I57" s="245" t="s">
        <v>231</v>
      </c>
      <c r="J57" s="245" t="s">
        <v>231</v>
      </c>
      <c r="K57" s="245" t="s">
        <v>231</v>
      </c>
      <c r="L57" s="245" t="s">
        <v>231</v>
      </c>
      <c r="M57" s="245" t="s">
        <v>231</v>
      </c>
      <c r="N57" s="245" t="s">
        <v>231</v>
      </c>
      <c r="O57" s="245" t="s">
        <v>231</v>
      </c>
      <c r="P57" s="245" t="s">
        <v>231</v>
      </c>
      <c r="Q57" s="245" t="s">
        <v>231</v>
      </c>
    </row>
    <row r="58" spans="1:17" s="12" customFormat="1" ht="16.5" thickBot="1" x14ac:dyDescent="0.3">
      <c r="A58" s="19">
        <v>53</v>
      </c>
      <c r="B58" s="90" t="s">
        <v>44</v>
      </c>
      <c r="C58" s="15" t="s">
        <v>37</v>
      </c>
      <c r="D58" s="245" t="s">
        <v>231</v>
      </c>
      <c r="E58" s="245" t="s">
        <v>231</v>
      </c>
      <c r="F58" s="245" t="s">
        <v>231</v>
      </c>
      <c r="G58" s="245" t="s">
        <v>231</v>
      </c>
      <c r="H58" s="245" t="s">
        <v>231</v>
      </c>
      <c r="I58" s="245" t="s">
        <v>231</v>
      </c>
      <c r="J58" s="245" t="s">
        <v>231</v>
      </c>
      <c r="K58" s="245" t="s">
        <v>231</v>
      </c>
      <c r="L58" s="245" t="s">
        <v>231</v>
      </c>
      <c r="M58" s="245" t="s">
        <v>231</v>
      </c>
      <c r="N58" s="245" t="s">
        <v>231</v>
      </c>
      <c r="O58" s="245" t="s">
        <v>231</v>
      </c>
      <c r="P58" s="245" t="s">
        <v>231</v>
      </c>
      <c r="Q58" s="245" t="s">
        <v>231</v>
      </c>
    </row>
    <row r="59" spans="1:17" s="12" customFormat="1" ht="32.25" thickBot="1" x14ac:dyDescent="0.3">
      <c r="A59" s="19">
        <v>54</v>
      </c>
      <c r="B59" s="14" t="s">
        <v>45</v>
      </c>
      <c r="C59" s="15" t="s">
        <v>37</v>
      </c>
      <c r="D59" s="245" t="s">
        <v>231</v>
      </c>
      <c r="E59" s="245" t="s">
        <v>231</v>
      </c>
      <c r="F59" s="245" t="s">
        <v>231</v>
      </c>
      <c r="G59" s="245" t="s">
        <v>231</v>
      </c>
      <c r="H59" s="245" t="s">
        <v>231</v>
      </c>
      <c r="I59" s="245" t="s">
        <v>231</v>
      </c>
      <c r="J59" s="245" t="s">
        <v>231</v>
      </c>
      <c r="K59" s="245" t="s">
        <v>231</v>
      </c>
      <c r="L59" s="245" t="s">
        <v>231</v>
      </c>
      <c r="M59" s="245" t="s">
        <v>231</v>
      </c>
      <c r="N59" s="245" t="s">
        <v>231</v>
      </c>
      <c r="O59" s="245" t="s">
        <v>231</v>
      </c>
      <c r="P59" s="245" t="s">
        <v>231</v>
      </c>
      <c r="Q59" s="245" t="s">
        <v>231</v>
      </c>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46</v>
      </c>
      <c r="C61" s="39"/>
      <c r="D61" s="39"/>
      <c r="E61" s="39"/>
      <c r="F61" s="39"/>
      <c r="G61" s="39"/>
      <c r="H61" s="39"/>
      <c r="I61" s="39"/>
      <c r="J61" s="39"/>
      <c r="K61" s="39"/>
      <c r="L61" s="39"/>
      <c r="M61" s="39"/>
      <c r="N61" s="39"/>
      <c r="O61" s="39"/>
      <c r="P61" s="39"/>
      <c r="Q61" s="40"/>
    </row>
    <row r="62" spans="1:17" s="12" customFormat="1" ht="32.25" thickBot="1" x14ac:dyDescent="0.3">
      <c r="A62" s="19">
        <v>57</v>
      </c>
      <c r="B62" s="14" t="s">
        <v>47</v>
      </c>
      <c r="C62" s="15" t="s">
        <v>48</v>
      </c>
      <c r="D62" s="32">
        <v>4.4000000000000004</v>
      </c>
      <c r="E62" s="32">
        <v>4.5999999999999996</v>
      </c>
      <c r="F62" s="32">
        <v>4.9000000000000004</v>
      </c>
      <c r="G62" s="32">
        <v>4.9000000000000004</v>
      </c>
      <c r="H62" s="32">
        <v>4.9000000000000004</v>
      </c>
      <c r="I62" s="32">
        <v>4.9000000000000004</v>
      </c>
      <c r="J62" s="32">
        <v>5</v>
      </c>
      <c r="K62" s="32">
        <v>5</v>
      </c>
      <c r="L62" s="32">
        <v>5</v>
      </c>
      <c r="M62" s="32">
        <v>5.0999999999999996</v>
      </c>
      <c r="N62" s="32">
        <v>5.0999999999999996</v>
      </c>
      <c r="O62" s="32">
        <v>5.0999999999999996</v>
      </c>
      <c r="P62" s="32">
        <v>5.2</v>
      </c>
      <c r="Q62" s="32">
        <v>5.3</v>
      </c>
    </row>
    <row r="63" spans="1:17" s="12" customFormat="1" ht="32.25" thickBot="1" x14ac:dyDescent="0.3">
      <c r="A63" s="19">
        <v>58</v>
      </c>
      <c r="B63" s="47" t="s">
        <v>49</v>
      </c>
      <c r="C63" s="15" t="s">
        <v>50</v>
      </c>
      <c r="D63" s="33">
        <f t="shared" ref="D63:Q63" si="5">D6/D62</f>
        <v>12.727272727272727</v>
      </c>
      <c r="E63" s="33">
        <f t="shared" si="5"/>
        <v>3.4130434782608696</v>
      </c>
      <c r="F63" s="33">
        <f t="shared" si="5"/>
        <v>2.1836734693877546</v>
      </c>
      <c r="G63" s="33">
        <f t="shared" si="5"/>
        <v>2.0612244897959182</v>
      </c>
      <c r="H63" s="33">
        <f t="shared" si="5"/>
        <v>1.6530612244897958</v>
      </c>
      <c r="I63" s="33">
        <f t="shared" si="5"/>
        <v>1.6734693877551017</v>
      </c>
      <c r="J63" s="33">
        <f t="shared" si="5"/>
        <v>1.3</v>
      </c>
      <c r="K63" s="33">
        <f t="shared" si="5"/>
        <v>1.52</v>
      </c>
      <c r="L63" s="33">
        <f t="shared" si="5"/>
        <v>1.58</v>
      </c>
      <c r="M63" s="33">
        <f t="shared" si="5"/>
        <v>1.392156862745098</v>
      </c>
      <c r="N63" s="33">
        <f t="shared" si="5"/>
        <v>1.7254901960784317</v>
      </c>
      <c r="O63" s="33">
        <f t="shared" si="5"/>
        <v>1.9019607843137254</v>
      </c>
      <c r="P63" s="33">
        <f t="shared" si="5"/>
        <v>1.4615384615384615</v>
      </c>
      <c r="Q63" s="33">
        <f t="shared" si="5"/>
        <v>1.5660377358490567</v>
      </c>
    </row>
    <row r="64" spans="1:17" s="12" customFormat="1" ht="32.25" thickBot="1" x14ac:dyDescent="0.3">
      <c r="A64" s="19">
        <v>59</v>
      </c>
      <c r="B64" s="47" t="s">
        <v>51</v>
      </c>
      <c r="C64" s="15" t="s">
        <v>50</v>
      </c>
      <c r="D64" s="33">
        <f>D11/D62</f>
        <v>2.7954545454545454</v>
      </c>
      <c r="E64" s="33">
        <f t="shared" ref="E64:Q64" si="6">E11/E62</f>
        <v>0.73913043478260876</v>
      </c>
      <c r="F64" s="33">
        <f t="shared" si="6"/>
        <v>0.63265306122448972</v>
      </c>
      <c r="G64" s="33">
        <f t="shared" si="6"/>
        <v>0.69387755102040805</v>
      </c>
      <c r="H64" s="33">
        <f t="shared" si="6"/>
        <v>0.63265306122448972</v>
      </c>
      <c r="I64" s="33">
        <f t="shared" si="6"/>
        <v>0.61224489795918358</v>
      </c>
      <c r="J64" s="33">
        <f t="shared" si="6"/>
        <v>0.65999999999999992</v>
      </c>
      <c r="K64" s="33">
        <f t="shared" si="6"/>
        <v>0.6</v>
      </c>
      <c r="L64" s="33">
        <f t="shared" si="6"/>
        <v>0.62</v>
      </c>
      <c r="M64" s="33">
        <f t="shared" si="6"/>
        <v>0.62745098039215697</v>
      </c>
      <c r="N64" s="33">
        <f t="shared" si="6"/>
        <v>0.6470588235294118</v>
      </c>
      <c r="O64" s="33">
        <f t="shared" si="6"/>
        <v>0.39215686274509809</v>
      </c>
      <c r="P64" s="33">
        <f t="shared" si="6"/>
        <v>0.48076923076923073</v>
      </c>
      <c r="Q64" s="33">
        <f t="shared" si="6"/>
        <v>0.56603773584905659</v>
      </c>
    </row>
    <row r="65" spans="1:17" s="12" customFormat="1" ht="32.25" thickBot="1" x14ac:dyDescent="0.3">
      <c r="A65" s="19">
        <v>60</v>
      </c>
      <c r="B65" s="47" t="s">
        <v>52</v>
      </c>
      <c r="C65" s="15" t="s">
        <v>50</v>
      </c>
      <c r="D65" s="32" t="s">
        <v>5</v>
      </c>
      <c r="E65" s="248">
        <f t="shared" ref="E65:Q65" si="7">E16/E62</f>
        <v>4.3478260869565223E-2</v>
      </c>
      <c r="F65" s="248">
        <f t="shared" si="7"/>
        <v>4.081632653061224E-3</v>
      </c>
      <c r="G65" s="248">
        <f t="shared" si="7"/>
        <v>4.081632653061224E-3</v>
      </c>
      <c r="H65" s="248">
        <f t="shared" si="7"/>
        <v>6.1224489795918364E-3</v>
      </c>
      <c r="I65" s="248">
        <f t="shared" si="7"/>
        <v>4.081632653061224E-3</v>
      </c>
      <c r="J65" s="248">
        <f t="shared" si="7"/>
        <v>0.04</v>
      </c>
      <c r="K65" s="248">
        <f t="shared" si="7"/>
        <v>0.06</v>
      </c>
      <c r="L65" s="248">
        <f t="shared" si="7"/>
        <v>0.08</v>
      </c>
      <c r="M65" s="248">
        <f t="shared" si="7"/>
        <v>7.8431372549019621E-2</v>
      </c>
      <c r="N65" s="248">
        <f t="shared" si="7"/>
        <v>5.8823529411764705E-2</v>
      </c>
      <c r="O65" s="248">
        <f t="shared" si="7"/>
        <v>5.8823529411764705E-2</v>
      </c>
      <c r="P65" s="248">
        <f t="shared" si="7"/>
        <v>1.9230769230769232E-2</v>
      </c>
      <c r="Q65" s="248">
        <f t="shared" si="7"/>
        <v>1.886792452830189E-2</v>
      </c>
    </row>
    <row r="66" spans="1:17" s="12" customFormat="1" ht="32.25" thickBot="1" x14ac:dyDescent="0.3">
      <c r="A66" s="19">
        <v>61</v>
      </c>
      <c r="B66" s="47" t="s">
        <v>53</v>
      </c>
      <c r="C66" s="15" t="s">
        <v>50</v>
      </c>
      <c r="D66" s="245" t="s">
        <v>231</v>
      </c>
      <c r="E66" s="245" t="s">
        <v>231</v>
      </c>
      <c r="F66" s="245" t="s">
        <v>231</v>
      </c>
      <c r="G66" s="245" t="s">
        <v>231</v>
      </c>
      <c r="H66" s="245" t="s">
        <v>231</v>
      </c>
      <c r="I66" s="245" t="s">
        <v>231</v>
      </c>
      <c r="J66" s="245" t="s">
        <v>231</v>
      </c>
      <c r="K66" s="245" t="s">
        <v>231</v>
      </c>
      <c r="L66" s="245" t="s">
        <v>231</v>
      </c>
      <c r="M66" s="245" t="s">
        <v>231</v>
      </c>
      <c r="N66" s="245" t="s">
        <v>231</v>
      </c>
      <c r="O66" s="245" t="s">
        <v>231</v>
      </c>
      <c r="P66" s="248">
        <f>P21/P62</f>
        <v>3.8461538461538464E-2</v>
      </c>
      <c r="Q66" s="248">
        <f>Q21/Q62</f>
        <v>1.886792452830189E-2</v>
      </c>
    </row>
    <row r="67" spans="1:17" s="12" customFormat="1" ht="32.25" thickBot="1" x14ac:dyDescent="0.3">
      <c r="A67" s="246">
        <v>62</v>
      </c>
      <c r="B67" s="47" t="s">
        <v>54</v>
      </c>
      <c r="C67" s="15" t="s">
        <v>50</v>
      </c>
      <c r="D67" s="33">
        <f>D26/D62</f>
        <v>6.9090909090909083</v>
      </c>
      <c r="E67" s="33">
        <f t="shared" ref="E67:Q67" si="8">E26/E62</f>
        <v>1.6304347826086958</v>
      </c>
      <c r="F67" s="33">
        <f t="shared" si="8"/>
        <v>0.61224489795918358</v>
      </c>
      <c r="G67" s="33">
        <f t="shared" si="8"/>
        <v>0.5714285714285714</v>
      </c>
      <c r="H67" s="33">
        <f t="shared" si="8"/>
        <v>0.61224489795918358</v>
      </c>
      <c r="I67" s="33">
        <f t="shared" si="8"/>
        <v>0.69387755102040805</v>
      </c>
      <c r="J67" s="33">
        <f t="shared" si="8"/>
        <v>0.74</v>
      </c>
      <c r="K67" s="33">
        <f t="shared" si="8"/>
        <v>0.76</v>
      </c>
      <c r="L67" s="33">
        <f t="shared" si="8"/>
        <v>0.91999999999999993</v>
      </c>
      <c r="M67" s="33">
        <f t="shared" si="8"/>
        <v>0.88235294117647067</v>
      </c>
      <c r="N67" s="33">
        <f>N26/N62</f>
        <v>0.78431372549019618</v>
      </c>
      <c r="O67" s="33">
        <f t="shared" si="8"/>
        <v>0.60784313725490202</v>
      </c>
      <c r="P67" s="33">
        <f t="shared" si="8"/>
        <v>0.65384615384615385</v>
      </c>
      <c r="Q67" s="33">
        <f t="shared" si="8"/>
        <v>0.8867924528301887</v>
      </c>
    </row>
    <row r="68" spans="1:17" s="12" customFormat="1" ht="32.25" thickBot="1" x14ac:dyDescent="0.3">
      <c r="A68" s="247">
        <v>63</v>
      </c>
      <c r="B68" s="47" t="s">
        <v>55</v>
      </c>
      <c r="C68" s="15" t="s">
        <v>50</v>
      </c>
      <c r="D68" s="32" t="s">
        <v>5</v>
      </c>
      <c r="E68" s="33">
        <f>E31/E62</f>
        <v>0.56521739130434789</v>
      </c>
      <c r="F68" s="33">
        <f t="shared" ref="F68:P68" si="9">F31/F62</f>
        <v>0.6734693877551019</v>
      </c>
      <c r="G68" s="33">
        <f t="shared" si="9"/>
        <v>0.69387755102040805</v>
      </c>
      <c r="H68" s="33">
        <f t="shared" si="9"/>
        <v>0.6734693877551019</v>
      </c>
      <c r="I68" s="33">
        <f t="shared" si="9"/>
        <v>0.51020408163265307</v>
      </c>
      <c r="J68" s="33">
        <f t="shared" si="9"/>
        <v>0.45999999999999996</v>
      </c>
      <c r="K68" s="33">
        <f t="shared" si="9"/>
        <v>0.4</v>
      </c>
      <c r="L68" s="33">
        <f t="shared" si="9"/>
        <v>0.32</v>
      </c>
      <c r="M68" s="33">
        <f t="shared" si="9"/>
        <v>0.35294117647058826</v>
      </c>
      <c r="N68" s="33">
        <f t="shared" si="9"/>
        <v>0.29411764705882354</v>
      </c>
      <c r="O68" s="33">
        <f t="shared" si="9"/>
        <v>0.29411764705882354</v>
      </c>
      <c r="P68" s="33">
        <f t="shared" si="9"/>
        <v>0.28846153846153844</v>
      </c>
      <c r="Q68" s="33">
        <f>Q31/Q62</f>
        <v>0.30188679245283023</v>
      </c>
    </row>
    <row r="69" spans="1:17" s="12" customFormat="1" ht="32.25" thickBot="1" x14ac:dyDescent="0.3">
      <c r="A69" s="19">
        <v>64</v>
      </c>
      <c r="B69" s="47" t="s">
        <v>56</v>
      </c>
      <c r="C69" s="15" t="s">
        <v>50</v>
      </c>
      <c r="D69" s="245" t="s">
        <v>231</v>
      </c>
      <c r="E69" s="245" t="s">
        <v>231</v>
      </c>
      <c r="F69" s="245" t="s">
        <v>231</v>
      </c>
      <c r="G69" s="245" t="s">
        <v>231</v>
      </c>
      <c r="H69" s="245" t="s">
        <v>231</v>
      </c>
      <c r="I69" s="245" t="s">
        <v>231</v>
      </c>
      <c r="J69" s="245" t="s">
        <v>231</v>
      </c>
      <c r="K69" s="245" t="s">
        <v>231</v>
      </c>
      <c r="L69" s="245" t="s">
        <v>231</v>
      </c>
      <c r="M69" s="245" t="s">
        <v>231</v>
      </c>
      <c r="N69" s="245" t="s">
        <v>231</v>
      </c>
      <c r="O69" s="245" t="s">
        <v>231</v>
      </c>
      <c r="P69" s="245" t="s">
        <v>231</v>
      </c>
      <c r="Q69" s="245" t="s">
        <v>231</v>
      </c>
    </row>
    <row r="70" spans="1:17" s="12" customFormat="1" ht="32.25" thickBot="1" x14ac:dyDescent="0.3">
      <c r="A70" s="19">
        <v>65</v>
      </c>
      <c r="B70" s="47" t="s">
        <v>57</v>
      </c>
      <c r="C70" s="15" t="s">
        <v>50</v>
      </c>
      <c r="D70" s="245" t="s">
        <v>231</v>
      </c>
      <c r="E70" s="245" t="s">
        <v>231</v>
      </c>
      <c r="F70" s="245" t="s">
        <v>231</v>
      </c>
      <c r="G70" s="245" t="s">
        <v>231</v>
      </c>
      <c r="H70" s="245" t="s">
        <v>231</v>
      </c>
      <c r="I70" s="245" t="s">
        <v>231</v>
      </c>
      <c r="J70" s="245" t="s">
        <v>231</v>
      </c>
      <c r="K70" s="245" t="s">
        <v>231</v>
      </c>
      <c r="L70" s="245" t="s">
        <v>231</v>
      </c>
      <c r="M70" s="245" t="s">
        <v>231</v>
      </c>
      <c r="N70" s="245" t="s">
        <v>231</v>
      </c>
      <c r="O70" s="245" t="s">
        <v>231</v>
      </c>
      <c r="P70" s="245" t="s">
        <v>231</v>
      </c>
      <c r="Q70" s="245" t="s">
        <v>231</v>
      </c>
    </row>
    <row r="71" spans="1:17" s="12" customFormat="1" ht="32.25" thickBot="1" x14ac:dyDescent="0.3">
      <c r="A71" s="19">
        <v>66</v>
      </c>
      <c r="B71" s="47" t="s">
        <v>58</v>
      </c>
      <c r="C71" s="15" t="s">
        <v>50</v>
      </c>
      <c r="D71" s="245" t="s">
        <v>231</v>
      </c>
      <c r="E71" s="245" t="s">
        <v>231</v>
      </c>
      <c r="F71" s="245" t="s">
        <v>231</v>
      </c>
      <c r="G71" s="245" t="s">
        <v>231</v>
      </c>
      <c r="H71" s="245" t="s">
        <v>231</v>
      </c>
      <c r="I71" s="245" t="s">
        <v>231</v>
      </c>
      <c r="J71" s="245" t="s">
        <v>231</v>
      </c>
      <c r="K71" s="245" t="s">
        <v>231</v>
      </c>
      <c r="L71" s="245" t="s">
        <v>231</v>
      </c>
      <c r="M71" s="245" t="s">
        <v>231</v>
      </c>
      <c r="N71" s="245" t="s">
        <v>231</v>
      </c>
      <c r="O71" s="245" t="s">
        <v>231</v>
      </c>
      <c r="P71" s="245" t="s">
        <v>231</v>
      </c>
      <c r="Q71" s="245" t="s">
        <v>231</v>
      </c>
    </row>
    <row r="72" spans="1:17" s="12" customFormat="1" ht="16.5" thickBot="1" x14ac:dyDescent="0.3">
      <c r="A72" s="19">
        <v>67</v>
      </c>
      <c r="B72" s="46" t="s">
        <v>59</v>
      </c>
      <c r="C72" s="39"/>
      <c r="D72" s="39"/>
      <c r="E72" s="39"/>
      <c r="F72" s="39"/>
      <c r="G72" s="39"/>
      <c r="H72" s="39"/>
      <c r="I72" s="39"/>
      <c r="J72" s="39"/>
      <c r="K72" s="39"/>
      <c r="L72" s="39"/>
      <c r="M72" s="39"/>
      <c r="N72" s="39"/>
      <c r="O72" s="39"/>
      <c r="P72" s="39"/>
      <c r="Q72" s="40"/>
    </row>
    <row r="73" spans="1:17" s="12" customFormat="1" ht="18.75" thickBot="1" x14ac:dyDescent="0.3">
      <c r="A73" s="19">
        <v>68</v>
      </c>
      <c r="B73" s="14" t="s">
        <v>60</v>
      </c>
      <c r="C73" s="15" t="s">
        <v>61</v>
      </c>
      <c r="D73" s="50">
        <v>199.9</v>
      </c>
      <c r="E73" s="249"/>
      <c r="F73" s="249"/>
      <c r="G73" s="249"/>
      <c r="H73" s="249"/>
      <c r="I73" s="249"/>
      <c r="J73" s="249"/>
      <c r="K73" s="249"/>
      <c r="L73" s="249"/>
      <c r="M73" s="249"/>
      <c r="N73" s="249"/>
      <c r="O73" s="249"/>
      <c r="P73" s="249"/>
      <c r="Q73" s="249"/>
    </row>
    <row r="74" spans="1:17" s="12" customFormat="1" ht="32.25" thickBot="1" x14ac:dyDescent="0.3">
      <c r="A74" s="19">
        <v>69</v>
      </c>
      <c r="B74" s="47" t="s">
        <v>62</v>
      </c>
      <c r="C74" s="15" t="s">
        <v>63</v>
      </c>
      <c r="D74" s="248">
        <v>0.28014007003501751</v>
      </c>
      <c r="E74" s="248">
        <v>7.8539269634817402E-2</v>
      </c>
      <c r="F74" s="248">
        <v>5.3526763381690844E-2</v>
      </c>
      <c r="G74" s="248">
        <v>5.0525262631315654E-2</v>
      </c>
      <c r="H74" s="248">
        <v>4.0520260130065031E-2</v>
      </c>
      <c r="I74" s="248">
        <v>4.1020510255127561E-2</v>
      </c>
      <c r="J74" s="248">
        <v>3.2516258129064529E-2</v>
      </c>
      <c r="K74" s="248">
        <v>3.8019009504752371E-2</v>
      </c>
      <c r="L74" s="248">
        <v>3.951975987993997E-2</v>
      </c>
      <c r="M74" s="248">
        <v>3.5517758879439719E-2</v>
      </c>
      <c r="N74" s="248">
        <v>4.4022011005502751E-2</v>
      </c>
      <c r="O74" s="248">
        <v>4.8524262131065525E-2</v>
      </c>
      <c r="P74" s="248">
        <v>3.8019009504752371E-2</v>
      </c>
      <c r="Q74" s="248">
        <v>4.1520760380190098E-2</v>
      </c>
    </row>
    <row r="75" spans="1:17" s="12" customFormat="1" ht="32.25" thickBot="1" x14ac:dyDescent="0.3">
      <c r="A75" s="19">
        <v>70</v>
      </c>
      <c r="B75" s="47" t="s">
        <v>64</v>
      </c>
      <c r="C75" s="15" t="s">
        <v>65</v>
      </c>
      <c r="D75" s="248">
        <v>6.1530765382691345E-2</v>
      </c>
      <c r="E75" s="248">
        <v>1.7008504252126064E-2</v>
      </c>
      <c r="F75" s="248">
        <v>1.5507753876938469E-2</v>
      </c>
      <c r="G75" s="248">
        <v>1.7008504252126064E-2</v>
      </c>
      <c r="H75" s="248">
        <v>1.5507753876938469E-2</v>
      </c>
      <c r="I75" s="248">
        <v>1.5007503751875938E-2</v>
      </c>
      <c r="J75" s="248">
        <v>1.650825412706353E-2</v>
      </c>
      <c r="K75" s="248">
        <v>1.5007503751875938E-2</v>
      </c>
      <c r="L75" s="248">
        <v>1.5507753876938469E-2</v>
      </c>
      <c r="M75" s="248">
        <v>1.6008004002000999E-2</v>
      </c>
      <c r="N75" s="248">
        <v>1.650825412706353E-2</v>
      </c>
      <c r="O75" s="248">
        <v>1.0005002501250625E-2</v>
      </c>
      <c r="P75" s="248">
        <v>1.2506253126563281E-2</v>
      </c>
      <c r="Q75" s="248">
        <v>1.5007503751875938E-2</v>
      </c>
    </row>
    <row r="76" spans="1:17" s="12" customFormat="1" ht="32.25" thickBot="1" x14ac:dyDescent="0.3">
      <c r="A76" s="19">
        <v>71</v>
      </c>
      <c r="B76" s="47" t="s">
        <v>66</v>
      </c>
      <c r="C76" s="15" t="s">
        <v>65</v>
      </c>
      <c r="D76" s="32" t="s">
        <v>5</v>
      </c>
      <c r="E76" s="29">
        <v>1.0005002501250625E-3</v>
      </c>
      <c r="F76" s="29">
        <v>1.0005002501250625E-4</v>
      </c>
      <c r="G76" s="29">
        <v>1.0005002501250625E-4</v>
      </c>
      <c r="H76" s="29">
        <v>1.5007503751875937E-4</v>
      </c>
      <c r="I76" s="29">
        <v>1.0005002501250625E-4</v>
      </c>
      <c r="J76" s="29">
        <v>1.0005002501250625E-3</v>
      </c>
      <c r="K76" s="29">
        <v>1.5007503751875938E-3</v>
      </c>
      <c r="L76" s="29">
        <v>2.0010005002501249E-3</v>
      </c>
      <c r="M76" s="29">
        <v>2.0010005002501249E-3</v>
      </c>
      <c r="N76" s="29">
        <v>1.5007503751875938E-3</v>
      </c>
      <c r="O76" s="29">
        <v>1.5007503751875938E-3</v>
      </c>
      <c r="P76" s="29">
        <v>5.0025012506253123E-4</v>
      </c>
      <c r="Q76" s="29">
        <v>5.0025012506253123E-4</v>
      </c>
    </row>
    <row r="77" spans="1:17" s="12" customFormat="1" ht="32.25" thickBot="1" x14ac:dyDescent="0.3">
      <c r="A77" s="19">
        <v>72</v>
      </c>
      <c r="B77" s="47" t="s">
        <v>67</v>
      </c>
      <c r="C77" s="15" t="s">
        <v>65</v>
      </c>
      <c r="D77" s="245" t="s">
        <v>231</v>
      </c>
      <c r="E77" s="245" t="s">
        <v>231</v>
      </c>
      <c r="F77" s="245" t="s">
        <v>231</v>
      </c>
      <c r="G77" s="245" t="s">
        <v>231</v>
      </c>
      <c r="H77" s="245" t="s">
        <v>231</v>
      </c>
      <c r="I77" s="245" t="s">
        <v>231</v>
      </c>
      <c r="J77" s="245" t="s">
        <v>231</v>
      </c>
      <c r="K77" s="245" t="s">
        <v>231</v>
      </c>
      <c r="L77" s="245" t="s">
        <v>231</v>
      </c>
      <c r="M77" s="245" t="s">
        <v>231</v>
      </c>
      <c r="N77" s="245" t="s">
        <v>231</v>
      </c>
      <c r="O77" s="245" t="s">
        <v>231</v>
      </c>
      <c r="P77" s="32">
        <v>1.0005002501250625E-3</v>
      </c>
      <c r="Q77" s="32">
        <v>5.0025012506253123E-4</v>
      </c>
    </row>
    <row r="78" spans="1:17" s="12" customFormat="1" ht="32.25" thickBot="1" x14ac:dyDescent="0.3">
      <c r="A78" s="19">
        <v>73</v>
      </c>
      <c r="B78" s="47" t="s">
        <v>68</v>
      </c>
      <c r="C78" s="15" t="s">
        <v>65</v>
      </c>
      <c r="D78" s="248">
        <v>0.15207603801900949</v>
      </c>
      <c r="E78" s="248">
        <v>3.7518759379689841E-2</v>
      </c>
      <c r="F78" s="248">
        <v>1.5007503751875938E-2</v>
      </c>
      <c r="G78" s="248">
        <v>1.4007003501750874E-2</v>
      </c>
      <c r="H78" s="248">
        <v>1.5007503751875938E-2</v>
      </c>
      <c r="I78" s="248">
        <v>1.7008504252126064E-2</v>
      </c>
      <c r="J78" s="248">
        <v>1.8509254627313659E-2</v>
      </c>
      <c r="K78" s="248">
        <v>1.9009504752376186E-2</v>
      </c>
      <c r="L78" s="248">
        <v>2.3011505752876436E-2</v>
      </c>
      <c r="M78" s="248">
        <v>2.2511255627813906E-2</v>
      </c>
      <c r="N78" s="248">
        <v>2.001000500250125E-2</v>
      </c>
      <c r="O78" s="248">
        <v>1.5507753876938469E-2</v>
      </c>
      <c r="P78" s="248">
        <v>1.7008504252126064E-2</v>
      </c>
      <c r="Q78" s="248">
        <v>2.351175587793897E-2</v>
      </c>
    </row>
    <row r="79" spans="1:17" s="12" customFormat="1" ht="32.25" thickBot="1" x14ac:dyDescent="0.3">
      <c r="A79" s="19">
        <v>74</v>
      </c>
      <c r="B79" s="47" t="s">
        <v>69</v>
      </c>
      <c r="C79" s="15" t="s">
        <v>65</v>
      </c>
      <c r="D79" s="32" t="s">
        <v>5</v>
      </c>
      <c r="E79" s="248">
        <v>1.3006503251625813E-2</v>
      </c>
      <c r="F79" s="248">
        <v>1.650825412706353E-2</v>
      </c>
      <c r="G79" s="248">
        <v>1.7008504252126064E-2</v>
      </c>
      <c r="H79" s="248">
        <v>1.650825412706353E-2</v>
      </c>
      <c r="I79" s="248">
        <v>1.2506253126563281E-2</v>
      </c>
      <c r="J79" s="248">
        <v>1.1505752876438218E-2</v>
      </c>
      <c r="K79" s="248">
        <v>1.0005002501250625E-2</v>
      </c>
      <c r="L79" s="248">
        <v>8.0040020010004997E-3</v>
      </c>
      <c r="M79" s="248">
        <v>9.0045022511255624E-3</v>
      </c>
      <c r="N79" s="248">
        <v>7.5037518759379692E-3</v>
      </c>
      <c r="O79" s="248">
        <v>7.5037518759379692E-3</v>
      </c>
      <c r="P79" s="248">
        <v>7.5037518759379692E-3</v>
      </c>
      <c r="Q79" s="248">
        <v>8.0040020010004997E-3</v>
      </c>
    </row>
    <row r="80" spans="1:17" s="12" customFormat="1" ht="32.25" thickBot="1" x14ac:dyDescent="0.3">
      <c r="A80" s="19">
        <v>75</v>
      </c>
      <c r="B80" s="47" t="s">
        <v>70</v>
      </c>
      <c r="C80" s="15" t="s">
        <v>65</v>
      </c>
      <c r="D80" s="245" t="s">
        <v>231</v>
      </c>
      <c r="E80" s="245" t="s">
        <v>231</v>
      </c>
      <c r="F80" s="245" t="s">
        <v>231</v>
      </c>
      <c r="G80" s="245" t="s">
        <v>231</v>
      </c>
      <c r="H80" s="245" t="s">
        <v>231</v>
      </c>
      <c r="I80" s="245" t="s">
        <v>231</v>
      </c>
      <c r="J80" s="245" t="s">
        <v>231</v>
      </c>
      <c r="K80" s="245" t="s">
        <v>231</v>
      </c>
      <c r="L80" s="245" t="s">
        <v>231</v>
      </c>
      <c r="M80" s="245" t="s">
        <v>231</v>
      </c>
      <c r="N80" s="245" t="s">
        <v>231</v>
      </c>
      <c r="O80" s="245" t="s">
        <v>231</v>
      </c>
      <c r="P80" s="245" t="s">
        <v>231</v>
      </c>
      <c r="Q80" s="245" t="s">
        <v>231</v>
      </c>
    </row>
    <row r="81" spans="1:17" s="12" customFormat="1" ht="32.25" thickBot="1" x14ac:dyDescent="0.3">
      <c r="A81" s="19">
        <v>76</v>
      </c>
      <c r="B81" s="47" t="s">
        <v>71</v>
      </c>
      <c r="C81" s="15" t="s">
        <v>65</v>
      </c>
      <c r="D81" s="245" t="s">
        <v>231</v>
      </c>
      <c r="E81" s="245" t="s">
        <v>231</v>
      </c>
      <c r="F81" s="245" t="s">
        <v>231</v>
      </c>
      <c r="G81" s="245" t="s">
        <v>231</v>
      </c>
      <c r="H81" s="245" t="s">
        <v>231</v>
      </c>
      <c r="I81" s="245" t="s">
        <v>231</v>
      </c>
      <c r="J81" s="245" t="s">
        <v>231</v>
      </c>
      <c r="K81" s="245" t="s">
        <v>231</v>
      </c>
      <c r="L81" s="245" t="s">
        <v>231</v>
      </c>
      <c r="M81" s="245" t="s">
        <v>231</v>
      </c>
      <c r="N81" s="245" t="s">
        <v>231</v>
      </c>
      <c r="O81" s="245" t="s">
        <v>231</v>
      </c>
      <c r="P81" s="245" t="s">
        <v>231</v>
      </c>
      <c r="Q81" s="245" t="s">
        <v>231</v>
      </c>
    </row>
    <row r="82" spans="1:17" s="12" customFormat="1" ht="32.25" thickBot="1" x14ac:dyDescent="0.3">
      <c r="A82" s="19">
        <v>77</v>
      </c>
      <c r="B82" s="47" t="s">
        <v>72</v>
      </c>
      <c r="C82" s="15" t="s">
        <v>63</v>
      </c>
      <c r="D82" s="245" t="s">
        <v>231</v>
      </c>
      <c r="E82" s="245" t="s">
        <v>231</v>
      </c>
      <c r="F82" s="245" t="s">
        <v>231</v>
      </c>
      <c r="G82" s="245" t="s">
        <v>231</v>
      </c>
      <c r="H82" s="245" t="s">
        <v>231</v>
      </c>
      <c r="I82" s="245" t="s">
        <v>231</v>
      </c>
      <c r="J82" s="245" t="s">
        <v>231</v>
      </c>
      <c r="K82" s="245" t="s">
        <v>231</v>
      </c>
      <c r="L82" s="245" t="s">
        <v>231</v>
      </c>
      <c r="M82" s="245" t="s">
        <v>231</v>
      </c>
      <c r="N82" s="245" t="s">
        <v>231</v>
      </c>
      <c r="O82" s="245" t="s">
        <v>231</v>
      </c>
      <c r="P82" s="245" t="s">
        <v>231</v>
      </c>
      <c r="Q82" s="245" t="s">
        <v>231</v>
      </c>
    </row>
    <row r="83" spans="1:17" s="12" customFormat="1" ht="16.5" thickBot="1" x14ac:dyDescent="0.3">
      <c r="A83" s="19">
        <v>78</v>
      </c>
      <c r="B83" s="46" t="s">
        <v>73</v>
      </c>
      <c r="C83" s="39"/>
      <c r="D83" s="39"/>
      <c r="E83" s="39"/>
      <c r="F83" s="39"/>
      <c r="G83" s="39"/>
      <c r="H83" s="39"/>
      <c r="I83" s="39"/>
      <c r="J83" s="39"/>
      <c r="K83" s="39"/>
      <c r="L83" s="39"/>
      <c r="M83" s="39"/>
      <c r="N83" s="39"/>
      <c r="O83" s="39"/>
      <c r="P83" s="39"/>
      <c r="Q83" s="40"/>
    </row>
    <row r="84" spans="1:17" s="12" customFormat="1" ht="48" thickBot="1" x14ac:dyDescent="0.3">
      <c r="A84" s="19">
        <v>79</v>
      </c>
      <c r="B84" s="14" t="s">
        <v>283</v>
      </c>
      <c r="C84" s="15" t="s">
        <v>75</v>
      </c>
      <c r="D84" s="245" t="s">
        <v>231</v>
      </c>
      <c r="E84" s="245" t="s">
        <v>231</v>
      </c>
      <c r="F84" s="245" t="s">
        <v>231</v>
      </c>
      <c r="G84" s="245" t="s">
        <v>231</v>
      </c>
      <c r="H84" s="245" t="s">
        <v>231</v>
      </c>
      <c r="I84" s="245" t="s">
        <v>231</v>
      </c>
      <c r="J84" s="245" t="s">
        <v>231</v>
      </c>
      <c r="K84" s="245" t="s">
        <v>231</v>
      </c>
      <c r="L84" s="245" t="s">
        <v>231</v>
      </c>
      <c r="M84" s="245" t="s">
        <v>231</v>
      </c>
      <c r="N84" s="245" t="s">
        <v>231</v>
      </c>
      <c r="O84" s="245" t="s">
        <v>231</v>
      </c>
      <c r="P84" s="245" t="s">
        <v>231</v>
      </c>
      <c r="Q84" s="245" t="s">
        <v>231</v>
      </c>
    </row>
    <row r="85" spans="1:17" s="12" customFormat="1" ht="32.25" thickBot="1" x14ac:dyDescent="0.3">
      <c r="A85" s="19">
        <v>80</v>
      </c>
      <c r="B85" s="47" t="s">
        <v>76</v>
      </c>
      <c r="C85" s="15" t="s">
        <v>77</v>
      </c>
      <c r="D85" s="245" t="s">
        <v>231</v>
      </c>
      <c r="E85" s="245" t="s">
        <v>231</v>
      </c>
      <c r="F85" s="245" t="s">
        <v>231</v>
      </c>
      <c r="G85" s="245" t="s">
        <v>231</v>
      </c>
      <c r="H85" s="245" t="s">
        <v>231</v>
      </c>
      <c r="I85" s="245" t="s">
        <v>231</v>
      </c>
      <c r="J85" s="245" t="s">
        <v>231</v>
      </c>
      <c r="K85" s="245" t="s">
        <v>231</v>
      </c>
      <c r="L85" s="245" t="s">
        <v>231</v>
      </c>
      <c r="M85" s="245" t="s">
        <v>231</v>
      </c>
      <c r="N85" s="245" t="s">
        <v>231</v>
      </c>
      <c r="O85" s="245" t="s">
        <v>231</v>
      </c>
      <c r="P85" s="245" t="s">
        <v>231</v>
      </c>
      <c r="Q85" s="245" t="s">
        <v>231</v>
      </c>
    </row>
    <row r="86" spans="1:17" s="12" customFormat="1" ht="32.25" thickBot="1" x14ac:dyDescent="0.3">
      <c r="A86" s="19">
        <v>81</v>
      </c>
      <c r="B86" s="47" t="s">
        <v>78</v>
      </c>
      <c r="C86" s="15" t="s">
        <v>79</v>
      </c>
      <c r="D86" s="245" t="s">
        <v>231</v>
      </c>
      <c r="E86" s="245" t="s">
        <v>231</v>
      </c>
      <c r="F86" s="245" t="s">
        <v>231</v>
      </c>
      <c r="G86" s="245" t="s">
        <v>231</v>
      </c>
      <c r="H86" s="245" t="s">
        <v>231</v>
      </c>
      <c r="I86" s="245" t="s">
        <v>231</v>
      </c>
      <c r="J86" s="245" t="s">
        <v>231</v>
      </c>
      <c r="K86" s="245" t="s">
        <v>231</v>
      </c>
      <c r="L86" s="245" t="s">
        <v>231</v>
      </c>
      <c r="M86" s="245" t="s">
        <v>231</v>
      </c>
      <c r="N86" s="245" t="s">
        <v>231</v>
      </c>
      <c r="O86" s="245" t="s">
        <v>231</v>
      </c>
      <c r="P86" s="245" t="s">
        <v>231</v>
      </c>
      <c r="Q86" s="245" t="s">
        <v>231</v>
      </c>
    </row>
    <row r="87" spans="1:17" s="12" customFormat="1" ht="32.25" thickBot="1" x14ac:dyDescent="0.3">
      <c r="A87" s="19">
        <v>82</v>
      </c>
      <c r="B87" s="47" t="s">
        <v>80</v>
      </c>
      <c r="C87" s="15" t="s">
        <v>79</v>
      </c>
      <c r="D87" s="245" t="s">
        <v>231</v>
      </c>
      <c r="E87" s="245" t="s">
        <v>231</v>
      </c>
      <c r="F87" s="245" t="s">
        <v>231</v>
      </c>
      <c r="G87" s="245" t="s">
        <v>231</v>
      </c>
      <c r="H87" s="245" t="s">
        <v>231</v>
      </c>
      <c r="I87" s="245" t="s">
        <v>231</v>
      </c>
      <c r="J87" s="245" t="s">
        <v>231</v>
      </c>
      <c r="K87" s="245" t="s">
        <v>231</v>
      </c>
      <c r="L87" s="245" t="s">
        <v>231</v>
      </c>
      <c r="M87" s="245" t="s">
        <v>231</v>
      </c>
      <c r="N87" s="245" t="s">
        <v>231</v>
      </c>
      <c r="O87" s="245" t="s">
        <v>231</v>
      </c>
      <c r="P87" s="245" t="s">
        <v>231</v>
      </c>
      <c r="Q87" s="245" t="s">
        <v>231</v>
      </c>
    </row>
    <row r="88" spans="1:17" s="12" customFormat="1" ht="32.25" thickBot="1" x14ac:dyDescent="0.3">
      <c r="A88" s="19">
        <v>83</v>
      </c>
      <c r="B88" s="47" t="s">
        <v>81</v>
      </c>
      <c r="C88" s="15" t="s">
        <v>79</v>
      </c>
      <c r="D88" s="245" t="s">
        <v>231</v>
      </c>
      <c r="E88" s="245" t="s">
        <v>231</v>
      </c>
      <c r="F88" s="245" t="s">
        <v>231</v>
      </c>
      <c r="G88" s="245" t="s">
        <v>231</v>
      </c>
      <c r="H88" s="245" t="s">
        <v>231</v>
      </c>
      <c r="I88" s="245" t="s">
        <v>231</v>
      </c>
      <c r="J88" s="245" t="s">
        <v>231</v>
      </c>
      <c r="K88" s="245" t="s">
        <v>231</v>
      </c>
      <c r="L88" s="245" t="s">
        <v>231</v>
      </c>
      <c r="M88" s="245" t="s">
        <v>231</v>
      </c>
      <c r="N88" s="245" t="s">
        <v>231</v>
      </c>
      <c r="O88" s="245" t="s">
        <v>231</v>
      </c>
      <c r="P88" s="245" t="s">
        <v>231</v>
      </c>
      <c r="Q88" s="245" t="s">
        <v>231</v>
      </c>
    </row>
    <row r="89" spans="1:17" s="12" customFormat="1" ht="32.25" thickBot="1" x14ac:dyDescent="0.3">
      <c r="A89" s="19">
        <v>84</v>
      </c>
      <c r="B89" s="47" t="s">
        <v>82</v>
      </c>
      <c r="C89" s="15" t="s">
        <v>79</v>
      </c>
      <c r="D89" s="245" t="s">
        <v>231</v>
      </c>
      <c r="E89" s="245" t="s">
        <v>231</v>
      </c>
      <c r="F89" s="245" t="s">
        <v>231</v>
      </c>
      <c r="G89" s="245" t="s">
        <v>231</v>
      </c>
      <c r="H89" s="245" t="s">
        <v>231</v>
      </c>
      <c r="I89" s="245" t="s">
        <v>231</v>
      </c>
      <c r="J89" s="245" t="s">
        <v>231</v>
      </c>
      <c r="K89" s="245" t="s">
        <v>231</v>
      </c>
      <c r="L89" s="245" t="s">
        <v>231</v>
      </c>
      <c r="M89" s="245" t="s">
        <v>231</v>
      </c>
      <c r="N89" s="245" t="s">
        <v>231</v>
      </c>
      <c r="O89" s="245" t="s">
        <v>231</v>
      </c>
      <c r="P89" s="245" t="s">
        <v>231</v>
      </c>
      <c r="Q89" s="245" t="s">
        <v>231</v>
      </c>
    </row>
    <row r="90" spans="1:17" s="12" customFormat="1" ht="32.25" thickBot="1" x14ac:dyDescent="0.3">
      <c r="A90" s="19">
        <v>85</v>
      </c>
      <c r="B90" s="47" t="s">
        <v>83</v>
      </c>
      <c r="C90" s="15" t="s">
        <v>79</v>
      </c>
      <c r="D90" s="245" t="s">
        <v>231</v>
      </c>
      <c r="E90" s="245" t="s">
        <v>231</v>
      </c>
      <c r="F90" s="245" t="s">
        <v>231</v>
      </c>
      <c r="G90" s="245" t="s">
        <v>231</v>
      </c>
      <c r="H90" s="245" t="s">
        <v>231</v>
      </c>
      <c r="I90" s="245" t="s">
        <v>231</v>
      </c>
      <c r="J90" s="245" t="s">
        <v>231</v>
      </c>
      <c r="K90" s="245" t="s">
        <v>231</v>
      </c>
      <c r="L90" s="245" t="s">
        <v>231</v>
      </c>
      <c r="M90" s="245" t="s">
        <v>231</v>
      </c>
      <c r="N90" s="245" t="s">
        <v>231</v>
      </c>
      <c r="O90" s="245" t="s">
        <v>231</v>
      </c>
      <c r="P90" s="245" t="s">
        <v>231</v>
      </c>
      <c r="Q90" s="245" t="s">
        <v>231</v>
      </c>
    </row>
    <row r="91" spans="1:17" s="12" customFormat="1" ht="32.25" thickBot="1" x14ac:dyDescent="0.3">
      <c r="A91" s="19">
        <v>86</v>
      </c>
      <c r="B91" s="47" t="s">
        <v>84</v>
      </c>
      <c r="C91" s="15" t="s">
        <v>79</v>
      </c>
      <c r="D91" s="245" t="s">
        <v>231</v>
      </c>
      <c r="E91" s="245" t="s">
        <v>231</v>
      </c>
      <c r="F91" s="245" t="s">
        <v>231</v>
      </c>
      <c r="G91" s="245" t="s">
        <v>231</v>
      </c>
      <c r="H91" s="245" t="s">
        <v>231</v>
      </c>
      <c r="I91" s="245" t="s">
        <v>231</v>
      </c>
      <c r="J91" s="245" t="s">
        <v>231</v>
      </c>
      <c r="K91" s="245" t="s">
        <v>231</v>
      </c>
      <c r="L91" s="245" t="s">
        <v>231</v>
      </c>
      <c r="M91" s="245" t="s">
        <v>231</v>
      </c>
      <c r="N91" s="245" t="s">
        <v>231</v>
      </c>
      <c r="O91" s="245" t="s">
        <v>231</v>
      </c>
      <c r="P91" s="245" t="s">
        <v>231</v>
      </c>
      <c r="Q91" s="245" t="s">
        <v>231</v>
      </c>
    </row>
    <row r="92" spans="1:17" s="12" customFormat="1" ht="32.25" thickBot="1" x14ac:dyDescent="0.3">
      <c r="A92" s="19">
        <v>87</v>
      </c>
      <c r="B92" s="47" t="s">
        <v>85</v>
      </c>
      <c r="C92" s="15" t="s">
        <v>79</v>
      </c>
      <c r="D92" s="245" t="s">
        <v>231</v>
      </c>
      <c r="E92" s="245" t="s">
        <v>231</v>
      </c>
      <c r="F92" s="245" t="s">
        <v>231</v>
      </c>
      <c r="G92" s="245" t="s">
        <v>231</v>
      </c>
      <c r="H92" s="245" t="s">
        <v>231</v>
      </c>
      <c r="I92" s="245" t="s">
        <v>231</v>
      </c>
      <c r="J92" s="245" t="s">
        <v>231</v>
      </c>
      <c r="K92" s="245" t="s">
        <v>231</v>
      </c>
      <c r="L92" s="245" t="s">
        <v>231</v>
      </c>
      <c r="M92" s="245" t="s">
        <v>231</v>
      </c>
      <c r="N92" s="245" t="s">
        <v>231</v>
      </c>
      <c r="O92" s="245" t="s">
        <v>231</v>
      </c>
      <c r="P92" s="245" t="s">
        <v>231</v>
      </c>
      <c r="Q92" s="245" t="s">
        <v>231</v>
      </c>
    </row>
    <row r="93" spans="1:17" s="12" customFormat="1" ht="32.25" thickBot="1" x14ac:dyDescent="0.3">
      <c r="A93" s="19">
        <v>88</v>
      </c>
      <c r="B93" s="47" t="s">
        <v>86</v>
      </c>
      <c r="C93" s="15" t="s">
        <v>77</v>
      </c>
      <c r="D93" s="245" t="s">
        <v>231</v>
      </c>
      <c r="E93" s="245" t="s">
        <v>231</v>
      </c>
      <c r="F93" s="245" t="s">
        <v>231</v>
      </c>
      <c r="G93" s="245" t="s">
        <v>231</v>
      </c>
      <c r="H93" s="245" t="s">
        <v>231</v>
      </c>
      <c r="I93" s="245" t="s">
        <v>231</v>
      </c>
      <c r="J93" s="245" t="s">
        <v>231</v>
      </c>
      <c r="K93" s="245" t="s">
        <v>231</v>
      </c>
      <c r="L93" s="245" t="s">
        <v>231</v>
      </c>
      <c r="M93" s="245" t="s">
        <v>231</v>
      </c>
      <c r="N93" s="245" t="s">
        <v>231</v>
      </c>
      <c r="O93" s="245" t="s">
        <v>231</v>
      </c>
      <c r="P93" s="245" t="s">
        <v>231</v>
      </c>
      <c r="Q93" s="245" t="s">
        <v>231</v>
      </c>
    </row>
    <row r="94" spans="1:17" s="12" customFormat="1" ht="15.75" x14ac:dyDescent="0.25">
      <c r="A94" s="60"/>
      <c r="B94" s="66" t="s">
        <v>88</v>
      </c>
      <c r="C94"/>
      <c r="D94"/>
      <c r="E94"/>
      <c r="F94"/>
      <c r="G94"/>
      <c r="H94"/>
      <c r="I94"/>
      <c r="J94"/>
      <c r="K94"/>
      <c r="L94"/>
      <c r="M94"/>
      <c r="N94"/>
      <c r="O94"/>
      <c r="P94"/>
      <c r="Q94"/>
    </row>
    <row r="95" spans="1:17" s="12" customFormat="1" ht="15.75" x14ac:dyDescent="0.25">
      <c r="A95" s="60"/>
      <c r="B95" s="67" t="s">
        <v>89</v>
      </c>
      <c r="C95"/>
      <c r="D95"/>
      <c r="E95"/>
      <c r="F95"/>
      <c r="G95"/>
      <c r="H95"/>
      <c r="I95"/>
      <c r="J95"/>
      <c r="K95"/>
      <c r="L95"/>
      <c r="M95"/>
      <c r="N95"/>
      <c r="O95"/>
      <c r="P95"/>
      <c r="Q95"/>
    </row>
    <row r="96" spans="1:17" s="12" customFormat="1" ht="15.75" x14ac:dyDescent="0.25">
      <c r="A96" s="60"/>
      <c r="B96" s="69" t="s">
        <v>90</v>
      </c>
      <c r="C96" s="69"/>
      <c r="D96" s="69"/>
      <c r="E96" s="69"/>
      <c r="F96" s="69"/>
      <c r="G96" s="69"/>
      <c r="H96" s="69"/>
      <c r="I96" s="69"/>
      <c r="J96" s="69"/>
      <c r="K96" s="69"/>
      <c r="L96" s="69"/>
      <c r="M96" s="69"/>
      <c r="N96" s="69"/>
      <c r="O96" s="69"/>
      <c r="P96" s="69"/>
      <c r="Q96" s="69"/>
    </row>
    <row r="97" spans="1:17" s="12" customFormat="1" ht="15.75" x14ac:dyDescent="0.25">
      <c r="A97" s="60"/>
      <c r="B97" s="70" t="s">
        <v>91</v>
      </c>
      <c r="C97" s="70"/>
      <c r="D97" s="70"/>
      <c r="E97" s="70"/>
      <c r="F97" s="70"/>
      <c r="G97" s="70"/>
      <c r="H97" s="70"/>
      <c r="I97" s="70"/>
      <c r="J97" s="70"/>
      <c r="K97" s="70"/>
      <c r="L97" s="70"/>
      <c r="M97" s="70"/>
      <c r="N97" s="70"/>
      <c r="O97" s="70"/>
      <c r="P97" s="70"/>
      <c r="Q97" s="70"/>
    </row>
    <row r="98" spans="1:17" s="12" customFormat="1" ht="15.75" x14ac:dyDescent="0.25">
      <c r="A98" s="60"/>
      <c r="B98" s="69" t="s">
        <v>92</v>
      </c>
      <c r="C98" s="69"/>
      <c r="D98" s="69"/>
      <c r="E98" s="69"/>
      <c r="F98" s="69"/>
      <c r="G98" s="69"/>
      <c r="H98" s="69"/>
      <c r="I98" s="69"/>
      <c r="J98" s="69"/>
      <c r="K98" s="69"/>
      <c r="L98" s="69"/>
      <c r="M98" s="69"/>
      <c r="N98" s="69"/>
      <c r="O98" s="69"/>
      <c r="P98" s="69"/>
      <c r="Q98" s="69"/>
    </row>
    <row r="99" spans="1:17" s="12" customFormat="1" ht="15" customHeight="1" x14ac:dyDescent="0.25">
      <c r="A99" s="71"/>
      <c r="B99" s="69" t="s">
        <v>93</v>
      </c>
      <c r="C99" s="69"/>
      <c r="D99" s="69"/>
      <c r="E99" s="69"/>
      <c r="F99" s="69"/>
      <c r="G99" s="69"/>
      <c r="H99" s="69"/>
      <c r="I99" s="69"/>
      <c r="J99" s="69"/>
      <c r="K99" s="69"/>
      <c r="L99" s="69"/>
      <c r="M99" s="69"/>
      <c r="N99" s="69"/>
      <c r="O99" s="69"/>
      <c r="P99" s="69"/>
      <c r="Q99" s="69"/>
    </row>
    <row r="100" spans="1:17" s="12" customFormat="1" ht="15" customHeight="1" x14ac:dyDescent="0.25">
      <c r="A100" s="71"/>
      <c r="B100" s="69" t="s">
        <v>94</v>
      </c>
      <c r="C100" s="69"/>
      <c r="D100" s="69"/>
      <c r="E100" s="69"/>
      <c r="F100" s="69"/>
      <c r="G100" s="69"/>
      <c r="H100" s="69"/>
      <c r="I100" s="69"/>
      <c r="J100" s="69"/>
      <c r="K100" s="69"/>
      <c r="L100" s="69"/>
      <c r="M100" s="69"/>
      <c r="N100" s="69"/>
      <c r="O100" s="69"/>
      <c r="P100" s="69"/>
      <c r="Q100" s="69"/>
    </row>
    <row r="101" spans="1:17" s="12" customFormat="1" ht="15" customHeight="1" x14ac:dyDescent="0.25">
      <c r="A101" s="71"/>
      <c r="B101" s="69" t="s">
        <v>95</v>
      </c>
      <c r="C101" s="69"/>
      <c r="D101" s="69"/>
      <c r="E101" s="69"/>
      <c r="F101" s="69"/>
      <c r="G101" s="69"/>
      <c r="H101" s="69"/>
      <c r="I101" s="69"/>
      <c r="J101" s="69"/>
      <c r="K101" s="69"/>
      <c r="L101" s="69"/>
      <c r="M101" s="69"/>
      <c r="N101" s="69"/>
      <c r="O101" s="69"/>
      <c r="P101" s="69"/>
      <c r="Q101" s="69"/>
    </row>
    <row r="102" spans="1:17" s="12" customFormat="1" ht="15.75" x14ac:dyDescent="0.25">
      <c r="A102" s="60"/>
      <c r="B102" s="69" t="s">
        <v>96</v>
      </c>
      <c r="C102" s="69"/>
      <c r="D102" s="69"/>
      <c r="E102" s="69"/>
      <c r="F102" s="69"/>
      <c r="G102" s="69"/>
      <c r="H102" s="69"/>
      <c r="I102" s="69"/>
      <c r="J102" s="69"/>
      <c r="K102" s="69"/>
      <c r="L102" s="69"/>
      <c r="M102" s="69"/>
      <c r="N102" s="69"/>
      <c r="O102" s="69"/>
      <c r="P102" s="69"/>
      <c r="Q102" s="69"/>
    </row>
    <row r="103" spans="1:17" s="12" customFormat="1" ht="15.75" x14ac:dyDescent="0.25">
      <c r="A103" s="71"/>
      <c r="B103" s="69" t="s">
        <v>97</v>
      </c>
      <c r="C103" s="69"/>
      <c r="D103" s="69"/>
      <c r="E103" s="69"/>
      <c r="F103" s="69"/>
      <c r="G103" s="69"/>
      <c r="H103" s="69"/>
      <c r="I103" s="69"/>
      <c r="J103" s="69"/>
      <c r="K103" s="69"/>
      <c r="L103" s="69"/>
      <c r="M103" s="69"/>
      <c r="N103" s="69"/>
      <c r="O103" s="69"/>
      <c r="P103" s="69"/>
      <c r="Q103" s="69"/>
    </row>
    <row r="104" spans="1:17" s="12" customFormat="1" ht="15.75" x14ac:dyDescent="0.25">
      <c r="A104" s="71"/>
      <c r="B104" s="69" t="s">
        <v>98</v>
      </c>
      <c r="C104" s="69"/>
      <c r="D104" s="69"/>
      <c r="E104" s="69"/>
      <c r="F104" s="69"/>
      <c r="G104" s="69"/>
      <c r="H104" s="69"/>
      <c r="I104" s="69"/>
      <c r="J104" s="69"/>
      <c r="K104" s="69"/>
      <c r="L104" s="69"/>
      <c r="M104" s="69"/>
      <c r="N104" s="69"/>
      <c r="O104" s="69"/>
      <c r="P104" s="69"/>
      <c r="Q104" s="69"/>
    </row>
    <row r="105" spans="1:17" s="12" customFormat="1" ht="15.75" x14ac:dyDescent="0.25">
      <c r="A105" s="71"/>
      <c r="B105" s="69" t="s">
        <v>99</v>
      </c>
      <c r="C105" s="69"/>
      <c r="D105" s="69"/>
      <c r="E105" s="69"/>
      <c r="F105" s="69"/>
      <c r="G105" s="69"/>
      <c r="H105" s="69"/>
      <c r="I105" s="69"/>
      <c r="J105" s="69"/>
      <c r="K105" s="69"/>
      <c r="L105" s="69"/>
      <c r="M105" s="69"/>
      <c r="N105" s="69"/>
      <c r="O105" s="69"/>
      <c r="P105" s="69"/>
      <c r="Q105" s="69"/>
    </row>
    <row r="106" spans="1:17" s="12" customFormat="1" ht="9" customHeight="1" x14ac:dyDescent="0.25">
      <c r="A106" s="71"/>
      <c r="B106" s="72" t="s">
        <v>100</v>
      </c>
      <c r="C106" s="73"/>
      <c r="D106" s="73"/>
      <c r="E106" s="73"/>
      <c r="F106" s="73"/>
      <c r="G106" s="73"/>
      <c r="H106" s="73"/>
      <c r="I106" s="73"/>
      <c r="J106" s="73"/>
      <c r="K106" s="73"/>
      <c r="L106" s="73"/>
      <c r="M106" s="73"/>
      <c r="N106" s="73"/>
      <c r="O106" s="73"/>
      <c r="P106" s="73"/>
      <c r="Q106" s="73"/>
    </row>
    <row r="107" spans="1:17" s="12" customFormat="1" ht="9" customHeight="1" x14ac:dyDescent="0.25">
      <c r="A107" s="71"/>
      <c r="B107" s="73"/>
      <c r="C107" s="73"/>
      <c r="D107" s="73"/>
      <c r="E107" s="73"/>
      <c r="F107" s="73"/>
      <c r="G107" s="73"/>
      <c r="H107" s="73"/>
      <c r="I107" s="73"/>
      <c r="J107" s="73"/>
      <c r="K107" s="73"/>
      <c r="L107" s="73"/>
      <c r="M107" s="73"/>
      <c r="N107" s="73"/>
      <c r="O107" s="73"/>
      <c r="P107" s="73"/>
      <c r="Q107" s="73"/>
    </row>
    <row r="108" spans="1:17" s="75" customFormat="1" ht="30" customHeight="1" x14ac:dyDescent="0.25">
      <c r="A108" s="71"/>
      <c r="B108" s="74" t="s">
        <v>101</v>
      </c>
      <c r="C108" s="74"/>
      <c r="D108" s="74"/>
      <c r="E108" s="74"/>
      <c r="F108" s="74"/>
      <c r="G108" s="74"/>
      <c r="H108" s="74"/>
      <c r="I108" s="74"/>
      <c r="J108" s="74"/>
      <c r="K108" s="74"/>
      <c r="L108" s="74"/>
      <c r="M108" s="74"/>
      <c r="N108" s="74"/>
      <c r="O108" s="74"/>
      <c r="P108" s="74"/>
      <c r="Q108" s="74"/>
    </row>
    <row r="109" spans="1:17" s="75" customFormat="1" x14ac:dyDescent="0.25">
      <c r="A109" s="1"/>
      <c r="B109" s="76" t="s">
        <v>102</v>
      </c>
      <c r="C109" s="74"/>
      <c r="D109" s="74"/>
      <c r="E109" s="74"/>
      <c r="F109" s="74"/>
      <c r="G109" s="74"/>
      <c r="H109" s="74"/>
      <c r="I109" s="74"/>
      <c r="J109" s="74"/>
      <c r="K109" s="74"/>
      <c r="L109" s="74"/>
      <c r="M109" s="74"/>
      <c r="N109" s="74"/>
      <c r="O109" s="74"/>
      <c r="P109" s="74"/>
      <c r="Q109" s="74"/>
    </row>
    <row r="110" spans="1:17" s="75" customFormat="1" x14ac:dyDescent="0.25">
      <c r="A110" s="1"/>
      <c r="B110" s="77" t="s">
        <v>103</v>
      </c>
      <c r="C110" s="78"/>
      <c r="D110" s="78"/>
      <c r="E110" s="78"/>
      <c r="F110" s="78"/>
      <c r="G110" s="78"/>
      <c r="H110" s="78"/>
      <c r="I110" s="78"/>
      <c r="J110" s="78"/>
      <c r="K110" s="78"/>
      <c r="L110" s="78"/>
      <c r="M110" s="78"/>
      <c r="N110" s="78"/>
      <c r="O110" s="78"/>
      <c r="P110" s="78"/>
      <c r="Q110" s="78"/>
    </row>
    <row r="111" spans="1:17" s="75" customFormat="1" ht="15" customHeight="1" x14ac:dyDescent="0.25">
      <c r="A111" s="1"/>
      <c r="B111" s="77" t="s">
        <v>104</v>
      </c>
      <c r="C111" s="80"/>
      <c r="D111" s="78"/>
      <c r="E111" s="78"/>
      <c r="F111" s="78"/>
      <c r="G111" s="78"/>
      <c r="H111" s="78"/>
      <c r="I111" s="78"/>
      <c r="J111" s="78"/>
      <c r="K111" s="78"/>
      <c r="L111" s="78"/>
      <c r="M111" s="78"/>
      <c r="N111" s="78"/>
      <c r="O111" s="78"/>
      <c r="P111" s="78"/>
      <c r="Q111" s="78"/>
    </row>
    <row r="112" spans="1:17" s="75" customFormat="1" ht="15" customHeight="1" x14ac:dyDescent="0.25">
      <c r="A112" s="1"/>
      <c r="B112" s="76" t="s">
        <v>105</v>
      </c>
      <c r="C112" s="76"/>
      <c r="D112" s="76"/>
      <c r="E112" s="76"/>
      <c r="F112" s="76"/>
      <c r="G112" s="76"/>
      <c r="H112" s="76"/>
      <c r="I112" s="76"/>
      <c r="J112" s="76"/>
      <c r="K112" s="76"/>
      <c r="L112" s="76"/>
      <c r="M112" s="76"/>
      <c r="N112" s="76"/>
      <c r="O112" s="76"/>
      <c r="P112" s="76"/>
      <c r="Q112" s="76"/>
    </row>
    <row r="113" spans="2:17" ht="15" customHeight="1" x14ac:dyDescent="0.25">
      <c r="B113" s="76" t="s">
        <v>106</v>
      </c>
      <c r="C113" s="76"/>
      <c r="D113" s="76"/>
      <c r="E113" s="76"/>
      <c r="F113" s="76"/>
      <c r="G113" s="76"/>
      <c r="H113" s="76"/>
      <c r="I113" s="76"/>
      <c r="J113" s="76"/>
      <c r="K113" s="76"/>
      <c r="L113" s="76"/>
      <c r="M113" s="76"/>
      <c r="N113" s="76"/>
      <c r="O113" s="76"/>
      <c r="P113" s="76"/>
      <c r="Q113" s="76"/>
    </row>
    <row r="114" spans="2:17" ht="15" customHeight="1" x14ac:dyDescent="0.25">
      <c r="B114" s="81" t="s">
        <v>107</v>
      </c>
      <c r="C114" s="81"/>
      <c r="D114" s="81"/>
      <c r="E114" s="81"/>
      <c r="F114" s="81"/>
      <c r="G114" s="81"/>
      <c r="H114" s="81"/>
      <c r="I114" s="81"/>
      <c r="J114" s="81"/>
      <c r="K114" s="81"/>
      <c r="L114" s="81"/>
      <c r="M114" s="81"/>
      <c r="N114" s="81"/>
      <c r="O114" s="81"/>
      <c r="P114" s="81"/>
      <c r="Q114" s="81"/>
    </row>
    <row r="115" spans="2:17" ht="30" customHeight="1" x14ac:dyDescent="0.25">
      <c r="B115" s="82" t="s">
        <v>108</v>
      </c>
    </row>
    <row r="116" spans="2:17" ht="30" customHeight="1" x14ac:dyDescent="0.25">
      <c r="B116" s="83" t="s">
        <v>109</v>
      </c>
      <c r="C116" s="83"/>
      <c r="D116" s="83"/>
      <c r="E116" s="83"/>
      <c r="F116" s="83"/>
      <c r="G116" s="83"/>
      <c r="H116" s="83"/>
      <c r="I116" s="83"/>
      <c r="J116" s="83"/>
      <c r="K116" s="83"/>
      <c r="L116" s="83"/>
      <c r="M116" s="83"/>
      <c r="N116" s="83"/>
      <c r="O116" s="83"/>
      <c r="P116" s="83"/>
      <c r="Q116" s="83"/>
    </row>
    <row r="117" spans="2:17" ht="15" customHeight="1" x14ac:dyDescent="0.25">
      <c r="B117" s="84" t="s">
        <v>110</v>
      </c>
      <c r="C117" s="84"/>
      <c r="D117" s="84"/>
      <c r="E117" s="84"/>
      <c r="F117" s="84"/>
      <c r="G117" s="84"/>
      <c r="H117" s="84"/>
      <c r="I117" s="84"/>
      <c r="J117" s="84"/>
      <c r="K117" s="84"/>
      <c r="L117" s="84"/>
      <c r="M117" s="84"/>
      <c r="N117" s="84"/>
      <c r="O117" s="84"/>
      <c r="P117" s="84"/>
      <c r="Q117" s="84"/>
    </row>
    <row r="118" spans="2:17" x14ac:dyDescent="0.25">
      <c r="B118" s="84" t="s">
        <v>111</v>
      </c>
      <c r="C118" s="84"/>
      <c r="D118" s="84"/>
      <c r="E118" s="84"/>
      <c r="F118" s="84"/>
      <c r="G118" s="84"/>
      <c r="H118" s="84"/>
      <c r="I118" s="84"/>
      <c r="J118" s="84"/>
      <c r="K118" s="84"/>
      <c r="L118" s="84"/>
      <c r="M118" s="84"/>
      <c r="N118" s="84"/>
      <c r="O118" s="84"/>
      <c r="P118" s="84"/>
      <c r="Q118" s="84"/>
    </row>
  </sheetData>
  <mergeCells count="28">
    <mergeCell ref="B114:Q114"/>
    <mergeCell ref="B116:Q116"/>
    <mergeCell ref="B117:Q117"/>
    <mergeCell ref="B118:Q118"/>
    <mergeCell ref="B105:Q105"/>
    <mergeCell ref="B106:Q107"/>
    <mergeCell ref="B108:Q108"/>
    <mergeCell ref="B109:Q109"/>
    <mergeCell ref="B112:Q112"/>
    <mergeCell ref="B113:Q113"/>
    <mergeCell ref="B99:Q99"/>
    <mergeCell ref="B100:Q100"/>
    <mergeCell ref="B101:Q101"/>
    <mergeCell ref="B102:Q102"/>
    <mergeCell ref="B103:Q103"/>
    <mergeCell ref="B104:Q104"/>
    <mergeCell ref="B72:Q72"/>
    <mergeCell ref="D73:Q73"/>
    <mergeCell ref="B83:Q83"/>
    <mergeCell ref="B96:Q96"/>
    <mergeCell ref="B97:Q97"/>
    <mergeCell ref="B98:Q98"/>
    <mergeCell ref="B1:Q1"/>
    <mergeCell ref="D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workbookViewId="0">
      <selection activeCell="B3" sqref="B3"/>
    </sheetView>
  </sheetViews>
  <sheetFormatPr defaultRowHeight="15" x14ac:dyDescent="0.25"/>
  <cols>
    <col min="1" max="1" width="5.7109375" style="1" customWidth="1"/>
    <col min="2" max="2" width="35.7109375" style="1" customWidth="1"/>
    <col min="3" max="3" width="18.7109375" style="1" customWidth="1"/>
    <col min="4" max="16384" width="9.140625" style="1"/>
  </cols>
  <sheetData>
    <row r="1" spans="1:17" ht="36.75" customHeight="1" x14ac:dyDescent="0.35">
      <c r="B1" s="2" t="s">
        <v>299</v>
      </c>
      <c r="C1" s="2"/>
      <c r="D1" s="2"/>
      <c r="E1" s="2"/>
      <c r="F1" s="2"/>
      <c r="G1" s="2"/>
      <c r="H1" s="2"/>
      <c r="I1" s="2"/>
      <c r="J1" s="2"/>
      <c r="K1" s="2"/>
      <c r="L1" s="2"/>
      <c r="M1" s="2"/>
      <c r="N1" s="2"/>
      <c r="O1" s="2"/>
      <c r="P1" s="2"/>
      <c r="Q1" s="2"/>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8.75" thickBot="1" x14ac:dyDescent="0.3">
      <c r="A4" s="7"/>
      <c r="B4" s="8"/>
      <c r="C4" s="9" t="s">
        <v>1</v>
      </c>
      <c r="D4" s="10" t="s">
        <v>300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34"/>
      <c r="E6" s="34"/>
      <c r="F6" s="34" t="s">
        <v>5</v>
      </c>
      <c r="G6" s="34" t="s">
        <v>5</v>
      </c>
      <c r="H6" s="34" t="s">
        <v>5</v>
      </c>
      <c r="I6" s="34" t="s">
        <v>5</v>
      </c>
      <c r="J6" s="34" t="s">
        <v>5</v>
      </c>
      <c r="K6" s="34" t="s">
        <v>5</v>
      </c>
      <c r="L6" s="34" t="s">
        <v>5</v>
      </c>
      <c r="M6" s="34" t="s">
        <v>5</v>
      </c>
      <c r="N6" s="34" t="s">
        <v>5</v>
      </c>
      <c r="O6" s="34">
        <v>7.2</v>
      </c>
      <c r="P6" s="34">
        <v>5</v>
      </c>
      <c r="Q6" s="34" t="s">
        <v>5</v>
      </c>
    </row>
    <row r="7" spans="1:17" s="12" customFormat="1" ht="16.5" thickBot="1" x14ac:dyDescent="0.3">
      <c r="A7" s="19">
        <v>2</v>
      </c>
      <c r="B7" s="14" t="s">
        <v>6</v>
      </c>
      <c r="C7" s="15" t="s">
        <v>4</v>
      </c>
      <c r="D7" s="32"/>
      <c r="E7" s="32"/>
      <c r="F7" s="32">
        <v>3.9</v>
      </c>
      <c r="G7" s="32">
        <v>2.5</v>
      </c>
      <c r="H7" s="32">
        <v>2.2999999999999998</v>
      </c>
      <c r="I7" s="32">
        <v>2.5</v>
      </c>
      <c r="J7" s="32">
        <v>2.2000000000000002</v>
      </c>
      <c r="K7" s="32">
        <v>2.4</v>
      </c>
      <c r="L7" s="32">
        <v>1.9</v>
      </c>
      <c r="M7" s="32">
        <v>1.7</v>
      </c>
      <c r="N7" s="32">
        <v>1.5</v>
      </c>
      <c r="O7" s="32">
        <v>1.6</v>
      </c>
      <c r="P7" s="32">
        <v>1.1000000000000001</v>
      </c>
      <c r="Q7" s="32">
        <v>1.3</v>
      </c>
    </row>
    <row r="8" spans="1:17" s="12" customFormat="1" ht="32.25" thickBot="1" x14ac:dyDescent="0.3">
      <c r="A8" s="19">
        <v>3</v>
      </c>
      <c r="B8" s="14" t="s">
        <v>7</v>
      </c>
      <c r="C8" s="15" t="s">
        <v>8</v>
      </c>
      <c r="D8" s="32"/>
      <c r="E8" s="32"/>
      <c r="F8" s="32"/>
      <c r="G8" s="32"/>
      <c r="H8" s="32"/>
      <c r="I8" s="32"/>
      <c r="J8" s="32"/>
      <c r="K8" s="32"/>
      <c r="L8" s="32"/>
      <c r="M8" s="32"/>
      <c r="N8" s="32"/>
      <c r="O8" s="32">
        <v>22.2</v>
      </c>
      <c r="P8" s="32">
        <v>22</v>
      </c>
      <c r="Q8" s="32" t="s">
        <v>5</v>
      </c>
    </row>
    <row r="9" spans="1:17" s="12" customFormat="1" ht="18.75" thickBot="1" x14ac:dyDescent="0.3">
      <c r="A9" s="19">
        <v>4</v>
      </c>
      <c r="B9" s="14" t="s">
        <v>301</v>
      </c>
      <c r="C9" s="15" t="s">
        <v>4</v>
      </c>
      <c r="D9" s="32"/>
      <c r="E9" s="32"/>
      <c r="F9" s="32" t="s">
        <v>5</v>
      </c>
      <c r="G9" s="32" t="s">
        <v>5</v>
      </c>
      <c r="H9" s="32" t="s">
        <v>5</v>
      </c>
      <c r="I9" s="32" t="s">
        <v>5</v>
      </c>
      <c r="J9" s="32" t="s">
        <v>5</v>
      </c>
      <c r="K9" s="32" t="s">
        <v>5</v>
      </c>
      <c r="L9" s="32" t="s">
        <v>5</v>
      </c>
      <c r="M9" s="32" t="s">
        <v>5</v>
      </c>
      <c r="N9" s="32" t="s">
        <v>5</v>
      </c>
      <c r="O9" s="32">
        <v>5.6</v>
      </c>
      <c r="P9" s="32">
        <v>3.9</v>
      </c>
      <c r="Q9" s="32" t="s">
        <v>5</v>
      </c>
    </row>
    <row r="10" spans="1:17" s="12" customFormat="1" ht="32.25" thickBot="1" x14ac:dyDescent="0.3">
      <c r="A10" s="19">
        <v>5</v>
      </c>
      <c r="B10" s="14" t="s">
        <v>10</v>
      </c>
      <c r="C10" s="15" t="s">
        <v>8</v>
      </c>
      <c r="D10" s="32"/>
      <c r="E10" s="32"/>
      <c r="F10" s="32" t="s">
        <v>5</v>
      </c>
      <c r="G10" s="32" t="s">
        <v>5</v>
      </c>
      <c r="H10" s="32" t="s">
        <v>5</v>
      </c>
      <c r="I10" s="32" t="s">
        <v>5</v>
      </c>
      <c r="J10" s="32" t="s">
        <v>5</v>
      </c>
      <c r="K10" s="32" t="s">
        <v>5</v>
      </c>
      <c r="L10" s="32" t="s">
        <v>5</v>
      </c>
      <c r="M10" s="32" t="s">
        <v>5</v>
      </c>
      <c r="N10" s="32" t="s">
        <v>5</v>
      </c>
      <c r="O10" s="32">
        <v>77.8</v>
      </c>
      <c r="P10" s="32">
        <v>78</v>
      </c>
      <c r="Q10" s="32" t="s">
        <v>5</v>
      </c>
    </row>
    <row r="11" spans="1:17" s="12" customFormat="1" ht="16.5" thickBot="1" x14ac:dyDescent="0.3">
      <c r="A11" s="19">
        <v>6</v>
      </c>
      <c r="B11" s="20" t="s">
        <v>11</v>
      </c>
      <c r="C11" s="21" t="s">
        <v>4</v>
      </c>
      <c r="D11" s="34"/>
      <c r="E11" s="34"/>
      <c r="F11" s="34">
        <v>12.5</v>
      </c>
      <c r="G11" s="34">
        <v>13.7</v>
      </c>
      <c r="H11" s="34">
        <v>18.100000000000001</v>
      </c>
      <c r="I11" s="34">
        <v>18.600000000000001</v>
      </c>
      <c r="J11" s="34">
        <v>20.9</v>
      </c>
      <c r="K11" s="34">
        <v>22.9</v>
      </c>
      <c r="L11" s="34">
        <v>21.3</v>
      </c>
      <c r="M11" s="34">
        <v>21.7</v>
      </c>
      <c r="N11" s="34">
        <v>30.7</v>
      </c>
      <c r="O11" s="34">
        <v>20.5</v>
      </c>
      <c r="P11" s="34">
        <v>16.7</v>
      </c>
      <c r="Q11" s="34" t="s">
        <v>5</v>
      </c>
    </row>
    <row r="12" spans="1:17" s="12" customFormat="1" ht="16.5" thickBot="1" x14ac:dyDescent="0.3">
      <c r="A12" s="19">
        <v>7</v>
      </c>
      <c r="B12" s="14" t="s">
        <v>6</v>
      </c>
      <c r="C12" s="15" t="s">
        <v>4</v>
      </c>
      <c r="D12" s="32"/>
      <c r="E12" s="32"/>
      <c r="F12" s="32">
        <v>2.6</v>
      </c>
      <c r="G12" s="32">
        <v>3</v>
      </c>
      <c r="H12" s="32">
        <v>3</v>
      </c>
      <c r="I12" s="32">
        <v>2.5</v>
      </c>
      <c r="J12" s="32">
        <v>2.5</v>
      </c>
      <c r="K12" s="32">
        <v>2.9</v>
      </c>
      <c r="L12" s="32">
        <v>2.9</v>
      </c>
      <c r="M12" s="32">
        <v>2</v>
      </c>
      <c r="N12" s="32">
        <v>2</v>
      </c>
      <c r="O12" s="32">
        <v>1.8</v>
      </c>
      <c r="P12" s="32">
        <v>1.8</v>
      </c>
      <c r="Q12" s="32">
        <v>1.6</v>
      </c>
    </row>
    <row r="13" spans="1:17" s="12" customFormat="1" ht="32.25" thickBot="1" x14ac:dyDescent="0.3">
      <c r="A13" s="19">
        <v>8</v>
      </c>
      <c r="B13" s="14" t="s">
        <v>12</v>
      </c>
      <c r="C13" s="15" t="s">
        <v>8</v>
      </c>
      <c r="D13" s="32"/>
      <c r="E13" s="32"/>
      <c r="F13" s="32">
        <v>20.8</v>
      </c>
      <c r="G13" s="32">
        <v>21.9</v>
      </c>
      <c r="H13" s="32">
        <v>16.600000000000001</v>
      </c>
      <c r="I13" s="32">
        <v>13.4</v>
      </c>
      <c r="J13" s="32">
        <v>12</v>
      </c>
      <c r="K13" s="32">
        <v>12.7</v>
      </c>
      <c r="L13" s="32">
        <v>13.6</v>
      </c>
      <c r="M13" s="32">
        <v>9.1999999999999993</v>
      </c>
      <c r="N13" s="32">
        <v>6.5</v>
      </c>
      <c r="O13" s="32">
        <v>8.8000000000000007</v>
      </c>
      <c r="P13" s="32">
        <v>10.8</v>
      </c>
      <c r="Q13" s="32"/>
    </row>
    <row r="14" spans="1:17" s="12" customFormat="1" ht="18.75" thickBot="1" x14ac:dyDescent="0.3">
      <c r="A14" s="19">
        <v>9</v>
      </c>
      <c r="B14" s="14" t="s">
        <v>302</v>
      </c>
      <c r="C14" s="15" t="s">
        <v>4</v>
      </c>
      <c r="D14" s="32"/>
      <c r="E14" s="32"/>
      <c r="F14" s="32">
        <v>9.9</v>
      </c>
      <c r="G14" s="32">
        <v>10.7</v>
      </c>
      <c r="H14" s="32">
        <v>15.1</v>
      </c>
      <c r="I14" s="32">
        <v>16.100000000000001</v>
      </c>
      <c r="J14" s="32">
        <v>18.399999999999999</v>
      </c>
      <c r="K14" s="32">
        <v>20</v>
      </c>
      <c r="L14" s="32">
        <v>18.399999999999999</v>
      </c>
      <c r="M14" s="32">
        <v>19.7</v>
      </c>
      <c r="N14" s="32">
        <v>28.7</v>
      </c>
      <c r="O14" s="32">
        <v>18.7</v>
      </c>
      <c r="P14" s="32">
        <v>14.9</v>
      </c>
      <c r="Q14" s="32" t="s">
        <v>5</v>
      </c>
    </row>
    <row r="15" spans="1:17" s="12" customFormat="1" ht="32.25" thickBot="1" x14ac:dyDescent="0.3">
      <c r="A15" s="19">
        <v>10</v>
      </c>
      <c r="B15" s="14" t="s">
        <v>13</v>
      </c>
      <c r="C15" s="15" t="s">
        <v>8</v>
      </c>
      <c r="D15" s="32"/>
      <c r="E15" s="32"/>
      <c r="F15" s="32">
        <v>79.2</v>
      </c>
      <c r="G15" s="32">
        <v>78.099999999999994</v>
      </c>
      <c r="H15" s="32">
        <v>83.4</v>
      </c>
      <c r="I15" s="32">
        <v>86.6</v>
      </c>
      <c r="J15" s="32">
        <v>88</v>
      </c>
      <c r="K15" s="32">
        <v>87.3</v>
      </c>
      <c r="L15" s="32">
        <v>86.4</v>
      </c>
      <c r="M15" s="32">
        <v>90.8</v>
      </c>
      <c r="N15" s="32">
        <v>93.5</v>
      </c>
      <c r="O15" s="32">
        <v>91.2</v>
      </c>
      <c r="P15" s="32">
        <v>89.2</v>
      </c>
      <c r="Q15" s="32"/>
    </row>
    <row r="16" spans="1:17" s="12" customFormat="1" ht="16.5" thickBot="1" x14ac:dyDescent="0.3">
      <c r="A16" s="19">
        <v>11</v>
      </c>
      <c r="B16" s="20" t="s">
        <v>14</v>
      </c>
      <c r="C16" s="21" t="s">
        <v>4</v>
      </c>
      <c r="D16" s="34"/>
      <c r="E16" s="34"/>
      <c r="F16" s="34" t="s">
        <v>5</v>
      </c>
      <c r="G16" s="34" t="s">
        <v>5</v>
      </c>
      <c r="H16" s="34" t="s">
        <v>5</v>
      </c>
      <c r="I16" s="34" t="s">
        <v>5</v>
      </c>
      <c r="J16" s="34" t="s">
        <v>5</v>
      </c>
      <c r="K16" s="34" t="s">
        <v>5</v>
      </c>
      <c r="L16" s="34" t="s">
        <v>5</v>
      </c>
      <c r="M16" s="34" t="s">
        <v>5</v>
      </c>
      <c r="N16" s="34" t="s">
        <v>5</v>
      </c>
      <c r="O16" s="34" t="s">
        <v>5</v>
      </c>
      <c r="P16" s="34" t="s">
        <v>5</v>
      </c>
      <c r="Q16" s="34" t="s">
        <v>5</v>
      </c>
    </row>
    <row r="17" spans="1:17" s="12" customFormat="1" ht="16.5" thickBot="1" x14ac:dyDescent="0.3">
      <c r="A17" s="19">
        <v>12</v>
      </c>
      <c r="B17" s="14" t="s">
        <v>6</v>
      </c>
      <c r="C17" s="15" t="s">
        <v>4</v>
      </c>
      <c r="D17" s="32"/>
      <c r="E17" s="32"/>
      <c r="F17" s="32">
        <v>0.3</v>
      </c>
      <c r="G17" s="32">
        <v>0.6</v>
      </c>
      <c r="H17" s="32">
        <v>0.7</v>
      </c>
      <c r="I17" s="32">
        <v>0.8</v>
      </c>
      <c r="J17" s="32">
        <v>0.8</v>
      </c>
      <c r="K17" s="32">
        <v>1.1000000000000001</v>
      </c>
      <c r="L17" s="32">
        <v>1</v>
      </c>
      <c r="M17" s="32">
        <v>1.1000000000000001</v>
      </c>
      <c r="N17" s="32">
        <v>1.5</v>
      </c>
      <c r="O17" s="32">
        <v>1.5</v>
      </c>
      <c r="P17" s="32">
        <v>1.5</v>
      </c>
      <c r="Q17" s="32">
        <v>1.6</v>
      </c>
    </row>
    <row r="18" spans="1:17" s="12" customFormat="1" ht="32.25" thickBot="1" x14ac:dyDescent="0.3">
      <c r="A18" s="19">
        <v>13</v>
      </c>
      <c r="B18" s="14" t="s">
        <v>15</v>
      </c>
      <c r="C18" s="15" t="s">
        <v>8</v>
      </c>
      <c r="D18" s="32"/>
      <c r="E18" s="32"/>
      <c r="F18" s="32"/>
      <c r="G18" s="32"/>
      <c r="H18" s="32"/>
      <c r="I18" s="32"/>
      <c r="J18" s="32"/>
      <c r="K18" s="32"/>
      <c r="L18" s="32"/>
      <c r="M18" s="32"/>
      <c r="N18" s="32"/>
      <c r="O18" s="32"/>
      <c r="P18" s="32"/>
      <c r="Q18" s="32"/>
    </row>
    <row r="19" spans="1:17" s="12" customFormat="1" ht="16.5" thickBot="1" x14ac:dyDescent="0.3">
      <c r="A19" s="19">
        <v>14</v>
      </c>
      <c r="B19" s="14" t="s">
        <v>9</v>
      </c>
      <c r="C19" s="15" t="s">
        <v>4</v>
      </c>
      <c r="D19" s="32"/>
      <c r="E19" s="32"/>
      <c r="F19" s="32" t="s">
        <v>5</v>
      </c>
      <c r="G19" s="32" t="s">
        <v>5</v>
      </c>
      <c r="H19" s="32" t="s">
        <v>5</v>
      </c>
      <c r="I19" s="32" t="s">
        <v>5</v>
      </c>
      <c r="J19" s="32" t="s">
        <v>5</v>
      </c>
      <c r="K19" s="32" t="s">
        <v>5</v>
      </c>
      <c r="L19" s="32" t="s">
        <v>5</v>
      </c>
      <c r="M19" s="32" t="s">
        <v>5</v>
      </c>
      <c r="N19" s="32" t="s">
        <v>5</v>
      </c>
      <c r="O19" s="32" t="s">
        <v>5</v>
      </c>
      <c r="P19" s="32" t="s">
        <v>5</v>
      </c>
      <c r="Q19" s="32" t="s">
        <v>5</v>
      </c>
    </row>
    <row r="20" spans="1:17" s="12" customFormat="1" ht="32.25" thickBot="1" x14ac:dyDescent="0.3">
      <c r="A20" s="19">
        <v>15</v>
      </c>
      <c r="B20" s="14" t="s">
        <v>16</v>
      </c>
      <c r="C20" s="15" t="s">
        <v>8</v>
      </c>
      <c r="D20" s="32"/>
      <c r="E20" s="32"/>
      <c r="F20" s="32" t="s">
        <v>5</v>
      </c>
      <c r="G20" s="32" t="s">
        <v>5</v>
      </c>
      <c r="H20" s="32" t="s">
        <v>5</v>
      </c>
      <c r="I20" s="32" t="s">
        <v>5</v>
      </c>
      <c r="J20" s="32" t="s">
        <v>5</v>
      </c>
      <c r="K20" s="32" t="s">
        <v>5</v>
      </c>
      <c r="L20" s="32" t="s">
        <v>5</v>
      </c>
      <c r="M20" s="32" t="s">
        <v>5</v>
      </c>
      <c r="N20" s="32" t="s">
        <v>5</v>
      </c>
      <c r="O20" s="32" t="s">
        <v>5</v>
      </c>
      <c r="P20" s="32" t="s">
        <v>5</v>
      </c>
      <c r="Q20" s="32" t="s">
        <v>5</v>
      </c>
    </row>
    <row r="21" spans="1:17" s="12" customFormat="1" ht="16.5" thickBot="1" x14ac:dyDescent="0.3">
      <c r="A21" s="19">
        <v>16</v>
      </c>
      <c r="B21" s="20" t="s">
        <v>17</v>
      </c>
      <c r="C21" s="21" t="s">
        <v>4</v>
      </c>
      <c r="D21" s="34"/>
      <c r="E21" s="34"/>
      <c r="F21" s="34" t="s">
        <v>5</v>
      </c>
      <c r="G21" s="34" t="s">
        <v>5</v>
      </c>
      <c r="H21" s="34" t="s">
        <v>5</v>
      </c>
      <c r="I21" s="34" t="s">
        <v>5</v>
      </c>
      <c r="J21" s="34" t="s">
        <v>5</v>
      </c>
      <c r="K21" s="34" t="s">
        <v>5</v>
      </c>
      <c r="L21" s="34" t="s">
        <v>5</v>
      </c>
      <c r="M21" s="34" t="s">
        <v>5</v>
      </c>
      <c r="N21" s="34" t="s">
        <v>5</v>
      </c>
      <c r="O21" s="34" t="s">
        <v>5</v>
      </c>
      <c r="P21" s="34" t="s">
        <v>5</v>
      </c>
      <c r="Q21" s="34" t="s">
        <v>5</v>
      </c>
    </row>
    <row r="22" spans="1:17" s="12" customFormat="1" ht="16.5" thickBot="1" x14ac:dyDescent="0.3">
      <c r="A22" s="19">
        <v>17</v>
      </c>
      <c r="B22" s="14" t="s">
        <v>6</v>
      </c>
      <c r="C22" s="15" t="s">
        <v>4</v>
      </c>
      <c r="D22" s="32"/>
      <c r="E22" s="32"/>
      <c r="F22" s="32">
        <v>0</v>
      </c>
      <c r="G22" s="32">
        <v>0</v>
      </c>
      <c r="H22" s="32">
        <v>0.1</v>
      </c>
      <c r="I22" s="32">
        <v>0.1</v>
      </c>
      <c r="J22" s="32">
        <v>0.1</v>
      </c>
      <c r="K22" s="32">
        <v>0.1</v>
      </c>
      <c r="L22" s="32">
        <v>0.1</v>
      </c>
      <c r="M22" s="32">
        <v>0.1</v>
      </c>
      <c r="N22" s="32">
        <v>0.1</v>
      </c>
      <c r="O22" s="32">
        <v>0.1</v>
      </c>
      <c r="P22" s="32">
        <v>0.1</v>
      </c>
      <c r="Q22" s="32">
        <v>0</v>
      </c>
    </row>
    <row r="23" spans="1:17" s="12" customFormat="1" ht="32.25" thickBot="1" x14ac:dyDescent="0.3">
      <c r="A23" s="19">
        <v>18</v>
      </c>
      <c r="B23" s="14" t="s">
        <v>18</v>
      </c>
      <c r="C23" s="15" t="s">
        <v>8</v>
      </c>
      <c r="D23" s="32"/>
      <c r="E23" s="32"/>
      <c r="F23" s="32" t="s">
        <v>5</v>
      </c>
      <c r="G23" s="32" t="s">
        <v>5</v>
      </c>
      <c r="H23" s="32" t="s">
        <v>5</v>
      </c>
      <c r="I23" s="32" t="s">
        <v>5</v>
      </c>
      <c r="J23" s="32" t="s">
        <v>5</v>
      </c>
      <c r="K23" s="32" t="s">
        <v>5</v>
      </c>
      <c r="L23" s="32" t="s">
        <v>5</v>
      </c>
      <c r="M23" s="32" t="s">
        <v>5</v>
      </c>
      <c r="N23" s="32" t="s">
        <v>5</v>
      </c>
      <c r="O23" s="32" t="s">
        <v>5</v>
      </c>
      <c r="P23" s="32" t="s">
        <v>5</v>
      </c>
      <c r="Q23" s="32" t="s">
        <v>5</v>
      </c>
    </row>
    <row r="24" spans="1:17" s="12" customFormat="1" ht="16.5" thickBot="1" x14ac:dyDescent="0.3">
      <c r="A24" s="19">
        <v>19</v>
      </c>
      <c r="B24" s="14" t="s">
        <v>9</v>
      </c>
      <c r="C24" s="15" t="s">
        <v>4</v>
      </c>
      <c r="D24" s="32"/>
      <c r="E24" s="32"/>
      <c r="F24" s="32" t="s">
        <v>5</v>
      </c>
      <c r="G24" s="32" t="s">
        <v>5</v>
      </c>
      <c r="H24" s="32" t="s">
        <v>5</v>
      </c>
      <c r="I24" s="32" t="s">
        <v>5</v>
      </c>
      <c r="J24" s="32" t="s">
        <v>5</v>
      </c>
      <c r="K24" s="32" t="s">
        <v>5</v>
      </c>
      <c r="L24" s="32" t="s">
        <v>5</v>
      </c>
      <c r="M24" s="32" t="s">
        <v>5</v>
      </c>
      <c r="N24" s="32" t="s">
        <v>5</v>
      </c>
      <c r="O24" s="32" t="s">
        <v>5</v>
      </c>
      <c r="P24" s="32" t="s">
        <v>5</v>
      </c>
      <c r="Q24" s="32" t="s">
        <v>5</v>
      </c>
    </row>
    <row r="25" spans="1:17" s="12" customFormat="1" ht="32.25" thickBot="1" x14ac:dyDescent="0.3">
      <c r="A25" s="19">
        <v>20</v>
      </c>
      <c r="B25" s="14" t="s">
        <v>19</v>
      </c>
      <c r="C25" s="15" t="s">
        <v>8</v>
      </c>
      <c r="D25" s="32"/>
      <c r="E25" s="32"/>
      <c r="F25" s="32" t="s">
        <v>5</v>
      </c>
      <c r="G25" s="32" t="s">
        <v>5</v>
      </c>
      <c r="H25" s="32" t="s">
        <v>5</v>
      </c>
      <c r="I25" s="32" t="s">
        <v>5</v>
      </c>
      <c r="J25" s="32" t="s">
        <v>5</v>
      </c>
      <c r="K25" s="32" t="s">
        <v>5</v>
      </c>
      <c r="L25" s="32" t="s">
        <v>5</v>
      </c>
      <c r="M25" s="32" t="s">
        <v>5</v>
      </c>
      <c r="N25" s="32" t="s">
        <v>5</v>
      </c>
      <c r="O25" s="32" t="s">
        <v>5</v>
      </c>
      <c r="P25" s="32" t="s">
        <v>5</v>
      </c>
      <c r="Q25" s="32" t="s">
        <v>5</v>
      </c>
    </row>
    <row r="26" spans="1:17" s="12" customFormat="1" ht="16.5" thickBot="1" x14ac:dyDescent="0.3">
      <c r="A26" s="19">
        <v>21</v>
      </c>
      <c r="B26" s="20" t="s">
        <v>20</v>
      </c>
      <c r="C26" s="21" t="s">
        <v>4</v>
      </c>
      <c r="D26" s="34">
        <v>470.7</v>
      </c>
      <c r="E26" s="34">
        <v>168.8</v>
      </c>
      <c r="F26" s="34">
        <v>85.2</v>
      </c>
      <c r="G26" s="34">
        <v>89.7</v>
      </c>
      <c r="H26" s="34">
        <v>92.9</v>
      </c>
      <c r="I26" s="34">
        <v>104.8</v>
      </c>
      <c r="J26" s="34">
        <v>113.3</v>
      </c>
      <c r="K26" s="34">
        <v>120.8</v>
      </c>
      <c r="L26" s="34">
        <v>111.1</v>
      </c>
      <c r="M26" s="34">
        <v>132.1</v>
      </c>
      <c r="N26" s="34">
        <v>163.80000000000001</v>
      </c>
      <c r="O26" s="34">
        <v>110.1</v>
      </c>
      <c r="P26" s="34">
        <v>107.2</v>
      </c>
      <c r="Q26" s="34" t="s">
        <v>5</v>
      </c>
    </row>
    <row r="27" spans="1:17" s="12" customFormat="1" ht="16.5" thickBot="1" x14ac:dyDescent="0.3">
      <c r="A27" s="19">
        <v>22</v>
      </c>
      <c r="B27" s="14" t="s">
        <v>6</v>
      </c>
      <c r="C27" s="15" t="s">
        <v>4</v>
      </c>
      <c r="D27" s="32">
        <v>38.6</v>
      </c>
      <c r="E27" s="32">
        <v>8</v>
      </c>
      <c r="F27" s="32">
        <v>4.5</v>
      </c>
      <c r="G27" s="32">
        <v>3.9</v>
      </c>
      <c r="H27" s="32">
        <v>5.7</v>
      </c>
      <c r="I27" s="32">
        <v>4.5</v>
      </c>
      <c r="J27" s="32">
        <v>5.0999999999999996</v>
      </c>
      <c r="K27" s="32">
        <v>6.1</v>
      </c>
      <c r="L27" s="32">
        <v>6.1</v>
      </c>
      <c r="M27" s="32">
        <v>5.4</v>
      </c>
      <c r="N27" s="32">
        <v>4.7</v>
      </c>
      <c r="O27" s="32">
        <v>3.9</v>
      </c>
      <c r="P27" s="32">
        <v>4.4000000000000004</v>
      </c>
      <c r="Q27" s="32">
        <v>4.5</v>
      </c>
    </row>
    <row r="28" spans="1:17" s="12" customFormat="1" ht="32.25" thickBot="1" x14ac:dyDescent="0.3">
      <c r="A28" s="19">
        <v>23</v>
      </c>
      <c r="B28" s="14" t="s">
        <v>21</v>
      </c>
      <c r="C28" s="15" t="s">
        <v>8</v>
      </c>
      <c r="D28" s="32">
        <v>8.1999999999999993</v>
      </c>
      <c r="E28" s="32">
        <v>4.7</v>
      </c>
      <c r="F28" s="32">
        <v>5.3</v>
      </c>
      <c r="G28" s="32">
        <v>4.3</v>
      </c>
      <c r="H28" s="32">
        <v>6.1</v>
      </c>
      <c r="I28" s="32">
        <v>4.3</v>
      </c>
      <c r="J28" s="32">
        <v>4.5</v>
      </c>
      <c r="K28" s="32">
        <v>5</v>
      </c>
      <c r="L28" s="32">
        <v>5.5</v>
      </c>
      <c r="M28" s="32">
        <v>4.0999999999999996</v>
      </c>
      <c r="N28" s="32">
        <v>2.9</v>
      </c>
      <c r="O28" s="32">
        <v>3.5</v>
      </c>
      <c r="P28" s="32">
        <v>4.0999999999999996</v>
      </c>
      <c r="Q28" s="32"/>
    </row>
    <row r="29" spans="1:17" s="12" customFormat="1" ht="18.75" thickBot="1" x14ac:dyDescent="0.3">
      <c r="A29" s="19">
        <v>24</v>
      </c>
      <c r="B29" s="14" t="s">
        <v>301</v>
      </c>
      <c r="C29" s="15" t="s">
        <v>4</v>
      </c>
      <c r="D29" s="32">
        <v>432.1</v>
      </c>
      <c r="E29" s="32">
        <v>160.80000000000001</v>
      </c>
      <c r="F29" s="32">
        <v>80.7</v>
      </c>
      <c r="G29" s="32">
        <v>85.8</v>
      </c>
      <c r="H29" s="32">
        <v>87.2</v>
      </c>
      <c r="I29" s="32">
        <v>100.3</v>
      </c>
      <c r="J29" s="32">
        <v>108.2</v>
      </c>
      <c r="K29" s="32">
        <v>114.7</v>
      </c>
      <c r="L29" s="32">
        <v>105</v>
      </c>
      <c r="M29" s="32">
        <v>126.7</v>
      </c>
      <c r="N29" s="32">
        <v>159.1</v>
      </c>
      <c r="O29" s="32">
        <v>106.2</v>
      </c>
      <c r="P29" s="32">
        <v>102.8</v>
      </c>
      <c r="Q29" s="32" t="s">
        <v>5</v>
      </c>
    </row>
    <row r="30" spans="1:17" s="12" customFormat="1" ht="32.25" thickBot="1" x14ac:dyDescent="0.3">
      <c r="A30" s="19">
        <v>25</v>
      </c>
      <c r="B30" s="14" t="s">
        <v>22</v>
      </c>
      <c r="C30" s="15" t="s">
        <v>8</v>
      </c>
      <c r="D30" s="32">
        <v>91.8</v>
      </c>
      <c r="E30" s="32">
        <v>95.3</v>
      </c>
      <c r="F30" s="32">
        <v>94.7</v>
      </c>
      <c r="G30" s="32">
        <v>95.7</v>
      </c>
      <c r="H30" s="32">
        <v>93.9</v>
      </c>
      <c r="I30" s="32">
        <v>95.7</v>
      </c>
      <c r="J30" s="32">
        <v>95.5</v>
      </c>
      <c r="K30" s="32">
        <v>95</v>
      </c>
      <c r="L30" s="32">
        <v>94.5</v>
      </c>
      <c r="M30" s="32">
        <v>95.9</v>
      </c>
      <c r="N30" s="32">
        <v>97.1</v>
      </c>
      <c r="O30" s="32">
        <v>96.5</v>
      </c>
      <c r="P30" s="32">
        <v>95.9</v>
      </c>
      <c r="Q30" s="32"/>
    </row>
    <row r="31" spans="1:17" s="12" customFormat="1" ht="16.5" thickBot="1" x14ac:dyDescent="0.3">
      <c r="A31" s="19">
        <v>26</v>
      </c>
      <c r="B31" s="20" t="s">
        <v>23</v>
      </c>
      <c r="C31" s="21" t="s">
        <v>4</v>
      </c>
      <c r="D31" s="34"/>
      <c r="E31" s="34"/>
      <c r="F31" s="34">
        <v>21.3</v>
      </c>
      <c r="G31" s="34">
        <v>22.8</v>
      </c>
      <c r="H31" s="34">
        <v>13.4</v>
      </c>
      <c r="I31" s="34">
        <v>15</v>
      </c>
      <c r="J31" s="34">
        <v>17.3</v>
      </c>
      <c r="K31" s="34">
        <v>18.5</v>
      </c>
      <c r="L31" s="34">
        <v>16.7</v>
      </c>
      <c r="M31" s="34">
        <v>18.7</v>
      </c>
      <c r="N31" s="34">
        <v>26.2</v>
      </c>
      <c r="O31" s="34">
        <v>16.600000000000001</v>
      </c>
      <c r="P31" s="34">
        <v>15</v>
      </c>
      <c r="Q31" s="34"/>
    </row>
    <row r="32" spans="1:17" s="12" customFormat="1" ht="16.5" thickBot="1" x14ac:dyDescent="0.3">
      <c r="A32" s="19">
        <v>27</v>
      </c>
      <c r="B32" s="14" t="s">
        <v>6</v>
      </c>
      <c r="C32" s="15" t="s">
        <v>4</v>
      </c>
      <c r="D32" s="32"/>
      <c r="E32" s="32"/>
      <c r="F32" s="32">
        <v>0.6</v>
      </c>
      <c r="G32" s="32">
        <v>0.6</v>
      </c>
      <c r="H32" s="32">
        <v>0.5</v>
      </c>
      <c r="I32" s="32">
        <v>0.6</v>
      </c>
      <c r="J32" s="32">
        <v>1.5</v>
      </c>
      <c r="K32" s="32">
        <v>1.6</v>
      </c>
      <c r="L32" s="32">
        <v>1.2</v>
      </c>
      <c r="M32" s="32">
        <v>0.8</v>
      </c>
      <c r="N32" s="32">
        <v>0.9</v>
      </c>
      <c r="O32" s="32">
        <v>0.9</v>
      </c>
      <c r="P32" s="32">
        <v>0.9</v>
      </c>
      <c r="Q32" s="32">
        <v>1</v>
      </c>
    </row>
    <row r="33" spans="1:17" s="12" customFormat="1" ht="32.25" thickBot="1" x14ac:dyDescent="0.3">
      <c r="A33" s="19">
        <v>28</v>
      </c>
      <c r="B33" s="14" t="s">
        <v>24</v>
      </c>
      <c r="C33" s="15" t="s">
        <v>8</v>
      </c>
      <c r="D33" s="32"/>
      <c r="E33" s="32"/>
      <c r="F33" s="32">
        <v>2.8</v>
      </c>
      <c r="G33" s="32">
        <v>2.6</v>
      </c>
      <c r="H33" s="32">
        <v>3.7</v>
      </c>
      <c r="I33" s="32">
        <v>4</v>
      </c>
      <c r="J33" s="32">
        <v>8.6999999999999993</v>
      </c>
      <c r="K33" s="32">
        <v>8.6</v>
      </c>
      <c r="L33" s="32">
        <v>7.2</v>
      </c>
      <c r="M33" s="32">
        <v>4.3</v>
      </c>
      <c r="N33" s="32">
        <v>3.4</v>
      </c>
      <c r="O33" s="32">
        <v>5.4</v>
      </c>
      <c r="P33" s="32">
        <v>6</v>
      </c>
      <c r="Q33" s="32"/>
    </row>
    <row r="34" spans="1:17" s="12" customFormat="1" ht="18.75" thickBot="1" x14ac:dyDescent="0.3">
      <c r="A34" s="19">
        <v>29</v>
      </c>
      <c r="B34" s="14" t="s">
        <v>301</v>
      </c>
      <c r="C34" s="15" t="s">
        <v>4</v>
      </c>
      <c r="D34" s="32">
        <v>89.2</v>
      </c>
      <c r="E34" s="32">
        <v>41.6</v>
      </c>
      <c r="F34" s="32">
        <v>20.7</v>
      </c>
      <c r="G34" s="32">
        <v>22.2</v>
      </c>
      <c r="H34" s="32">
        <v>12.9</v>
      </c>
      <c r="I34" s="32">
        <v>14.4</v>
      </c>
      <c r="J34" s="32">
        <v>15.8</v>
      </c>
      <c r="K34" s="32">
        <v>16.899999999999999</v>
      </c>
      <c r="L34" s="32">
        <v>15.5</v>
      </c>
      <c r="M34" s="32">
        <v>17.899999999999999</v>
      </c>
      <c r="N34" s="32">
        <v>25.3</v>
      </c>
      <c r="O34" s="32">
        <v>15.7</v>
      </c>
      <c r="P34" s="32">
        <v>14.1</v>
      </c>
      <c r="Q34" s="32" t="s">
        <v>5</v>
      </c>
    </row>
    <row r="35" spans="1:17" s="12" customFormat="1" ht="32.25" thickBot="1" x14ac:dyDescent="0.3">
      <c r="A35" s="19">
        <v>30</v>
      </c>
      <c r="B35" s="14" t="s">
        <v>25</v>
      </c>
      <c r="C35" s="15" t="s">
        <v>8</v>
      </c>
      <c r="D35" s="32"/>
      <c r="E35" s="32"/>
      <c r="F35" s="32">
        <v>97.2</v>
      </c>
      <c r="G35" s="32">
        <v>97.4</v>
      </c>
      <c r="H35" s="32">
        <v>96.3</v>
      </c>
      <c r="I35" s="32">
        <v>96</v>
      </c>
      <c r="J35" s="32">
        <v>91.3</v>
      </c>
      <c r="K35" s="32">
        <v>91.4</v>
      </c>
      <c r="L35" s="32">
        <v>92.8</v>
      </c>
      <c r="M35" s="32">
        <v>95.7</v>
      </c>
      <c r="N35" s="32">
        <v>96.6</v>
      </c>
      <c r="O35" s="32">
        <v>94.6</v>
      </c>
      <c r="P35" s="32">
        <v>94</v>
      </c>
      <c r="Q35" s="32"/>
    </row>
    <row r="36" spans="1:17" s="12" customFormat="1" ht="16.5" thickBot="1" x14ac:dyDescent="0.3">
      <c r="A36" s="19">
        <v>31</v>
      </c>
      <c r="B36" s="20" t="s">
        <v>26</v>
      </c>
      <c r="C36" s="21" t="s">
        <v>4</v>
      </c>
      <c r="D36" s="34"/>
      <c r="E36" s="34"/>
      <c r="F36" s="34"/>
      <c r="G36" s="34"/>
      <c r="H36" s="34"/>
      <c r="I36" s="34"/>
      <c r="J36" s="34"/>
      <c r="K36" s="34"/>
      <c r="L36" s="34"/>
      <c r="M36" s="34"/>
      <c r="N36" s="34"/>
      <c r="O36" s="34"/>
      <c r="P36" s="34"/>
      <c r="Q36" s="34"/>
    </row>
    <row r="37" spans="1:17" s="12" customFormat="1" ht="16.5" thickBot="1" x14ac:dyDescent="0.3">
      <c r="A37" s="19">
        <v>32</v>
      </c>
      <c r="B37" s="14" t="s">
        <v>6</v>
      </c>
      <c r="C37" s="15" t="s">
        <v>4</v>
      </c>
      <c r="D37" s="32"/>
      <c r="E37" s="32"/>
      <c r="F37" s="32"/>
      <c r="G37" s="32"/>
      <c r="H37" s="32"/>
      <c r="I37" s="32"/>
      <c r="J37" s="32"/>
      <c r="K37" s="32"/>
      <c r="L37" s="32"/>
      <c r="M37" s="32"/>
      <c r="N37" s="32"/>
      <c r="O37" s="32"/>
      <c r="P37" s="32"/>
      <c r="Q37" s="32"/>
    </row>
    <row r="38" spans="1:17" s="12" customFormat="1" ht="32.25" thickBot="1" x14ac:dyDescent="0.3">
      <c r="A38" s="19">
        <v>33</v>
      </c>
      <c r="B38" s="14" t="s">
        <v>27</v>
      </c>
      <c r="C38" s="15" t="s">
        <v>8</v>
      </c>
      <c r="D38" s="32"/>
      <c r="E38" s="32"/>
      <c r="F38" s="32"/>
      <c r="G38" s="32"/>
      <c r="H38" s="32"/>
      <c r="I38" s="32"/>
      <c r="J38" s="32"/>
      <c r="K38" s="32"/>
      <c r="L38" s="32"/>
      <c r="M38" s="32"/>
      <c r="N38" s="32"/>
      <c r="O38" s="32"/>
      <c r="P38" s="32"/>
      <c r="Q38" s="32"/>
    </row>
    <row r="39" spans="1:17" s="12" customFormat="1" ht="16.5" thickBot="1" x14ac:dyDescent="0.3">
      <c r="A39" s="19">
        <v>34</v>
      </c>
      <c r="B39" s="14" t="s">
        <v>9</v>
      </c>
      <c r="C39" s="15" t="s">
        <v>4</v>
      </c>
      <c r="D39" s="32"/>
      <c r="E39" s="32"/>
      <c r="F39" s="32"/>
      <c r="G39" s="32"/>
      <c r="H39" s="32"/>
      <c r="I39" s="32"/>
      <c r="J39" s="32"/>
      <c r="K39" s="32"/>
      <c r="L39" s="32"/>
      <c r="M39" s="32"/>
      <c r="N39" s="32"/>
      <c r="O39" s="32"/>
      <c r="P39" s="32"/>
      <c r="Q39" s="32"/>
    </row>
    <row r="40" spans="1:17" s="12" customFormat="1" ht="32.25" thickBot="1" x14ac:dyDescent="0.3">
      <c r="A40" s="19">
        <v>35</v>
      </c>
      <c r="B40" s="14" t="s">
        <v>28</v>
      </c>
      <c r="C40" s="15" t="s">
        <v>8</v>
      </c>
      <c r="D40" s="32"/>
      <c r="E40" s="32"/>
      <c r="F40" s="32"/>
      <c r="G40" s="32"/>
      <c r="H40" s="32"/>
      <c r="I40" s="32"/>
      <c r="J40" s="32"/>
      <c r="K40" s="32"/>
      <c r="L40" s="32"/>
      <c r="M40" s="32"/>
      <c r="N40" s="32"/>
      <c r="O40" s="32"/>
      <c r="P40" s="32"/>
      <c r="Q40" s="32"/>
    </row>
    <row r="41" spans="1:17" s="12" customFormat="1" ht="16.5" thickBot="1" x14ac:dyDescent="0.3">
      <c r="A41" s="19">
        <v>36</v>
      </c>
      <c r="B41" s="20" t="s">
        <v>29</v>
      </c>
      <c r="C41" s="21" t="s">
        <v>4</v>
      </c>
      <c r="D41" s="34"/>
      <c r="E41" s="34"/>
      <c r="F41" s="34"/>
      <c r="G41" s="34"/>
      <c r="H41" s="34"/>
      <c r="I41" s="34"/>
      <c r="J41" s="34"/>
      <c r="K41" s="34"/>
      <c r="L41" s="34"/>
      <c r="M41" s="34"/>
      <c r="N41" s="34"/>
      <c r="O41" s="34"/>
      <c r="P41" s="34"/>
      <c r="Q41" s="34"/>
    </row>
    <row r="42" spans="1:17" s="12" customFormat="1" ht="16.5" thickBot="1" x14ac:dyDescent="0.3">
      <c r="A42" s="19">
        <v>37</v>
      </c>
      <c r="B42" s="14" t="s">
        <v>6</v>
      </c>
      <c r="C42" s="15" t="s">
        <v>4</v>
      </c>
      <c r="D42" s="32"/>
      <c r="E42" s="32"/>
      <c r="F42" s="32"/>
      <c r="G42" s="32"/>
      <c r="H42" s="32"/>
      <c r="I42" s="32"/>
      <c r="J42" s="32"/>
      <c r="K42" s="32"/>
      <c r="L42" s="32"/>
      <c r="M42" s="32"/>
      <c r="N42" s="32"/>
      <c r="O42" s="32"/>
      <c r="P42" s="32"/>
      <c r="Q42" s="32"/>
    </row>
    <row r="43" spans="1:17" s="12" customFormat="1" ht="32.25" thickBot="1" x14ac:dyDescent="0.3">
      <c r="A43" s="19">
        <v>38</v>
      </c>
      <c r="B43" s="14" t="s">
        <v>30</v>
      </c>
      <c r="C43" s="15" t="s">
        <v>8</v>
      </c>
      <c r="D43" s="32"/>
      <c r="E43" s="32"/>
      <c r="F43" s="32"/>
      <c r="G43" s="32"/>
      <c r="H43" s="32"/>
      <c r="I43" s="32"/>
      <c r="J43" s="32"/>
      <c r="K43" s="32"/>
      <c r="L43" s="32"/>
      <c r="M43" s="32"/>
      <c r="N43" s="32"/>
      <c r="O43" s="32"/>
      <c r="P43" s="32"/>
      <c r="Q43" s="32"/>
    </row>
    <row r="44" spans="1:17" s="12" customFormat="1" ht="16.5" thickBot="1" x14ac:dyDescent="0.3">
      <c r="A44" s="19">
        <v>39</v>
      </c>
      <c r="B44" s="14" t="s">
        <v>9</v>
      </c>
      <c r="C44" s="15" t="s">
        <v>4</v>
      </c>
      <c r="D44" s="32"/>
      <c r="E44" s="32"/>
      <c r="F44" s="32"/>
      <c r="G44" s="32"/>
      <c r="H44" s="32"/>
      <c r="I44" s="32"/>
      <c r="J44" s="32"/>
      <c r="K44" s="32"/>
      <c r="L44" s="32"/>
      <c r="M44" s="32"/>
      <c r="N44" s="32"/>
      <c r="O44" s="32"/>
      <c r="P44" s="32"/>
      <c r="Q44" s="32"/>
    </row>
    <row r="45" spans="1:17" s="12" customFormat="1" ht="32.25" thickBot="1" x14ac:dyDescent="0.3">
      <c r="A45" s="19">
        <v>40</v>
      </c>
      <c r="B45" s="14" t="s">
        <v>31</v>
      </c>
      <c r="C45" s="15" t="s">
        <v>8</v>
      </c>
      <c r="D45" s="32"/>
      <c r="E45" s="32"/>
      <c r="F45" s="32"/>
      <c r="G45" s="32"/>
      <c r="H45" s="32"/>
      <c r="I45" s="32"/>
      <c r="J45" s="32"/>
      <c r="K45" s="32"/>
      <c r="L45" s="32"/>
      <c r="M45" s="32"/>
      <c r="N45" s="32"/>
      <c r="O45" s="32"/>
      <c r="P45" s="32"/>
      <c r="Q45" s="32"/>
    </row>
    <row r="46" spans="1:17" s="12" customFormat="1" ht="16.5" thickBot="1" x14ac:dyDescent="0.3">
      <c r="A46" s="19">
        <v>41</v>
      </c>
      <c r="B46" s="20" t="s">
        <v>32</v>
      </c>
      <c r="C46" s="21" t="s">
        <v>4</v>
      </c>
      <c r="D46" s="34"/>
      <c r="E46" s="34"/>
      <c r="F46" s="34"/>
      <c r="G46" s="34"/>
      <c r="H46" s="34"/>
      <c r="I46" s="34"/>
      <c r="J46" s="34"/>
      <c r="K46" s="34"/>
      <c r="L46" s="34"/>
      <c r="M46" s="34"/>
      <c r="N46" s="34"/>
      <c r="O46" s="34"/>
      <c r="P46" s="34"/>
      <c r="Q46" s="34"/>
    </row>
    <row r="47" spans="1:17" s="12" customFormat="1" ht="16.5" thickBot="1" x14ac:dyDescent="0.3">
      <c r="A47" s="19">
        <v>42</v>
      </c>
      <c r="B47" s="14" t="s">
        <v>6</v>
      </c>
      <c r="C47" s="15" t="s">
        <v>4</v>
      </c>
      <c r="D47" s="32"/>
      <c r="E47" s="32"/>
      <c r="F47" s="32"/>
      <c r="G47" s="32"/>
      <c r="H47" s="32"/>
      <c r="I47" s="32"/>
      <c r="J47" s="32"/>
      <c r="K47" s="32"/>
      <c r="L47" s="32"/>
      <c r="M47" s="32"/>
      <c r="N47" s="32"/>
      <c r="O47" s="32"/>
      <c r="P47" s="32"/>
      <c r="Q47" s="32"/>
    </row>
    <row r="48" spans="1:17" s="12" customFormat="1" ht="32.25" thickBot="1" x14ac:dyDescent="0.3">
      <c r="A48" s="19">
        <v>43</v>
      </c>
      <c r="B48" s="14" t="s">
        <v>33</v>
      </c>
      <c r="C48" s="15" t="s">
        <v>8</v>
      </c>
      <c r="D48" s="32"/>
      <c r="E48" s="32"/>
      <c r="F48" s="32"/>
      <c r="G48" s="32"/>
      <c r="H48" s="32"/>
      <c r="I48" s="32"/>
      <c r="J48" s="32"/>
      <c r="K48" s="32"/>
      <c r="L48" s="32"/>
      <c r="M48" s="32"/>
      <c r="N48" s="32"/>
      <c r="O48" s="32"/>
      <c r="P48" s="32"/>
      <c r="Q48" s="32"/>
    </row>
    <row r="49" spans="1:17" s="12" customFormat="1" ht="16.5" thickBot="1" x14ac:dyDescent="0.3">
      <c r="A49" s="19">
        <v>44</v>
      </c>
      <c r="B49" s="14" t="s">
        <v>9</v>
      </c>
      <c r="C49" s="15" t="s">
        <v>4</v>
      </c>
      <c r="D49" s="32"/>
      <c r="E49" s="32"/>
      <c r="F49" s="32"/>
      <c r="G49" s="32"/>
      <c r="H49" s="32"/>
      <c r="I49" s="32"/>
      <c r="J49" s="32"/>
      <c r="K49" s="32"/>
      <c r="L49" s="32"/>
      <c r="M49" s="32"/>
      <c r="N49" s="32"/>
      <c r="O49" s="32"/>
      <c r="P49" s="32"/>
      <c r="Q49" s="32"/>
    </row>
    <row r="50" spans="1:17" s="12" customFormat="1" ht="32.25" thickBot="1" x14ac:dyDescent="0.3">
      <c r="A50" s="19">
        <v>45</v>
      </c>
      <c r="B50" s="14" t="s">
        <v>34</v>
      </c>
      <c r="C50" s="15" t="s">
        <v>8</v>
      </c>
      <c r="D50" s="32"/>
      <c r="E50" s="32"/>
      <c r="F50" s="32"/>
      <c r="G50" s="32"/>
      <c r="H50" s="32"/>
      <c r="I50" s="32"/>
      <c r="J50" s="32"/>
      <c r="K50" s="32"/>
      <c r="L50" s="32"/>
      <c r="M50" s="32"/>
      <c r="N50" s="32"/>
      <c r="O50" s="32"/>
      <c r="P50" s="32"/>
      <c r="Q50" s="32"/>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46" t="s">
        <v>303</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32"/>
      <c r="E53" s="32"/>
      <c r="F53" s="32">
        <v>1.8</v>
      </c>
      <c r="G53" s="32">
        <v>9</v>
      </c>
      <c r="H53" s="32">
        <v>16</v>
      </c>
      <c r="I53" s="32">
        <v>11.4</v>
      </c>
      <c r="J53" s="32">
        <v>16.5</v>
      </c>
      <c r="K53" s="32">
        <v>9.1999999999999993</v>
      </c>
      <c r="L53" s="32">
        <v>15.3</v>
      </c>
      <c r="M53" s="32">
        <v>9.9</v>
      </c>
      <c r="N53" s="32">
        <v>15.4</v>
      </c>
      <c r="O53" s="32">
        <v>23</v>
      </c>
      <c r="P53" s="32">
        <v>29.8</v>
      </c>
      <c r="Q53" s="32">
        <v>20.2</v>
      </c>
    </row>
    <row r="54" spans="1:17" s="12" customFormat="1" ht="16.5" thickBot="1" x14ac:dyDescent="0.3">
      <c r="A54" s="19">
        <v>49</v>
      </c>
      <c r="B54" s="14" t="s">
        <v>38</v>
      </c>
      <c r="C54" s="15" t="s">
        <v>39</v>
      </c>
      <c r="D54" s="32"/>
      <c r="E54" s="32"/>
      <c r="F54" s="32"/>
      <c r="G54" s="32"/>
      <c r="H54" s="32"/>
      <c r="I54" s="32"/>
      <c r="J54" s="32"/>
      <c r="K54" s="32"/>
      <c r="L54" s="32"/>
      <c r="M54" s="32"/>
      <c r="N54" s="32"/>
      <c r="O54" s="32"/>
      <c r="P54" s="32"/>
      <c r="Q54" s="32"/>
    </row>
    <row r="55" spans="1:17" s="12" customFormat="1" ht="16.5" thickBot="1" x14ac:dyDescent="0.3">
      <c r="A55" s="19">
        <v>50</v>
      </c>
      <c r="B55" s="14" t="s">
        <v>40</v>
      </c>
      <c r="C55" s="15" t="s">
        <v>41</v>
      </c>
      <c r="D55" s="32"/>
      <c r="E55" s="32"/>
      <c r="F55" s="32"/>
      <c r="G55" s="32"/>
      <c r="H55" s="32"/>
      <c r="I55" s="32"/>
      <c r="J55" s="32"/>
      <c r="K55" s="32"/>
      <c r="L55" s="32"/>
      <c r="M55" s="32"/>
      <c r="N55" s="32"/>
      <c r="O55" s="32"/>
      <c r="P55" s="32"/>
      <c r="Q55" s="32"/>
    </row>
    <row r="56" spans="1:17" s="12" customFormat="1" ht="16.5" thickBot="1" x14ac:dyDescent="0.3">
      <c r="A56" s="19">
        <v>51</v>
      </c>
      <c r="B56" s="14" t="s">
        <v>42</v>
      </c>
      <c r="C56" s="15" t="s">
        <v>37</v>
      </c>
      <c r="D56" s="32"/>
      <c r="E56" s="32"/>
      <c r="F56" s="32">
        <v>0.5</v>
      </c>
      <c r="G56" s="32">
        <v>0.3</v>
      </c>
      <c r="H56" s="32">
        <v>0.3</v>
      </c>
      <c r="I56" s="32">
        <v>0.2</v>
      </c>
      <c r="J56" s="32">
        <v>0.5</v>
      </c>
      <c r="K56" s="32">
        <v>0.5</v>
      </c>
      <c r="L56" s="32">
        <v>0.9</v>
      </c>
      <c r="M56" s="32">
        <v>0.6</v>
      </c>
      <c r="N56" s="32">
        <v>0.4</v>
      </c>
      <c r="O56" s="32">
        <v>0.4</v>
      </c>
      <c r="P56" s="32">
        <v>0.7</v>
      </c>
      <c r="Q56" s="32">
        <v>0.2</v>
      </c>
    </row>
    <row r="57" spans="1:17" s="12" customFormat="1" ht="16.5" thickBot="1" x14ac:dyDescent="0.3">
      <c r="A57" s="19">
        <v>52</v>
      </c>
      <c r="B57" s="14" t="s">
        <v>43</v>
      </c>
      <c r="C57" s="15" t="s">
        <v>37</v>
      </c>
      <c r="D57" s="32"/>
      <c r="E57" s="32"/>
      <c r="F57" s="32" t="s">
        <v>231</v>
      </c>
      <c r="G57" s="32" t="s">
        <v>231</v>
      </c>
      <c r="H57" s="32">
        <v>0</v>
      </c>
      <c r="I57" s="32">
        <v>0</v>
      </c>
      <c r="J57" s="32">
        <v>0</v>
      </c>
      <c r="K57" s="32">
        <v>0</v>
      </c>
      <c r="L57" s="32">
        <v>0</v>
      </c>
      <c r="M57" s="32">
        <v>0</v>
      </c>
      <c r="N57" s="32">
        <v>0</v>
      </c>
      <c r="O57" s="32">
        <v>0</v>
      </c>
      <c r="P57" s="32">
        <v>0</v>
      </c>
      <c r="Q57" s="32">
        <v>0</v>
      </c>
    </row>
    <row r="58" spans="1:17" s="12" customFormat="1" ht="16.5" thickBot="1" x14ac:dyDescent="0.3">
      <c r="A58" s="19">
        <v>53</v>
      </c>
      <c r="B58" s="90" t="s">
        <v>44</v>
      </c>
      <c r="C58" s="15" t="s">
        <v>37</v>
      </c>
      <c r="D58" s="32"/>
      <c r="E58" s="32"/>
      <c r="F58" s="32"/>
      <c r="G58" s="32"/>
      <c r="H58" s="32"/>
      <c r="I58" s="32"/>
      <c r="J58" s="32"/>
      <c r="K58" s="32"/>
      <c r="L58" s="32"/>
      <c r="M58" s="32"/>
      <c r="N58" s="32"/>
      <c r="O58" s="32"/>
      <c r="P58" s="32"/>
      <c r="Q58" s="32"/>
    </row>
    <row r="59" spans="1:17" s="12" customFormat="1" ht="32.25" thickBot="1" x14ac:dyDescent="0.3">
      <c r="A59" s="19">
        <v>54</v>
      </c>
      <c r="B59" s="14" t="s">
        <v>45</v>
      </c>
      <c r="C59" s="15" t="s">
        <v>37</v>
      </c>
      <c r="D59" s="32"/>
      <c r="E59" s="32"/>
      <c r="F59" s="32"/>
      <c r="G59" s="32"/>
      <c r="H59" s="32"/>
      <c r="I59" s="32"/>
      <c r="J59" s="32"/>
      <c r="K59" s="32"/>
      <c r="L59" s="32"/>
      <c r="M59" s="32"/>
      <c r="N59" s="32"/>
      <c r="O59" s="32"/>
      <c r="P59" s="32"/>
      <c r="Q59" s="32"/>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46</v>
      </c>
      <c r="C61" s="39"/>
      <c r="D61" s="39"/>
      <c r="E61" s="39"/>
      <c r="F61" s="39"/>
      <c r="G61" s="39"/>
      <c r="H61" s="39"/>
      <c r="I61" s="39"/>
      <c r="J61" s="39"/>
      <c r="K61" s="39"/>
      <c r="L61" s="39"/>
      <c r="M61" s="39"/>
      <c r="N61" s="39"/>
      <c r="O61" s="39"/>
      <c r="P61" s="39"/>
      <c r="Q61" s="40"/>
    </row>
    <row r="62" spans="1:17" s="12" customFormat="1" ht="32.25" thickBot="1" x14ac:dyDescent="0.3">
      <c r="A62" s="19">
        <v>57</v>
      </c>
      <c r="B62" s="14" t="s">
        <v>47</v>
      </c>
      <c r="C62" s="15" t="s">
        <v>48</v>
      </c>
      <c r="D62" s="32" t="s">
        <v>304</v>
      </c>
      <c r="E62" s="32" t="s">
        <v>305</v>
      </c>
      <c r="F62" s="32">
        <v>3.6</v>
      </c>
      <c r="G62" s="32">
        <v>3.6</v>
      </c>
      <c r="H62" s="32">
        <v>3.6</v>
      </c>
      <c r="I62" s="32">
        <v>3.6</v>
      </c>
      <c r="J62" s="32">
        <v>3.6</v>
      </c>
      <c r="K62" s="32">
        <v>3.6</v>
      </c>
      <c r="L62" s="32">
        <v>3.6</v>
      </c>
      <c r="M62" s="32">
        <v>3.6</v>
      </c>
      <c r="N62" s="32">
        <v>3.6</v>
      </c>
      <c r="O62" s="32">
        <v>3.6</v>
      </c>
      <c r="P62" s="32">
        <v>3.6</v>
      </c>
      <c r="Q62" s="32"/>
    </row>
    <row r="63" spans="1:17" s="12" customFormat="1" ht="32.25" thickBot="1" x14ac:dyDescent="0.3">
      <c r="A63" s="19">
        <v>58</v>
      </c>
      <c r="B63" s="47" t="s">
        <v>49</v>
      </c>
      <c r="C63" s="15" t="s">
        <v>50</v>
      </c>
      <c r="D63" s="32"/>
      <c r="E63" s="32"/>
      <c r="F63" s="32" t="s">
        <v>5</v>
      </c>
      <c r="G63" s="32" t="s">
        <v>5</v>
      </c>
      <c r="H63" s="32" t="s">
        <v>5</v>
      </c>
      <c r="I63" s="32" t="s">
        <v>5</v>
      </c>
      <c r="J63" s="32" t="s">
        <v>5</v>
      </c>
      <c r="K63" s="32" t="s">
        <v>5</v>
      </c>
      <c r="L63" s="32" t="s">
        <v>5</v>
      </c>
      <c r="M63" s="32" t="s">
        <v>5</v>
      </c>
      <c r="N63" s="32" t="s">
        <v>5</v>
      </c>
      <c r="O63" s="32">
        <v>2</v>
      </c>
      <c r="P63" s="32">
        <v>1.39</v>
      </c>
      <c r="Q63" s="32"/>
    </row>
    <row r="64" spans="1:17" s="12" customFormat="1" ht="32.25" thickBot="1" x14ac:dyDescent="0.3">
      <c r="A64" s="19">
        <v>59</v>
      </c>
      <c r="B64" s="47" t="s">
        <v>51</v>
      </c>
      <c r="C64" s="15" t="s">
        <v>50</v>
      </c>
      <c r="D64" s="32"/>
      <c r="E64" s="32"/>
      <c r="F64" s="32">
        <v>3.47</v>
      </c>
      <c r="G64" s="32">
        <v>3.81</v>
      </c>
      <c r="H64" s="32">
        <v>5.03</v>
      </c>
      <c r="I64" s="32">
        <v>5.17</v>
      </c>
      <c r="J64" s="32">
        <v>5.81</v>
      </c>
      <c r="K64" s="32">
        <v>6.36</v>
      </c>
      <c r="L64" s="32">
        <v>5.92</v>
      </c>
      <c r="M64" s="32">
        <v>6.03</v>
      </c>
      <c r="N64" s="32">
        <v>8.5299999999999994</v>
      </c>
      <c r="O64" s="32">
        <v>5.69</v>
      </c>
      <c r="P64" s="32">
        <v>4.6399999999999997</v>
      </c>
      <c r="Q64" s="32"/>
    </row>
    <row r="65" spans="1:17" s="12" customFormat="1" ht="32.25" thickBot="1" x14ac:dyDescent="0.3">
      <c r="A65" s="19">
        <v>60</v>
      </c>
      <c r="B65" s="47" t="s">
        <v>52</v>
      </c>
      <c r="C65" s="15" t="s">
        <v>50</v>
      </c>
      <c r="D65" s="32"/>
      <c r="E65" s="32"/>
      <c r="F65" s="32" t="s">
        <v>5</v>
      </c>
      <c r="G65" s="32" t="s">
        <v>5</v>
      </c>
      <c r="H65" s="32" t="s">
        <v>5</v>
      </c>
      <c r="I65" s="32" t="s">
        <v>5</v>
      </c>
      <c r="J65" s="32" t="s">
        <v>5</v>
      </c>
      <c r="K65" s="32" t="s">
        <v>5</v>
      </c>
      <c r="L65" s="32" t="s">
        <v>5</v>
      </c>
      <c r="M65" s="32" t="s">
        <v>5</v>
      </c>
      <c r="N65" s="32" t="s">
        <v>5</v>
      </c>
      <c r="O65" s="32" t="s">
        <v>5</v>
      </c>
      <c r="P65" s="32" t="s">
        <v>5</v>
      </c>
      <c r="Q65" s="32"/>
    </row>
    <row r="66" spans="1:17" s="12" customFormat="1" ht="32.25" thickBot="1" x14ac:dyDescent="0.3">
      <c r="A66" s="19">
        <v>61</v>
      </c>
      <c r="B66" s="47" t="s">
        <v>53</v>
      </c>
      <c r="C66" s="15" t="s">
        <v>50</v>
      </c>
      <c r="D66" s="32"/>
      <c r="E66" s="32"/>
      <c r="F66" s="32" t="s">
        <v>5</v>
      </c>
      <c r="G66" s="32" t="s">
        <v>5</v>
      </c>
      <c r="H66" s="32" t="s">
        <v>5</v>
      </c>
      <c r="I66" s="32" t="s">
        <v>5</v>
      </c>
      <c r="J66" s="32" t="s">
        <v>5</v>
      </c>
      <c r="K66" s="32" t="s">
        <v>5</v>
      </c>
      <c r="L66" s="32" t="s">
        <v>5</v>
      </c>
      <c r="M66" s="32" t="s">
        <v>5</v>
      </c>
      <c r="N66" s="32" t="s">
        <v>5</v>
      </c>
      <c r="O66" s="32" t="s">
        <v>5</v>
      </c>
      <c r="P66" s="32" t="s">
        <v>5</v>
      </c>
      <c r="Q66" s="32"/>
    </row>
    <row r="67" spans="1:17" s="12" customFormat="1" ht="32.25" thickBot="1" x14ac:dyDescent="0.3">
      <c r="A67" s="19">
        <v>62</v>
      </c>
      <c r="B67" s="47" t="s">
        <v>54</v>
      </c>
      <c r="C67" s="15" t="s">
        <v>50</v>
      </c>
      <c r="D67" s="32"/>
      <c r="E67" s="32"/>
      <c r="F67" s="32">
        <v>23.67</v>
      </c>
      <c r="G67" s="32">
        <v>24.92</v>
      </c>
      <c r="H67" s="32">
        <v>25.81</v>
      </c>
      <c r="I67" s="32">
        <v>29.11</v>
      </c>
      <c r="J67" s="32">
        <v>31.47</v>
      </c>
      <c r="K67" s="32">
        <v>33.56</v>
      </c>
      <c r="L67" s="32">
        <v>30.86</v>
      </c>
      <c r="M67" s="32">
        <v>36.69</v>
      </c>
      <c r="N67" s="32">
        <v>45.5</v>
      </c>
      <c r="O67" s="32">
        <v>30.58</v>
      </c>
      <c r="P67" s="32">
        <v>29.78</v>
      </c>
      <c r="Q67" s="32"/>
    </row>
    <row r="68" spans="1:17" s="12" customFormat="1" ht="32.25" thickBot="1" x14ac:dyDescent="0.3">
      <c r="A68" s="19">
        <v>63</v>
      </c>
      <c r="B68" s="47" t="s">
        <v>55</v>
      </c>
      <c r="C68" s="15" t="s">
        <v>50</v>
      </c>
      <c r="D68" s="32"/>
      <c r="E68" s="32"/>
      <c r="F68" s="32">
        <v>5.92</v>
      </c>
      <c r="G68" s="32">
        <v>6.33</v>
      </c>
      <c r="H68" s="32">
        <v>3.72</v>
      </c>
      <c r="I68" s="32">
        <v>4.17</v>
      </c>
      <c r="J68" s="32">
        <v>4.8099999999999996</v>
      </c>
      <c r="K68" s="32">
        <v>5.14</v>
      </c>
      <c r="L68" s="32">
        <v>4.6399999999999997</v>
      </c>
      <c r="M68" s="32">
        <v>5.19</v>
      </c>
      <c r="N68" s="32">
        <v>7.28</v>
      </c>
      <c r="O68" s="32">
        <v>4.6100000000000003</v>
      </c>
      <c r="P68" s="32">
        <v>4.17</v>
      </c>
      <c r="Q68" s="32"/>
    </row>
    <row r="69" spans="1:17" s="12" customFormat="1" ht="32.25" thickBot="1" x14ac:dyDescent="0.3">
      <c r="A69" s="19">
        <v>64</v>
      </c>
      <c r="B69" s="47" t="s">
        <v>56</v>
      </c>
      <c r="C69" s="15" t="s">
        <v>50</v>
      </c>
      <c r="D69" s="32"/>
      <c r="E69" s="32"/>
      <c r="F69" s="32"/>
      <c r="G69" s="32"/>
      <c r="H69" s="32"/>
      <c r="I69" s="32"/>
      <c r="J69" s="32"/>
      <c r="K69" s="32"/>
      <c r="L69" s="32"/>
      <c r="M69" s="32"/>
      <c r="N69" s="32"/>
      <c r="O69" s="32"/>
      <c r="P69" s="32"/>
      <c r="Q69" s="32"/>
    </row>
    <row r="70" spans="1:17" s="12" customFormat="1" ht="32.25" thickBot="1" x14ac:dyDescent="0.3">
      <c r="A70" s="19">
        <v>65</v>
      </c>
      <c r="B70" s="47" t="s">
        <v>57</v>
      </c>
      <c r="C70" s="15" t="s">
        <v>50</v>
      </c>
      <c r="D70" s="32"/>
      <c r="E70" s="32"/>
      <c r="F70" s="32"/>
      <c r="G70" s="32"/>
      <c r="H70" s="32"/>
      <c r="I70" s="32"/>
      <c r="J70" s="32"/>
      <c r="K70" s="32"/>
      <c r="L70" s="32"/>
      <c r="M70" s="32"/>
      <c r="N70" s="32"/>
      <c r="O70" s="32"/>
      <c r="P70" s="32"/>
      <c r="Q70" s="32"/>
    </row>
    <row r="71" spans="1:17" s="12" customFormat="1" ht="32.25" thickBot="1" x14ac:dyDescent="0.3">
      <c r="A71" s="19">
        <v>66</v>
      </c>
      <c r="B71" s="47" t="s">
        <v>58</v>
      </c>
      <c r="C71" s="15" t="s">
        <v>50</v>
      </c>
      <c r="D71" s="32"/>
      <c r="E71" s="32"/>
      <c r="F71" s="32"/>
      <c r="G71" s="32"/>
      <c r="H71" s="32"/>
      <c r="I71" s="32"/>
      <c r="J71" s="32"/>
      <c r="K71" s="32"/>
      <c r="L71" s="32"/>
      <c r="M71" s="32"/>
      <c r="N71" s="32"/>
      <c r="O71" s="32"/>
      <c r="P71" s="32"/>
      <c r="Q71" s="32"/>
    </row>
    <row r="72" spans="1:17" s="12" customFormat="1" ht="16.5" thickBot="1" x14ac:dyDescent="0.3">
      <c r="A72" s="19">
        <v>67</v>
      </c>
      <c r="B72" s="46" t="s">
        <v>306</v>
      </c>
      <c r="C72" s="39"/>
      <c r="D72" s="39"/>
      <c r="E72" s="39"/>
      <c r="F72" s="39"/>
      <c r="G72" s="39"/>
      <c r="H72" s="39"/>
      <c r="I72" s="39"/>
      <c r="J72" s="39"/>
      <c r="K72" s="39"/>
      <c r="L72" s="39"/>
      <c r="M72" s="39"/>
      <c r="N72" s="39"/>
      <c r="O72" s="39"/>
      <c r="P72" s="39"/>
      <c r="Q72" s="40"/>
    </row>
    <row r="73" spans="1:17" s="12" customFormat="1" ht="18.75" thickBot="1" x14ac:dyDescent="0.3">
      <c r="A73" s="19">
        <v>68</v>
      </c>
      <c r="B73" s="14" t="s">
        <v>60</v>
      </c>
      <c r="C73" s="15" t="s">
        <v>61</v>
      </c>
      <c r="D73" s="50">
        <v>33.799999999999997</v>
      </c>
      <c r="E73" s="250"/>
      <c r="F73" s="250"/>
      <c r="G73" s="250"/>
      <c r="H73" s="250"/>
      <c r="I73" s="250"/>
      <c r="J73" s="250"/>
      <c r="K73" s="250"/>
      <c r="L73" s="250"/>
      <c r="M73" s="250"/>
      <c r="N73" s="250"/>
      <c r="O73" s="250"/>
      <c r="P73" s="250"/>
      <c r="Q73" s="251"/>
    </row>
    <row r="74" spans="1:17" s="12" customFormat="1" ht="32.25" thickBot="1" x14ac:dyDescent="0.3">
      <c r="A74" s="19">
        <v>69</v>
      </c>
      <c r="B74" s="47" t="s">
        <v>62</v>
      </c>
      <c r="C74" s="15" t="s">
        <v>63</v>
      </c>
      <c r="D74" s="32"/>
      <c r="E74" s="32"/>
      <c r="F74" s="32" t="s">
        <v>5</v>
      </c>
      <c r="G74" s="32" t="s">
        <v>5</v>
      </c>
      <c r="H74" s="32" t="s">
        <v>5</v>
      </c>
      <c r="I74" s="32" t="s">
        <v>5</v>
      </c>
      <c r="J74" s="32" t="s">
        <v>5</v>
      </c>
      <c r="K74" s="32" t="s">
        <v>5</v>
      </c>
      <c r="L74" s="32" t="s">
        <v>5</v>
      </c>
      <c r="M74" s="32" t="s">
        <v>5</v>
      </c>
      <c r="N74" s="32" t="s">
        <v>5</v>
      </c>
      <c r="O74" s="32">
        <v>0.24</v>
      </c>
      <c r="P74" s="32">
        <v>0.16</v>
      </c>
      <c r="Q74" s="32"/>
    </row>
    <row r="75" spans="1:17" s="12" customFormat="1" ht="32.25" thickBot="1" x14ac:dyDescent="0.3">
      <c r="A75" s="19">
        <v>70</v>
      </c>
      <c r="B75" s="47" t="s">
        <v>64</v>
      </c>
      <c r="C75" s="15" t="s">
        <v>65</v>
      </c>
      <c r="D75" s="32"/>
      <c r="E75" s="32"/>
      <c r="F75" s="32">
        <v>0.41</v>
      </c>
      <c r="G75" s="32">
        <v>0.45</v>
      </c>
      <c r="H75" s="32">
        <v>0.6</v>
      </c>
      <c r="I75" s="32">
        <v>0.61</v>
      </c>
      <c r="J75" s="32">
        <v>0.69</v>
      </c>
      <c r="K75" s="32">
        <v>0.75</v>
      </c>
      <c r="L75" s="32">
        <v>0.7</v>
      </c>
      <c r="M75" s="32">
        <v>0.71</v>
      </c>
      <c r="N75" s="32">
        <v>1.01</v>
      </c>
      <c r="O75" s="32">
        <v>0.67</v>
      </c>
      <c r="P75" s="32">
        <v>0.55000000000000004</v>
      </c>
      <c r="Q75" s="32"/>
    </row>
    <row r="76" spans="1:17" s="12" customFormat="1" ht="32.25" thickBot="1" x14ac:dyDescent="0.3">
      <c r="A76" s="19">
        <v>71</v>
      </c>
      <c r="B76" s="47" t="s">
        <v>66</v>
      </c>
      <c r="C76" s="15" t="s">
        <v>65</v>
      </c>
      <c r="D76" s="32"/>
      <c r="E76" s="32"/>
      <c r="F76" s="32" t="s">
        <v>5</v>
      </c>
      <c r="G76" s="32" t="s">
        <v>5</v>
      </c>
      <c r="H76" s="32" t="s">
        <v>5</v>
      </c>
      <c r="I76" s="32" t="s">
        <v>5</v>
      </c>
      <c r="J76" s="32" t="s">
        <v>5</v>
      </c>
      <c r="K76" s="32" t="s">
        <v>5</v>
      </c>
      <c r="L76" s="32" t="s">
        <v>5</v>
      </c>
      <c r="M76" s="32" t="s">
        <v>5</v>
      </c>
      <c r="N76" s="32" t="s">
        <v>5</v>
      </c>
      <c r="O76" s="32" t="s">
        <v>5</v>
      </c>
      <c r="P76" s="32" t="s">
        <v>5</v>
      </c>
      <c r="Q76" s="32"/>
    </row>
    <row r="77" spans="1:17" s="12" customFormat="1" ht="32.25" thickBot="1" x14ac:dyDescent="0.3">
      <c r="A77" s="19">
        <v>72</v>
      </c>
      <c r="B77" s="47" t="s">
        <v>67</v>
      </c>
      <c r="C77" s="15" t="s">
        <v>65</v>
      </c>
      <c r="D77" s="32"/>
      <c r="E77" s="32"/>
      <c r="F77" s="32" t="s">
        <v>5</v>
      </c>
      <c r="G77" s="32" t="s">
        <v>5</v>
      </c>
      <c r="H77" s="32" t="s">
        <v>5</v>
      </c>
      <c r="I77" s="32" t="s">
        <v>5</v>
      </c>
      <c r="J77" s="32" t="s">
        <v>5</v>
      </c>
      <c r="K77" s="32" t="s">
        <v>5</v>
      </c>
      <c r="L77" s="32" t="s">
        <v>5</v>
      </c>
      <c r="M77" s="32" t="s">
        <v>5</v>
      </c>
      <c r="N77" s="32" t="s">
        <v>5</v>
      </c>
      <c r="O77" s="32" t="s">
        <v>5</v>
      </c>
      <c r="P77" s="32" t="s">
        <v>5</v>
      </c>
      <c r="Q77" s="32"/>
    </row>
    <row r="78" spans="1:17" s="12" customFormat="1" ht="32.25" thickBot="1" x14ac:dyDescent="0.3">
      <c r="A78" s="19">
        <v>73</v>
      </c>
      <c r="B78" s="47" t="s">
        <v>68</v>
      </c>
      <c r="C78" s="15" t="s">
        <v>65</v>
      </c>
      <c r="D78" s="32"/>
      <c r="E78" s="32">
        <v>5.55</v>
      </c>
      <c r="F78" s="32">
        <v>2.8</v>
      </c>
      <c r="G78" s="32">
        <v>2.95</v>
      </c>
      <c r="H78" s="32">
        <v>3.06</v>
      </c>
      <c r="I78" s="32">
        <v>3.45</v>
      </c>
      <c r="J78" s="32">
        <v>3.73</v>
      </c>
      <c r="K78" s="32">
        <v>3.97</v>
      </c>
      <c r="L78" s="32">
        <v>3.65</v>
      </c>
      <c r="M78" s="32">
        <v>4.3499999999999996</v>
      </c>
      <c r="N78" s="32">
        <v>5.39</v>
      </c>
      <c r="O78" s="32">
        <v>3.62</v>
      </c>
      <c r="P78" s="32">
        <v>3.53</v>
      </c>
      <c r="Q78" s="32"/>
    </row>
    <row r="79" spans="1:17" s="12" customFormat="1" ht="32.25" thickBot="1" x14ac:dyDescent="0.3">
      <c r="A79" s="19">
        <v>74</v>
      </c>
      <c r="B79" s="47" t="s">
        <v>69</v>
      </c>
      <c r="C79" s="15" t="s">
        <v>65</v>
      </c>
      <c r="D79" s="32"/>
      <c r="E79" s="32"/>
      <c r="F79" s="32">
        <v>0.7</v>
      </c>
      <c r="G79" s="32">
        <v>0.75</v>
      </c>
      <c r="H79" s="32">
        <v>0.44</v>
      </c>
      <c r="I79" s="32">
        <v>0.49</v>
      </c>
      <c r="J79" s="32">
        <v>0.56999999999999995</v>
      </c>
      <c r="K79" s="32">
        <v>0.61</v>
      </c>
      <c r="L79" s="32">
        <v>0.55000000000000004</v>
      </c>
      <c r="M79" s="32">
        <v>0.62</v>
      </c>
      <c r="N79" s="32">
        <v>0.86</v>
      </c>
      <c r="O79" s="32">
        <v>0.55000000000000004</v>
      </c>
      <c r="P79" s="32">
        <v>0.49</v>
      </c>
      <c r="Q79" s="32"/>
    </row>
    <row r="80" spans="1:17" s="12" customFormat="1" ht="32.25" thickBot="1" x14ac:dyDescent="0.3">
      <c r="A80" s="19">
        <v>75</v>
      </c>
      <c r="B80" s="47" t="s">
        <v>70</v>
      </c>
      <c r="C80" s="15" t="s">
        <v>65</v>
      </c>
      <c r="D80" s="32"/>
      <c r="E80" s="32"/>
      <c r="F80" s="32"/>
      <c r="G80" s="32"/>
      <c r="H80" s="32"/>
      <c r="I80" s="32"/>
      <c r="J80" s="32"/>
      <c r="K80" s="32"/>
      <c r="L80" s="32"/>
      <c r="M80" s="32"/>
      <c r="N80" s="32"/>
      <c r="O80" s="32"/>
      <c r="P80" s="32"/>
      <c r="Q80" s="32"/>
    </row>
    <row r="81" spans="1:17" s="12" customFormat="1" ht="32.25" thickBot="1" x14ac:dyDescent="0.3">
      <c r="A81" s="19">
        <v>76</v>
      </c>
      <c r="B81" s="47" t="s">
        <v>71</v>
      </c>
      <c r="C81" s="15" t="s">
        <v>65</v>
      </c>
      <c r="D81" s="32"/>
      <c r="E81" s="32"/>
      <c r="F81" s="32"/>
      <c r="G81" s="32"/>
      <c r="H81" s="32"/>
      <c r="I81" s="32"/>
      <c r="J81" s="32"/>
      <c r="K81" s="32"/>
      <c r="L81" s="32"/>
      <c r="M81" s="32"/>
      <c r="N81" s="32"/>
      <c r="O81" s="32"/>
      <c r="P81" s="32"/>
      <c r="Q81" s="32"/>
    </row>
    <row r="82" spans="1:17" s="12" customFormat="1" ht="32.25" thickBot="1" x14ac:dyDescent="0.3">
      <c r="A82" s="19">
        <v>77</v>
      </c>
      <c r="B82" s="47" t="s">
        <v>72</v>
      </c>
      <c r="C82" s="15" t="s">
        <v>63</v>
      </c>
      <c r="D82" s="32"/>
      <c r="E82" s="32"/>
      <c r="F82" s="32"/>
      <c r="G82" s="32"/>
      <c r="H82" s="32"/>
      <c r="I82" s="32"/>
      <c r="J82" s="32"/>
      <c r="K82" s="32"/>
      <c r="L82" s="32"/>
      <c r="M82" s="32"/>
      <c r="N82" s="32"/>
      <c r="O82" s="32"/>
      <c r="P82" s="32"/>
      <c r="Q82" s="32"/>
    </row>
    <row r="83" spans="1:17" s="12" customFormat="1" ht="16.5" thickBot="1" x14ac:dyDescent="0.3">
      <c r="A83" s="19">
        <v>78</v>
      </c>
      <c r="B83" s="46" t="s">
        <v>73</v>
      </c>
      <c r="C83" s="39"/>
      <c r="D83" s="39"/>
      <c r="E83" s="39"/>
      <c r="F83" s="39"/>
      <c r="G83" s="39"/>
      <c r="H83" s="39"/>
      <c r="I83" s="39"/>
      <c r="J83" s="39"/>
      <c r="K83" s="39"/>
      <c r="L83" s="39"/>
      <c r="M83" s="39"/>
      <c r="N83" s="39"/>
      <c r="O83" s="39"/>
      <c r="P83" s="39"/>
      <c r="Q83" s="40"/>
    </row>
    <row r="84" spans="1:17" s="12" customFormat="1" ht="48" thickBot="1" x14ac:dyDescent="0.3">
      <c r="A84" s="19">
        <v>79</v>
      </c>
      <c r="B84" s="14" t="s">
        <v>283</v>
      </c>
      <c r="C84" s="15" t="s">
        <v>75</v>
      </c>
      <c r="D84" s="32"/>
      <c r="E84" s="32">
        <v>6.8</v>
      </c>
      <c r="F84" s="33">
        <v>6</v>
      </c>
      <c r="G84" s="32">
        <v>6.4</v>
      </c>
      <c r="H84" s="32">
        <v>6.9</v>
      </c>
      <c r="I84" s="32">
        <v>7.5</v>
      </c>
      <c r="J84" s="32">
        <v>7.9</v>
      </c>
      <c r="K84" s="32">
        <v>8.5</v>
      </c>
      <c r="L84" s="32">
        <v>8.9</v>
      </c>
      <c r="M84" s="32">
        <v>9.1999999999999993</v>
      </c>
      <c r="N84" s="32">
        <v>9.9</v>
      </c>
      <c r="O84" s="32">
        <v>9.3000000000000007</v>
      </c>
      <c r="P84" s="32">
        <v>9.9</v>
      </c>
      <c r="Q84" s="32"/>
    </row>
    <row r="85" spans="1:17" s="12" customFormat="1" ht="32.25" thickBot="1" x14ac:dyDescent="0.3">
      <c r="A85" s="19">
        <v>80</v>
      </c>
      <c r="B85" s="47" t="s">
        <v>76</v>
      </c>
      <c r="C85" s="15" t="s">
        <v>77</v>
      </c>
      <c r="D85" s="32"/>
      <c r="E85" s="32"/>
      <c r="F85" s="32" t="s">
        <v>5</v>
      </c>
      <c r="G85" s="32" t="s">
        <v>5</v>
      </c>
      <c r="H85" s="32" t="s">
        <v>5</v>
      </c>
      <c r="I85" s="32" t="s">
        <v>5</v>
      </c>
      <c r="J85" s="32" t="s">
        <v>5</v>
      </c>
      <c r="K85" s="32" t="s">
        <v>5</v>
      </c>
      <c r="L85" s="32" t="s">
        <v>5</v>
      </c>
      <c r="M85" s="32" t="s">
        <v>5</v>
      </c>
      <c r="N85" s="32" t="s">
        <v>5</v>
      </c>
      <c r="O85" s="32">
        <v>0.77</v>
      </c>
      <c r="P85" s="32">
        <v>0.51</v>
      </c>
      <c r="Q85" s="32"/>
    </row>
    <row r="86" spans="1:17" s="12" customFormat="1" ht="32.25" thickBot="1" x14ac:dyDescent="0.3">
      <c r="A86" s="19">
        <v>81</v>
      </c>
      <c r="B86" s="47" t="s">
        <v>78</v>
      </c>
      <c r="C86" s="15" t="s">
        <v>79</v>
      </c>
      <c r="D86" s="32"/>
      <c r="E86" s="32"/>
      <c r="F86" s="32">
        <v>2.08</v>
      </c>
      <c r="G86" s="32">
        <v>2.14</v>
      </c>
      <c r="H86" s="32">
        <v>2.62</v>
      </c>
      <c r="I86" s="32">
        <v>2.48</v>
      </c>
      <c r="J86" s="32">
        <v>2.65</v>
      </c>
      <c r="K86" s="32">
        <v>2.69</v>
      </c>
      <c r="L86" s="32">
        <v>2.39</v>
      </c>
      <c r="M86" s="32">
        <v>2.36</v>
      </c>
      <c r="N86" s="32">
        <v>3.1</v>
      </c>
      <c r="O86" s="32">
        <v>2.2000000000000002</v>
      </c>
      <c r="P86" s="32">
        <v>1.69</v>
      </c>
      <c r="Q86" s="32"/>
    </row>
    <row r="87" spans="1:17" s="12" customFormat="1" ht="32.25" thickBot="1" x14ac:dyDescent="0.3">
      <c r="A87" s="19">
        <v>82</v>
      </c>
      <c r="B87" s="47" t="s">
        <v>80</v>
      </c>
      <c r="C87" s="15" t="s">
        <v>79</v>
      </c>
      <c r="D87" s="32"/>
      <c r="E87" s="32"/>
      <c r="F87" s="32" t="s">
        <v>5</v>
      </c>
      <c r="G87" s="32" t="s">
        <v>5</v>
      </c>
      <c r="H87" s="32" t="s">
        <v>5</v>
      </c>
      <c r="I87" s="32" t="s">
        <v>5</v>
      </c>
      <c r="J87" s="32" t="s">
        <v>5</v>
      </c>
      <c r="K87" s="32" t="s">
        <v>5</v>
      </c>
      <c r="L87" s="32" t="s">
        <v>5</v>
      </c>
      <c r="M87" s="32" t="s">
        <v>5</v>
      </c>
      <c r="N87" s="32" t="s">
        <v>5</v>
      </c>
      <c r="O87" s="32" t="s">
        <v>5</v>
      </c>
      <c r="P87" s="32" t="s">
        <v>5</v>
      </c>
      <c r="Q87" s="32"/>
    </row>
    <row r="88" spans="1:17" s="12" customFormat="1" ht="32.25" thickBot="1" x14ac:dyDescent="0.3">
      <c r="A88" s="19">
        <v>83</v>
      </c>
      <c r="B88" s="47" t="s">
        <v>81</v>
      </c>
      <c r="C88" s="15" t="s">
        <v>79</v>
      </c>
      <c r="D88" s="32"/>
      <c r="E88" s="32"/>
      <c r="F88" s="32" t="s">
        <v>5</v>
      </c>
      <c r="G88" s="32" t="s">
        <v>5</v>
      </c>
      <c r="H88" s="32" t="s">
        <v>5</v>
      </c>
      <c r="I88" s="32" t="s">
        <v>5</v>
      </c>
      <c r="J88" s="32" t="s">
        <v>5</v>
      </c>
      <c r="K88" s="32" t="s">
        <v>5</v>
      </c>
      <c r="L88" s="32" t="s">
        <v>5</v>
      </c>
      <c r="M88" s="32" t="s">
        <v>5</v>
      </c>
      <c r="N88" s="32" t="s">
        <v>5</v>
      </c>
      <c r="O88" s="32" t="s">
        <v>5</v>
      </c>
      <c r="P88" s="32" t="s">
        <v>5</v>
      </c>
      <c r="Q88" s="32"/>
    </row>
    <row r="89" spans="1:17" s="12" customFormat="1" ht="32.25" thickBot="1" x14ac:dyDescent="0.3">
      <c r="A89" s="19">
        <v>84</v>
      </c>
      <c r="B89" s="47" t="s">
        <v>82</v>
      </c>
      <c r="C89" s="15" t="s">
        <v>79</v>
      </c>
      <c r="D89" s="32"/>
      <c r="E89" s="32">
        <v>24.82</v>
      </c>
      <c r="F89" s="32">
        <v>14.2</v>
      </c>
      <c r="G89" s="32">
        <v>14.02</v>
      </c>
      <c r="H89" s="32">
        <v>13.46</v>
      </c>
      <c r="I89" s="32">
        <v>13.97</v>
      </c>
      <c r="J89" s="32">
        <v>14.34</v>
      </c>
      <c r="K89" s="32">
        <v>14.21</v>
      </c>
      <c r="L89" s="32">
        <v>12.48</v>
      </c>
      <c r="M89" s="32">
        <v>14.36</v>
      </c>
      <c r="N89" s="32">
        <v>16.55</v>
      </c>
      <c r="O89" s="32">
        <v>11.84</v>
      </c>
      <c r="P89" s="32">
        <v>10.83</v>
      </c>
      <c r="Q89" s="32"/>
    </row>
    <row r="90" spans="1:17" s="12" customFormat="1" ht="32.25" thickBot="1" x14ac:dyDescent="0.3">
      <c r="A90" s="19">
        <v>85</v>
      </c>
      <c r="B90" s="47" t="s">
        <v>83</v>
      </c>
      <c r="C90" s="15" t="s">
        <v>79</v>
      </c>
      <c r="D90" s="32"/>
      <c r="E90" s="32"/>
      <c r="F90" s="32">
        <v>3.55</v>
      </c>
      <c r="G90" s="32">
        <v>3.56</v>
      </c>
      <c r="H90" s="32">
        <v>1.94</v>
      </c>
      <c r="I90" s="32">
        <v>2</v>
      </c>
      <c r="J90" s="32">
        <v>2.19</v>
      </c>
      <c r="K90" s="32">
        <v>2.1800000000000002</v>
      </c>
      <c r="L90" s="32">
        <v>1.88</v>
      </c>
      <c r="M90" s="32">
        <v>2.0299999999999998</v>
      </c>
      <c r="N90" s="32">
        <v>2.65</v>
      </c>
      <c r="O90" s="32">
        <v>1.78</v>
      </c>
      <c r="P90" s="32">
        <v>1.52</v>
      </c>
      <c r="Q90" s="32"/>
    </row>
    <row r="91" spans="1:17" s="12" customFormat="1" ht="32.25" thickBot="1" x14ac:dyDescent="0.3">
      <c r="A91" s="19">
        <v>86</v>
      </c>
      <c r="B91" s="47" t="s">
        <v>84</v>
      </c>
      <c r="C91" s="15" t="s">
        <v>79</v>
      </c>
      <c r="D91" s="32"/>
      <c r="E91" s="32"/>
      <c r="F91" s="32"/>
      <c r="G91" s="32"/>
      <c r="H91" s="32"/>
      <c r="I91" s="32"/>
      <c r="J91" s="32"/>
      <c r="K91" s="32"/>
      <c r="L91" s="32"/>
      <c r="M91" s="32"/>
      <c r="N91" s="32"/>
      <c r="O91" s="32"/>
      <c r="P91" s="32"/>
      <c r="Q91" s="32"/>
    </row>
    <row r="92" spans="1:17" s="12" customFormat="1" ht="32.25" thickBot="1" x14ac:dyDescent="0.3">
      <c r="A92" s="19">
        <v>87</v>
      </c>
      <c r="B92" s="47" t="s">
        <v>85</v>
      </c>
      <c r="C92" s="15" t="s">
        <v>79</v>
      </c>
      <c r="D92" s="32"/>
      <c r="E92" s="32"/>
      <c r="F92" s="32"/>
      <c r="G92" s="32"/>
      <c r="H92" s="32"/>
      <c r="I92" s="32"/>
      <c r="J92" s="32"/>
      <c r="K92" s="32"/>
      <c r="L92" s="32"/>
      <c r="M92" s="32"/>
      <c r="N92" s="32"/>
      <c r="O92" s="32"/>
      <c r="P92" s="32"/>
      <c r="Q92" s="32"/>
    </row>
    <row r="93" spans="1:17" s="12" customFormat="1" ht="32.25" thickBot="1" x14ac:dyDescent="0.3">
      <c r="A93" s="19">
        <v>88</v>
      </c>
      <c r="B93" s="47" t="s">
        <v>86</v>
      </c>
      <c r="C93" s="15" t="s">
        <v>77</v>
      </c>
      <c r="D93" s="32"/>
      <c r="E93" s="32"/>
      <c r="F93" s="32"/>
      <c r="G93" s="32"/>
      <c r="H93" s="32"/>
      <c r="I93" s="32"/>
      <c r="J93" s="32"/>
      <c r="K93" s="32"/>
      <c r="L93" s="32"/>
      <c r="M93" s="32"/>
      <c r="N93" s="32"/>
      <c r="O93" s="32"/>
      <c r="P93" s="32"/>
      <c r="Q93" s="32"/>
    </row>
    <row r="94" spans="1:17" s="12" customFormat="1" ht="15.75" x14ac:dyDescent="0.25">
      <c r="A94" s="60"/>
      <c r="B94" s="252"/>
      <c r="C94" s="253"/>
      <c r="D94" s="254"/>
      <c r="E94" s="254"/>
      <c r="F94" s="254"/>
      <c r="G94" s="254"/>
      <c r="H94" s="254"/>
      <c r="I94" s="254"/>
      <c r="J94" s="254"/>
      <c r="K94" s="254"/>
      <c r="L94" s="254"/>
      <c r="M94" s="254"/>
      <c r="N94" s="254"/>
      <c r="O94" s="254"/>
      <c r="P94" s="254"/>
      <c r="Q94" s="254"/>
    </row>
    <row r="95" spans="1:17" s="12" customFormat="1" ht="18.75" customHeight="1" x14ac:dyDescent="0.25">
      <c r="A95" s="60"/>
      <c r="B95" s="255" t="s">
        <v>307</v>
      </c>
      <c r="C95" s="76"/>
      <c r="D95" s="76"/>
      <c r="E95" s="76"/>
      <c r="F95" s="76"/>
      <c r="G95" s="76"/>
      <c r="H95" s="253"/>
      <c r="I95" s="253"/>
      <c r="J95" s="253"/>
      <c r="K95" s="253"/>
      <c r="L95" s="253"/>
      <c r="M95" s="253"/>
      <c r="N95" s="253"/>
      <c r="O95" s="253"/>
      <c r="P95" s="253"/>
      <c r="Q95" s="253"/>
    </row>
    <row r="96" spans="1:17" s="12" customFormat="1" ht="15.75" x14ac:dyDescent="0.25">
      <c r="A96" s="60"/>
      <c r="B96" s="255" t="s">
        <v>308</v>
      </c>
      <c r="C96" s="256"/>
      <c r="D96" s="256"/>
      <c r="E96" s="256"/>
      <c r="F96" s="256"/>
      <c r="G96" s="256"/>
      <c r="H96" s="256"/>
      <c r="I96" s="253"/>
      <c r="J96" s="253"/>
      <c r="K96" s="253"/>
      <c r="L96" s="253"/>
      <c r="M96" s="253"/>
      <c r="N96" s="253"/>
      <c r="O96" s="253"/>
      <c r="P96" s="253"/>
      <c r="Q96" s="253"/>
    </row>
    <row r="97" spans="1:17" s="12" customFormat="1" ht="18" x14ac:dyDescent="0.25">
      <c r="A97" s="60"/>
      <c r="B97" s="257" t="s">
        <v>309</v>
      </c>
      <c r="C97" s="253"/>
      <c r="D97" s="253"/>
      <c r="E97" s="253"/>
      <c r="F97" s="253"/>
      <c r="G97" s="253"/>
      <c r="H97" s="253"/>
      <c r="I97" s="253"/>
      <c r="J97" s="253"/>
      <c r="K97" s="253"/>
      <c r="L97" s="253"/>
      <c r="M97" s="253"/>
      <c r="N97" s="253"/>
      <c r="O97" s="253"/>
      <c r="P97" s="253"/>
      <c r="Q97" s="253"/>
    </row>
    <row r="98" spans="1:17" s="12" customFormat="1" ht="15.75" x14ac:dyDescent="0.25">
      <c r="A98" s="60"/>
      <c r="B98" s="255" t="s">
        <v>310</v>
      </c>
      <c r="C98" s="256"/>
      <c r="D98" s="256"/>
      <c r="E98" s="256"/>
      <c r="F98" s="256"/>
      <c r="G98" s="256"/>
      <c r="H98" s="256"/>
      <c r="I98" s="256"/>
      <c r="J98" s="253"/>
      <c r="K98" s="253"/>
      <c r="L98" s="253"/>
      <c r="M98" s="253"/>
      <c r="N98" s="253"/>
      <c r="O98" s="253"/>
      <c r="P98" s="253"/>
      <c r="Q98" s="253"/>
    </row>
    <row r="99" spans="1:17" s="12" customFormat="1" ht="15.75" x14ac:dyDescent="0.25">
      <c r="A99" s="60"/>
      <c r="B99" s="255" t="s">
        <v>311</v>
      </c>
      <c r="C99" s="256"/>
      <c r="D99" s="256"/>
      <c r="E99" s="256"/>
      <c r="F99" s="256"/>
      <c r="G99" s="256"/>
      <c r="H99" s="256"/>
      <c r="I99" s="256"/>
      <c r="J99" s="256"/>
      <c r="K99" s="256"/>
      <c r="L99" s="256"/>
      <c r="M99" s="256"/>
      <c r="N99" s="253"/>
      <c r="O99" s="253"/>
      <c r="P99" s="253"/>
      <c r="Q99" s="253"/>
    </row>
    <row r="100" spans="1:17" s="12" customFormat="1" ht="15.75" x14ac:dyDescent="0.25">
      <c r="A100" s="60"/>
      <c r="B100" s="252"/>
      <c r="C100" s="253"/>
      <c r="D100" s="253"/>
      <c r="E100" s="253"/>
      <c r="F100" s="253"/>
      <c r="G100" s="253"/>
      <c r="H100" s="253"/>
      <c r="I100" s="253"/>
      <c r="J100" s="253"/>
      <c r="K100" s="253"/>
      <c r="L100" s="253"/>
      <c r="M100" s="253"/>
      <c r="N100" s="253"/>
      <c r="O100" s="253"/>
      <c r="P100" s="253"/>
      <c r="Q100" s="253"/>
    </row>
    <row r="101" spans="1:17" s="12" customFormat="1" ht="15.75" x14ac:dyDescent="0.25">
      <c r="A101" s="60"/>
      <c r="B101" s="252"/>
      <c r="C101" s="253"/>
      <c r="D101" s="253"/>
      <c r="E101" s="253"/>
      <c r="F101" s="253"/>
      <c r="G101" s="253"/>
      <c r="H101" s="253"/>
      <c r="I101" s="253"/>
      <c r="J101" s="253"/>
      <c r="K101" s="253"/>
      <c r="L101" s="253"/>
      <c r="M101" s="253"/>
      <c r="N101" s="253"/>
      <c r="O101" s="253"/>
      <c r="P101" s="253"/>
      <c r="Q101" s="253"/>
    </row>
    <row r="102" spans="1:17" s="12" customFormat="1" ht="15.75" x14ac:dyDescent="0.25">
      <c r="A102" s="60"/>
      <c r="B102" s="66" t="s">
        <v>88</v>
      </c>
      <c r="C102" s="258"/>
      <c r="D102" s="258"/>
      <c r="E102" s="258"/>
      <c r="F102" s="258"/>
      <c r="G102" s="258"/>
      <c r="H102" s="258"/>
      <c r="I102" s="258"/>
      <c r="J102" s="258"/>
      <c r="K102" s="258"/>
      <c r="L102" s="258"/>
      <c r="M102" s="258"/>
      <c r="N102" s="258"/>
      <c r="O102" s="258"/>
      <c r="P102" s="258"/>
      <c r="Q102" s="258"/>
    </row>
    <row r="103" spans="1:17" s="12" customFormat="1" ht="15.75" x14ac:dyDescent="0.25">
      <c r="A103" s="60"/>
      <c r="B103" s="67" t="s">
        <v>89</v>
      </c>
      <c r="C103"/>
      <c r="D103"/>
      <c r="E103"/>
      <c r="F103"/>
      <c r="G103"/>
      <c r="H103"/>
      <c r="I103"/>
      <c r="J103"/>
      <c r="K103"/>
      <c r="L103"/>
      <c r="M103"/>
      <c r="N103"/>
      <c r="O103"/>
      <c r="P103"/>
      <c r="Q103"/>
    </row>
    <row r="104" spans="1:17" s="12" customFormat="1" ht="15.75" x14ac:dyDescent="0.25">
      <c r="A104" s="60"/>
      <c r="B104" s="69" t="s">
        <v>90</v>
      </c>
      <c r="C104" s="69"/>
      <c r="D104" s="69"/>
      <c r="E104" s="69"/>
      <c r="F104" s="69"/>
      <c r="G104" s="69"/>
      <c r="H104" s="69"/>
      <c r="I104" s="69"/>
      <c r="J104" s="69"/>
      <c r="K104" s="69"/>
      <c r="L104" s="69"/>
      <c r="M104" s="69"/>
      <c r="N104" s="69"/>
      <c r="O104" s="69"/>
      <c r="P104" s="69"/>
      <c r="Q104" s="69"/>
    </row>
    <row r="105" spans="1:17" s="12" customFormat="1" ht="15.75" x14ac:dyDescent="0.25">
      <c r="A105" s="60"/>
      <c r="B105" s="70" t="s">
        <v>91</v>
      </c>
      <c r="C105" s="70"/>
      <c r="D105" s="70"/>
      <c r="E105" s="70"/>
      <c r="F105" s="70"/>
      <c r="G105" s="70"/>
      <c r="H105" s="70"/>
      <c r="I105" s="70"/>
      <c r="J105" s="70"/>
      <c r="K105" s="70"/>
      <c r="L105" s="70"/>
      <c r="M105" s="70"/>
      <c r="N105" s="70"/>
      <c r="O105" s="70"/>
      <c r="P105" s="70"/>
      <c r="Q105" s="70"/>
    </row>
    <row r="106" spans="1:17" s="12" customFormat="1" ht="15.75" x14ac:dyDescent="0.25">
      <c r="A106" s="60"/>
      <c r="B106" s="69" t="s">
        <v>92</v>
      </c>
      <c r="C106" s="69"/>
      <c r="D106" s="69"/>
      <c r="E106" s="69"/>
      <c r="F106" s="69"/>
      <c r="G106" s="69"/>
      <c r="H106" s="69"/>
      <c r="I106" s="69"/>
      <c r="J106" s="69"/>
      <c r="K106" s="69"/>
      <c r="L106" s="69"/>
      <c r="M106" s="69"/>
      <c r="N106" s="69"/>
      <c r="O106" s="69"/>
      <c r="P106" s="69"/>
      <c r="Q106" s="69"/>
    </row>
    <row r="107" spans="1:17" s="12" customFormat="1" ht="15" customHeight="1" x14ac:dyDescent="0.25">
      <c r="A107" s="71"/>
      <c r="B107" s="69" t="s">
        <v>93</v>
      </c>
      <c r="C107" s="69"/>
      <c r="D107" s="69"/>
      <c r="E107" s="69"/>
      <c r="F107" s="69"/>
      <c r="G107" s="69"/>
      <c r="H107" s="69"/>
      <c r="I107" s="69"/>
      <c r="J107" s="69"/>
      <c r="K107" s="69"/>
      <c r="L107" s="69"/>
      <c r="M107" s="69"/>
      <c r="N107" s="69"/>
      <c r="O107" s="69"/>
      <c r="P107" s="69"/>
      <c r="Q107" s="69"/>
    </row>
    <row r="108" spans="1:17" s="12" customFormat="1" ht="15" customHeight="1" x14ac:dyDescent="0.25">
      <c r="A108" s="71"/>
      <c r="B108" s="69" t="s">
        <v>94</v>
      </c>
      <c r="C108" s="69"/>
      <c r="D108" s="69"/>
      <c r="E108" s="69"/>
      <c r="F108" s="69"/>
      <c r="G108" s="69"/>
      <c r="H108" s="69"/>
      <c r="I108" s="69"/>
      <c r="J108" s="69"/>
      <c r="K108" s="69"/>
      <c r="L108" s="69"/>
      <c r="M108" s="69"/>
      <c r="N108" s="69"/>
      <c r="O108" s="69"/>
      <c r="P108" s="69"/>
      <c r="Q108" s="69"/>
    </row>
    <row r="109" spans="1:17" s="12" customFormat="1" ht="15" customHeight="1" x14ac:dyDescent="0.25">
      <c r="A109" s="71"/>
      <c r="B109" s="69" t="s">
        <v>95</v>
      </c>
      <c r="C109" s="69"/>
      <c r="D109" s="69"/>
      <c r="E109" s="69"/>
      <c r="F109" s="69"/>
      <c r="G109" s="69"/>
      <c r="H109" s="69"/>
      <c r="I109" s="69"/>
      <c r="J109" s="69"/>
      <c r="K109" s="69"/>
      <c r="L109" s="69"/>
      <c r="M109" s="69"/>
      <c r="N109" s="69"/>
      <c r="O109" s="69"/>
      <c r="P109" s="69"/>
      <c r="Q109" s="69"/>
    </row>
    <row r="110" spans="1:17" s="12" customFormat="1" ht="15.75" x14ac:dyDescent="0.25">
      <c r="A110" s="60"/>
      <c r="B110" s="69" t="s">
        <v>96</v>
      </c>
      <c r="C110" s="69"/>
      <c r="D110" s="69"/>
      <c r="E110" s="69"/>
      <c r="F110" s="69"/>
      <c r="G110" s="69"/>
      <c r="H110" s="69"/>
      <c r="I110" s="69"/>
      <c r="J110" s="69"/>
      <c r="K110" s="69"/>
      <c r="L110" s="69"/>
      <c r="M110" s="69"/>
      <c r="N110" s="69"/>
      <c r="O110" s="69"/>
      <c r="P110" s="69"/>
      <c r="Q110" s="69"/>
    </row>
    <row r="111" spans="1:17" s="12" customFormat="1" ht="15.75" x14ac:dyDescent="0.25">
      <c r="A111" s="71"/>
      <c r="B111" s="69" t="s">
        <v>97</v>
      </c>
      <c r="C111" s="69"/>
      <c r="D111" s="69"/>
      <c r="E111" s="69"/>
      <c r="F111" s="69"/>
      <c r="G111" s="69"/>
      <c r="H111" s="69"/>
      <c r="I111" s="69"/>
      <c r="J111" s="69"/>
      <c r="K111" s="69"/>
      <c r="L111" s="69"/>
      <c r="M111" s="69"/>
      <c r="N111" s="69"/>
      <c r="O111" s="69"/>
      <c r="P111" s="69"/>
      <c r="Q111" s="69"/>
    </row>
    <row r="112" spans="1:17" s="12" customFormat="1" ht="15.75" x14ac:dyDescent="0.25">
      <c r="A112" s="71"/>
      <c r="B112" s="69" t="s">
        <v>98</v>
      </c>
      <c r="C112" s="69"/>
      <c r="D112" s="69"/>
      <c r="E112" s="69"/>
      <c r="F112" s="69"/>
      <c r="G112" s="69"/>
      <c r="H112" s="69"/>
      <c r="I112" s="69"/>
      <c r="J112" s="69"/>
      <c r="K112" s="69"/>
      <c r="L112" s="69"/>
      <c r="M112" s="69"/>
      <c r="N112" s="69"/>
      <c r="O112" s="69"/>
      <c r="P112" s="69"/>
      <c r="Q112" s="69"/>
    </row>
    <row r="113" spans="1:17" s="12" customFormat="1" ht="15.75" x14ac:dyDescent="0.25">
      <c r="A113" s="71"/>
      <c r="B113" s="69" t="s">
        <v>99</v>
      </c>
      <c r="C113" s="69"/>
      <c r="D113" s="69"/>
      <c r="E113" s="69"/>
      <c r="F113" s="69"/>
      <c r="G113" s="69"/>
      <c r="H113" s="69"/>
      <c r="I113" s="69"/>
      <c r="J113" s="69"/>
      <c r="K113" s="69"/>
      <c r="L113" s="69"/>
      <c r="M113" s="69"/>
      <c r="N113" s="69"/>
      <c r="O113" s="69"/>
      <c r="P113" s="69"/>
      <c r="Q113" s="69"/>
    </row>
    <row r="114" spans="1:17" s="12" customFormat="1" ht="9" customHeight="1" x14ac:dyDescent="0.25">
      <c r="A114" s="71"/>
      <c r="B114" s="72" t="s">
        <v>100</v>
      </c>
      <c r="C114" s="73"/>
      <c r="D114" s="73"/>
      <c r="E114" s="73"/>
      <c r="F114" s="73"/>
      <c r="G114" s="73"/>
      <c r="H114" s="73"/>
      <c r="I114" s="73"/>
      <c r="J114" s="73"/>
      <c r="K114" s="73"/>
      <c r="L114" s="73"/>
      <c r="M114" s="73"/>
      <c r="N114" s="73"/>
      <c r="O114" s="73"/>
      <c r="P114" s="73"/>
      <c r="Q114" s="73"/>
    </row>
    <row r="115" spans="1:17" s="12" customFormat="1" ht="9" customHeight="1" x14ac:dyDescent="0.25">
      <c r="A115" s="71"/>
      <c r="B115" s="73"/>
      <c r="C115" s="73"/>
      <c r="D115" s="73"/>
      <c r="E115" s="73"/>
      <c r="F115" s="73"/>
      <c r="G115" s="73"/>
      <c r="H115" s="73"/>
      <c r="I115" s="73"/>
      <c r="J115" s="73"/>
      <c r="K115" s="73"/>
      <c r="L115" s="73"/>
      <c r="M115" s="73"/>
      <c r="N115" s="73"/>
      <c r="O115" s="73"/>
      <c r="P115" s="73"/>
      <c r="Q115" s="73"/>
    </row>
    <row r="116" spans="1:17" s="75" customFormat="1" ht="30" customHeight="1" x14ac:dyDescent="0.25">
      <c r="A116" s="71"/>
      <c r="B116" s="74" t="s">
        <v>101</v>
      </c>
      <c r="C116" s="74"/>
      <c r="D116" s="74"/>
      <c r="E116" s="74"/>
      <c r="F116" s="74"/>
      <c r="G116" s="74"/>
      <c r="H116" s="74"/>
      <c r="I116" s="74"/>
      <c r="J116" s="74"/>
      <c r="K116" s="74"/>
      <c r="L116" s="74"/>
      <c r="M116" s="74"/>
      <c r="N116" s="74"/>
      <c r="O116" s="74"/>
      <c r="P116" s="74"/>
      <c r="Q116" s="74"/>
    </row>
    <row r="117" spans="1:17" s="75" customFormat="1" x14ac:dyDescent="0.25">
      <c r="A117" s="1"/>
      <c r="B117" s="76" t="s">
        <v>102</v>
      </c>
      <c r="C117" s="74"/>
      <c r="D117" s="74"/>
      <c r="E117" s="74"/>
      <c r="F117" s="74"/>
      <c r="G117" s="74"/>
      <c r="H117" s="74"/>
      <c r="I117" s="74"/>
      <c r="J117" s="74"/>
      <c r="K117" s="74"/>
      <c r="L117" s="74"/>
      <c r="M117" s="74"/>
      <c r="N117" s="74"/>
      <c r="O117" s="74"/>
      <c r="P117" s="74"/>
      <c r="Q117" s="74"/>
    </row>
    <row r="118" spans="1:17" s="75" customFormat="1" x14ac:dyDescent="0.25">
      <c r="A118" s="1"/>
      <c r="B118" s="77" t="s">
        <v>103</v>
      </c>
      <c r="C118" s="78"/>
      <c r="D118" s="78"/>
      <c r="E118" s="78"/>
      <c r="F118" s="78"/>
      <c r="G118" s="78"/>
      <c r="H118" s="78"/>
      <c r="I118" s="78"/>
      <c r="J118" s="78"/>
      <c r="K118" s="78"/>
      <c r="L118" s="78"/>
      <c r="M118" s="78"/>
      <c r="N118" s="78"/>
      <c r="O118" s="78"/>
      <c r="P118" s="78"/>
      <c r="Q118" s="78"/>
    </row>
    <row r="119" spans="1:17" s="75" customFormat="1" ht="15" customHeight="1" x14ac:dyDescent="0.25">
      <c r="A119" s="1"/>
      <c r="B119" s="77" t="s">
        <v>104</v>
      </c>
      <c r="C119" s="80"/>
      <c r="D119" s="78"/>
      <c r="E119" s="78"/>
      <c r="F119" s="78"/>
      <c r="G119" s="78"/>
      <c r="H119" s="78"/>
      <c r="I119" s="78"/>
      <c r="J119" s="78"/>
      <c r="K119" s="78"/>
      <c r="L119" s="78"/>
      <c r="M119" s="78"/>
      <c r="N119" s="78"/>
      <c r="O119" s="78"/>
      <c r="P119" s="78"/>
      <c r="Q119" s="78"/>
    </row>
    <row r="120" spans="1:17" s="75" customFormat="1" ht="15" customHeight="1" x14ac:dyDescent="0.25">
      <c r="A120" s="1"/>
      <c r="B120" s="76" t="s">
        <v>105</v>
      </c>
      <c r="C120" s="76"/>
      <c r="D120" s="76"/>
      <c r="E120" s="76"/>
      <c r="F120" s="76"/>
      <c r="G120" s="76"/>
      <c r="H120" s="76"/>
      <c r="I120" s="76"/>
      <c r="J120" s="76"/>
      <c r="K120" s="76"/>
      <c r="L120" s="76"/>
      <c r="M120" s="76"/>
      <c r="N120" s="76"/>
      <c r="O120" s="76"/>
      <c r="P120" s="76"/>
      <c r="Q120" s="76"/>
    </row>
    <row r="121" spans="1:17" ht="15" customHeight="1" x14ac:dyDescent="0.25">
      <c r="B121" s="76" t="s">
        <v>106</v>
      </c>
      <c r="C121" s="76"/>
      <c r="D121" s="76"/>
      <c r="E121" s="76"/>
      <c r="F121" s="76"/>
      <c r="G121" s="76"/>
      <c r="H121" s="76"/>
      <c r="I121" s="76"/>
      <c r="J121" s="76"/>
      <c r="K121" s="76"/>
      <c r="L121" s="76"/>
      <c r="M121" s="76"/>
      <c r="N121" s="76"/>
      <c r="O121" s="76"/>
      <c r="P121" s="76"/>
      <c r="Q121" s="76"/>
    </row>
    <row r="122" spans="1:17" ht="15" customHeight="1" x14ac:dyDescent="0.25">
      <c r="B122" s="81" t="s">
        <v>107</v>
      </c>
      <c r="C122" s="81"/>
      <c r="D122" s="81"/>
      <c r="E122" s="81"/>
      <c r="F122" s="81"/>
      <c r="G122" s="81"/>
      <c r="H122" s="81"/>
      <c r="I122" s="81"/>
      <c r="J122" s="81"/>
      <c r="K122" s="81"/>
      <c r="L122" s="81"/>
      <c r="M122" s="81"/>
      <c r="N122" s="81"/>
      <c r="O122" s="81"/>
      <c r="P122" s="81"/>
      <c r="Q122" s="81"/>
    </row>
    <row r="123" spans="1:17" ht="30" customHeight="1" x14ac:dyDescent="0.25">
      <c r="B123" s="82" t="s">
        <v>108</v>
      </c>
    </row>
    <row r="124" spans="1:17" ht="30" customHeight="1" x14ac:dyDescent="0.25">
      <c r="B124" s="83" t="s">
        <v>109</v>
      </c>
      <c r="C124" s="83"/>
      <c r="D124" s="83"/>
      <c r="E124" s="83"/>
      <c r="F124" s="83"/>
      <c r="G124" s="83"/>
      <c r="H124" s="83"/>
      <c r="I124" s="83"/>
      <c r="J124" s="83"/>
      <c r="K124" s="83"/>
      <c r="L124" s="83"/>
      <c r="M124" s="83"/>
      <c r="N124" s="83"/>
      <c r="O124" s="83"/>
      <c r="P124" s="83"/>
      <c r="Q124" s="83"/>
    </row>
    <row r="125" spans="1:17" ht="15" customHeight="1" x14ac:dyDescent="0.25">
      <c r="B125" s="84" t="s">
        <v>110</v>
      </c>
      <c r="C125" s="84"/>
      <c r="D125" s="84"/>
      <c r="E125" s="84"/>
      <c r="F125" s="84"/>
      <c r="G125" s="84"/>
      <c r="H125" s="84"/>
      <c r="I125" s="84"/>
      <c r="J125" s="84"/>
      <c r="K125" s="84"/>
      <c r="L125" s="84"/>
      <c r="M125" s="84"/>
      <c r="N125" s="84"/>
      <c r="O125" s="84"/>
      <c r="P125" s="84"/>
      <c r="Q125" s="84"/>
    </row>
    <row r="126" spans="1:17" x14ac:dyDescent="0.25">
      <c r="B126" s="84" t="s">
        <v>111</v>
      </c>
      <c r="C126" s="84"/>
      <c r="D126" s="84"/>
      <c r="E126" s="84"/>
      <c r="F126" s="84"/>
      <c r="G126" s="84"/>
      <c r="H126" s="84"/>
      <c r="I126" s="84"/>
      <c r="J126" s="84"/>
      <c r="K126" s="84"/>
      <c r="L126" s="84"/>
      <c r="M126" s="84"/>
      <c r="N126" s="84"/>
      <c r="O126" s="84"/>
      <c r="P126" s="84"/>
      <c r="Q126" s="84"/>
    </row>
  </sheetData>
  <mergeCells count="32">
    <mergeCell ref="B125:Q125"/>
    <mergeCell ref="B126:Q126"/>
    <mergeCell ref="B116:Q116"/>
    <mergeCell ref="B117:Q117"/>
    <mergeCell ref="B120:Q120"/>
    <mergeCell ref="B121:Q121"/>
    <mergeCell ref="B122:Q122"/>
    <mergeCell ref="B124:Q124"/>
    <mergeCell ref="B109:Q109"/>
    <mergeCell ref="B110:Q110"/>
    <mergeCell ref="B111:Q111"/>
    <mergeCell ref="B112:Q112"/>
    <mergeCell ref="B113:Q113"/>
    <mergeCell ref="B114:Q115"/>
    <mergeCell ref="B99:M99"/>
    <mergeCell ref="B104:Q104"/>
    <mergeCell ref="B105:Q105"/>
    <mergeCell ref="B106:Q106"/>
    <mergeCell ref="B107:Q107"/>
    <mergeCell ref="B108:Q108"/>
    <mergeCell ref="B72:Q72"/>
    <mergeCell ref="D73:Q73"/>
    <mergeCell ref="B83:Q83"/>
    <mergeCell ref="B95:G95"/>
    <mergeCell ref="B96:H96"/>
    <mergeCell ref="B98:I98"/>
    <mergeCell ref="B1:Q1"/>
    <mergeCell ref="D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opLeftCell="D52" zoomScale="120" zoomScaleNormal="120" workbookViewId="0">
      <selection activeCell="B98" sqref="B98:Q98"/>
    </sheetView>
  </sheetViews>
  <sheetFormatPr defaultRowHeight="15" x14ac:dyDescent="0.25"/>
  <cols>
    <col min="1" max="1" width="5.7109375" style="104" customWidth="1"/>
    <col min="2" max="2" width="33.7109375" style="104" customWidth="1"/>
    <col min="3" max="3" width="30.7109375" style="104" customWidth="1"/>
    <col min="4" max="16384" width="9.140625" style="104"/>
  </cols>
  <sheetData>
    <row r="1" spans="1:17" ht="36.75" customHeight="1" x14ac:dyDescent="0.3">
      <c r="B1" s="105" t="s">
        <v>119</v>
      </c>
      <c r="C1" s="105"/>
      <c r="D1" s="105"/>
      <c r="E1" s="105"/>
      <c r="F1" s="105"/>
      <c r="G1" s="105"/>
      <c r="H1" s="105"/>
      <c r="I1" s="105"/>
      <c r="J1" s="105"/>
      <c r="K1" s="105"/>
      <c r="L1" s="105"/>
      <c r="M1" s="105"/>
      <c r="N1" s="105"/>
      <c r="O1" s="105"/>
      <c r="P1" s="105"/>
      <c r="Q1" s="105"/>
    </row>
    <row r="2" spans="1:17" x14ac:dyDescent="0.25">
      <c r="B2" s="106"/>
      <c r="C2" s="106"/>
      <c r="D2" s="106"/>
      <c r="E2" s="106"/>
      <c r="F2" s="106"/>
      <c r="G2" s="106"/>
      <c r="H2" s="106"/>
      <c r="I2" s="106"/>
      <c r="J2" s="106"/>
      <c r="K2" s="106"/>
      <c r="L2" s="106"/>
      <c r="M2" s="106"/>
      <c r="N2" s="106"/>
      <c r="O2" s="106"/>
      <c r="P2" s="106"/>
      <c r="Q2" s="106"/>
    </row>
    <row r="3" spans="1:17" ht="15.75" thickBot="1" x14ac:dyDescent="0.3">
      <c r="B3" s="107"/>
    </row>
    <row r="4" spans="1:17" s="111" customFormat="1" ht="16.5" thickBot="1" x14ac:dyDescent="0.3">
      <c r="A4" s="108"/>
      <c r="B4" s="109"/>
      <c r="C4" s="110" t="s">
        <v>120</v>
      </c>
      <c r="D4" s="110">
        <v>1990</v>
      </c>
      <c r="E4" s="110">
        <v>1995</v>
      </c>
      <c r="F4" s="110">
        <v>2000</v>
      </c>
      <c r="G4" s="110">
        <v>2001</v>
      </c>
      <c r="H4" s="110">
        <v>2002</v>
      </c>
      <c r="I4" s="110">
        <v>2003</v>
      </c>
      <c r="J4" s="110">
        <v>2004</v>
      </c>
      <c r="K4" s="110">
        <v>2005</v>
      </c>
      <c r="L4" s="110">
        <v>2006</v>
      </c>
      <c r="M4" s="110">
        <v>2007</v>
      </c>
      <c r="N4" s="110">
        <v>2008</v>
      </c>
      <c r="O4" s="110">
        <v>2009</v>
      </c>
      <c r="P4" s="110">
        <v>2010</v>
      </c>
      <c r="Q4" s="110">
        <v>2011</v>
      </c>
    </row>
    <row r="5" spans="1:17" s="111" customFormat="1" ht="16.5" thickBot="1" x14ac:dyDescent="0.3">
      <c r="A5" s="112"/>
      <c r="B5" s="113" t="s">
        <v>121</v>
      </c>
      <c r="C5" s="114"/>
      <c r="D5" s="114"/>
      <c r="E5" s="114"/>
      <c r="F5" s="114"/>
      <c r="G5" s="114"/>
      <c r="H5" s="114"/>
      <c r="I5" s="114"/>
      <c r="J5" s="114"/>
      <c r="K5" s="114"/>
      <c r="L5" s="114"/>
      <c r="M5" s="114"/>
      <c r="N5" s="114"/>
      <c r="O5" s="114"/>
      <c r="P5" s="114"/>
      <c r="Q5" s="115"/>
    </row>
    <row r="6" spans="1:17" s="111" customFormat="1" ht="16.5" thickBot="1" x14ac:dyDescent="0.3">
      <c r="A6" s="112">
        <v>1</v>
      </c>
      <c r="B6" s="116" t="s">
        <v>122</v>
      </c>
      <c r="C6" s="117" t="s">
        <v>123</v>
      </c>
      <c r="D6" s="259">
        <v>13.958</v>
      </c>
      <c r="E6" s="259">
        <v>3.7690000000000001</v>
      </c>
      <c r="F6" s="259">
        <v>13.529</v>
      </c>
      <c r="G6" s="259">
        <v>11.092000000000001</v>
      </c>
      <c r="H6" s="259">
        <v>15.39</v>
      </c>
      <c r="I6" s="259">
        <v>14.804</v>
      </c>
      <c r="J6" s="259">
        <v>14.106999999999999</v>
      </c>
      <c r="K6" s="259">
        <v>12.509</v>
      </c>
      <c r="L6" s="259">
        <v>13.754</v>
      </c>
      <c r="M6" s="259">
        <v>11.795</v>
      </c>
      <c r="N6" s="259">
        <v>15.356</v>
      </c>
      <c r="O6" s="259">
        <v>8.0869999999999997</v>
      </c>
      <c r="P6" s="118"/>
      <c r="Q6" s="118"/>
    </row>
    <row r="7" spans="1:17" s="111" customFormat="1" ht="16.5" thickBot="1" x14ac:dyDescent="0.3">
      <c r="A7" s="112">
        <v>2</v>
      </c>
      <c r="B7" s="119" t="s">
        <v>124</v>
      </c>
      <c r="C7" s="120" t="s">
        <v>123</v>
      </c>
      <c r="D7" s="260">
        <v>13.875999999999994</v>
      </c>
      <c r="E7" s="260">
        <v>3.7230000000000003</v>
      </c>
      <c r="F7" s="260">
        <v>13.444000000000004</v>
      </c>
      <c r="G7" s="260">
        <v>11.004000000000001</v>
      </c>
      <c r="H7" s="260">
        <v>15.302000000000001</v>
      </c>
      <c r="I7" s="260">
        <v>14.713999999999999</v>
      </c>
      <c r="J7" s="260">
        <v>13.569999999999997</v>
      </c>
      <c r="K7" s="260">
        <v>12.382999999999999</v>
      </c>
      <c r="L7" s="260">
        <v>13.618</v>
      </c>
      <c r="M7" s="260">
        <v>11.646000000000003</v>
      </c>
      <c r="N7" s="260">
        <v>15.202</v>
      </c>
      <c r="O7" s="260">
        <v>7.9360000000000008</v>
      </c>
      <c r="P7" s="121"/>
      <c r="Q7" s="121"/>
    </row>
    <row r="8" spans="1:17" s="111" customFormat="1" ht="32.25" thickBot="1" x14ac:dyDescent="0.3">
      <c r="A8" s="112">
        <v>3</v>
      </c>
      <c r="B8" s="119" t="s">
        <v>125</v>
      </c>
      <c r="C8" s="120" t="s">
        <v>8</v>
      </c>
      <c r="D8" s="260">
        <f t="shared" ref="D8:O8" si="0">+D7/D6*100</f>
        <v>99.412523284138089</v>
      </c>
      <c r="E8" s="260">
        <f t="shared" si="0"/>
        <v>98.779517113292655</v>
      </c>
      <c r="F8" s="260">
        <f t="shared" si="0"/>
        <v>99.371720008869872</v>
      </c>
      <c r="G8" s="260">
        <f t="shared" si="0"/>
        <v>99.206635412910217</v>
      </c>
      <c r="H8" s="260">
        <f t="shared" si="0"/>
        <v>99.428200129954519</v>
      </c>
      <c r="I8" s="260">
        <f t="shared" si="0"/>
        <v>99.392056201026733</v>
      </c>
      <c r="J8" s="260">
        <f t="shared" si="0"/>
        <v>96.193379173459974</v>
      </c>
      <c r="K8" s="260">
        <f t="shared" si="0"/>
        <v>98.992725237828751</v>
      </c>
      <c r="L8" s="260">
        <f t="shared" si="0"/>
        <v>99.011196742765748</v>
      </c>
      <c r="M8" s="260">
        <f t="shared" si="0"/>
        <v>98.736752861381959</v>
      </c>
      <c r="N8" s="260">
        <f t="shared" si="0"/>
        <v>98.997134670487114</v>
      </c>
      <c r="O8" s="260">
        <f t="shared" si="0"/>
        <v>98.132805737603576</v>
      </c>
      <c r="P8" s="121"/>
      <c r="Q8" s="121"/>
    </row>
    <row r="9" spans="1:17" s="111" customFormat="1" ht="16.5" thickBot="1" x14ac:dyDescent="0.3">
      <c r="A9" s="112">
        <v>4</v>
      </c>
      <c r="B9" s="119" t="s">
        <v>126</v>
      </c>
      <c r="C9" s="120" t="s">
        <v>123</v>
      </c>
      <c r="D9" s="260">
        <v>8.2000000000000003E-2</v>
      </c>
      <c r="E9" s="260">
        <v>4.2999999999999997E-2</v>
      </c>
      <c r="F9" s="260">
        <f t="shared" ref="F9:O9" si="1">+F6-F7</f>
        <v>8.4999999999995524E-2</v>
      </c>
      <c r="G9" s="260">
        <f t="shared" si="1"/>
        <v>8.799999999999919E-2</v>
      </c>
      <c r="H9" s="260">
        <f t="shared" si="1"/>
        <v>8.799999999999919E-2</v>
      </c>
      <c r="I9" s="260">
        <f t="shared" si="1"/>
        <v>9.0000000000001634E-2</v>
      </c>
      <c r="J9" s="260">
        <f t="shared" si="1"/>
        <v>0.53700000000000259</v>
      </c>
      <c r="K9" s="260">
        <f t="shared" si="1"/>
        <v>0.12600000000000122</v>
      </c>
      <c r="L9" s="260">
        <f t="shared" si="1"/>
        <v>0.13599999999999923</v>
      </c>
      <c r="M9" s="260">
        <f t="shared" si="1"/>
        <v>0.14899999999999736</v>
      </c>
      <c r="N9" s="260">
        <f t="shared" si="1"/>
        <v>0.15399999999999991</v>
      </c>
      <c r="O9" s="260">
        <f t="shared" si="1"/>
        <v>0.15099999999999891</v>
      </c>
      <c r="P9" s="121"/>
      <c r="Q9" s="121"/>
    </row>
    <row r="10" spans="1:17" s="111" customFormat="1" ht="32.25" thickBot="1" x14ac:dyDescent="0.3">
      <c r="A10" s="112">
        <v>5</v>
      </c>
      <c r="B10" s="119" t="s">
        <v>127</v>
      </c>
      <c r="C10" s="120" t="s">
        <v>8</v>
      </c>
      <c r="D10" s="260">
        <f t="shared" ref="D10:O10" si="2">+D9/D6*100</f>
        <v>0.58747671586187133</v>
      </c>
      <c r="E10" s="260">
        <f t="shared" si="2"/>
        <v>1.1408861767046961</v>
      </c>
      <c r="F10" s="260">
        <f t="shared" si="2"/>
        <v>0.62827999113013178</v>
      </c>
      <c r="G10" s="260">
        <f t="shared" si="2"/>
        <v>0.79336458708978708</v>
      </c>
      <c r="H10" s="260">
        <f t="shared" si="2"/>
        <v>0.57179987004547883</v>
      </c>
      <c r="I10" s="260">
        <f t="shared" si="2"/>
        <v>0.60794379897326156</v>
      </c>
      <c r="J10" s="260">
        <f t="shared" si="2"/>
        <v>3.8066208265400339</v>
      </c>
      <c r="K10" s="260">
        <f t="shared" si="2"/>
        <v>1.0072747621712463</v>
      </c>
      <c r="L10" s="260">
        <f t="shared" si="2"/>
        <v>0.98880325723425355</v>
      </c>
      <c r="M10" s="260">
        <f t="shared" si="2"/>
        <v>1.2632471386180362</v>
      </c>
      <c r="N10" s="260">
        <f t="shared" si="2"/>
        <v>1.0028653295128933</v>
      </c>
      <c r="O10" s="260">
        <f t="shared" si="2"/>
        <v>1.8671942623964253</v>
      </c>
      <c r="P10" s="121"/>
      <c r="Q10" s="121"/>
    </row>
    <row r="11" spans="1:17" s="111" customFormat="1" ht="16.5" thickBot="1" x14ac:dyDescent="0.3">
      <c r="A11" s="112">
        <v>6</v>
      </c>
      <c r="B11" s="116" t="s">
        <v>128</v>
      </c>
      <c r="C11" s="117" t="s">
        <v>123</v>
      </c>
      <c r="D11" s="259">
        <v>7.62</v>
      </c>
      <c r="E11" s="260">
        <v>3.012</v>
      </c>
      <c r="F11" s="259">
        <v>8.8550000000000004</v>
      </c>
      <c r="G11" s="259">
        <v>7.306</v>
      </c>
      <c r="H11" s="259">
        <v>7.4620000000000006</v>
      </c>
      <c r="I11" s="259">
        <v>7.4369999999999994</v>
      </c>
      <c r="J11" s="259">
        <v>7.61</v>
      </c>
      <c r="K11" s="259">
        <v>7.5179999999999998</v>
      </c>
      <c r="L11" s="259">
        <v>7.8090000000000002</v>
      </c>
      <c r="M11" s="259">
        <v>8.0410000000000004</v>
      </c>
      <c r="N11" s="259">
        <v>9.4760000000000009</v>
      </c>
      <c r="O11" s="259">
        <v>7.4669999999999996</v>
      </c>
      <c r="P11" s="118"/>
      <c r="Q11" s="118"/>
    </row>
    <row r="12" spans="1:17" s="111" customFormat="1" ht="16.5" thickBot="1" x14ac:dyDescent="0.3">
      <c r="A12" s="112">
        <v>7</v>
      </c>
      <c r="B12" s="119" t="s">
        <v>124</v>
      </c>
      <c r="C12" s="120" t="s">
        <v>123</v>
      </c>
      <c r="D12" s="260">
        <v>3.8729999999999993</v>
      </c>
      <c r="E12" s="260">
        <v>0.82600000000000007</v>
      </c>
      <c r="F12" s="260">
        <v>3.9499999999999997</v>
      </c>
      <c r="G12" s="260">
        <v>3.1349999999999993</v>
      </c>
      <c r="H12" s="260">
        <v>4.2289999999999992</v>
      </c>
      <c r="I12" s="260">
        <v>4.1119999999999992</v>
      </c>
      <c r="J12" s="260">
        <v>3.8510000000000009</v>
      </c>
      <c r="K12" s="260">
        <v>3.5109999999999997</v>
      </c>
      <c r="L12" s="260">
        <v>3.9249999999999989</v>
      </c>
      <c r="M12" s="260">
        <v>3.496</v>
      </c>
      <c r="N12" s="260">
        <v>4.4439999999999991</v>
      </c>
      <c r="O12" s="260">
        <v>2.5130000000000003</v>
      </c>
      <c r="P12" s="121"/>
      <c r="Q12" s="121"/>
    </row>
    <row r="13" spans="1:17" s="111" customFormat="1" ht="32.25" thickBot="1" x14ac:dyDescent="0.3">
      <c r="A13" s="112">
        <v>8</v>
      </c>
      <c r="B13" s="119" t="s">
        <v>129</v>
      </c>
      <c r="C13" s="120" t="s">
        <v>8</v>
      </c>
      <c r="D13" s="260">
        <f t="shared" ref="D13:O13" si="3">+D12/D11*100</f>
        <v>50.826771653543304</v>
      </c>
      <c r="E13" s="260">
        <f t="shared" si="3"/>
        <v>27.423638778220454</v>
      </c>
      <c r="F13" s="260">
        <f t="shared" si="3"/>
        <v>44.607566346696778</v>
      </c>
      <c r="G13" s="260">
        <f t="shared" si="3"/>
        <v>42.909937038050913</v>
      </c>
      <c r="H13" s="260">
        <f t="shared" si="3"/>
        <v>56.673813990887147</v>
      </c>
      <c r="I13" s="260">
        <f t="shared" si="3"/>
        <v>55.291112007529911</v>
      </c>
      <c r="J13" s="260">
        <f t="shared" si="3"/>
        <v>50.604467805519057</v>
      </c>
      <c r="K13" s="260">
        <f t="shared" si="3"/>
        <v>46.701250332535245</v>
      </c>
      <c r="L13" s="260">
        <f t="shared" si="3"/>
        <v>50.262517607888327</v>
      </c>
      <c r="M13" s="260">
        <f t="shared" si="3"/>
        <v>43.477179455291626</v>
      </c>
      <c r="N13" s="260">
        <f t="shared" si="3"/>
        <v>46.897425073870821</v>
      </c>
      <c r="O13" s="260">
        <f t="shared" si="3"/>
        <v>33.654747555912692</v>
      </c>
      <c r="P13" s="121"/>
      <c r="Q13" s="121"/>
    </row>
    <row r="14" spans="1:17" s="111" customFormat="1" ht="16.5" thickBot="1" x14ac:dyDescent="0.3">
      <c r="A14" s="112">
        <v>9</v>
      </c>
      <c r="B14" s="119" t="s">
        <v>130</v>
      </c>
      <c r="C14" s="120" t="s">
        <v>123</v>
      </c>
      <c r="D14" s="260">
        <v>3.746</v>
      </c>
      <c r="E14" s="260">
        <v>2.1859999999999999</v>
      </c>
      <c r="F14" s="260">
        <f t="shared" ref="F14:O14" si="4">+F11-F12</f>
        <v>4.9050000000000011</v>
      </c>
      <c r="G14" s="260">
        <f t="shared" si="4"/>
        <v>4.1710000000000012</v>
      </c>
      <c r="H14" s="260">
        <f t="shared" si="4"/>
        <v>3.2330000000000014</v>
      </c>
      <c r="I14" s="260">
        <f t="shared" si="4"/>
        <v>3.3250000000000002</v>
      </c>
      <c r="J14" s="260">
        <f t="shared" si="4"/>
        <v>3.7589999999999995</v>
      </c>
      <c r="K14" s="260">
        <f t="shared" si="4"/>
        <v>4.0069999999999997</v>
      </c>
      <c r="L14" s="260">
        <f t="shared" si="4"/>
        <v>3.8840000000000012</v>
      </c>
      <c r="M14" s="260">
        <f t="shared" si="4"/>
        <v>4.5449999999999999</v>
      </c>
      <c r="N14" s="260">
        <f t="shared" si="4"/>
        <v>5.0320000000000018</v>
      </c>
      <c r="O14" s="260">
        <f t="shared" si="4"/>
        <v>4.9539999999999988</v>
      </c>
      <c r="P14" s="121"/>
      <c r="Q14" s="121"/>
    </row>
    <row r="15" spans="1:17" s="111" customFormat="1" ht="32.25" thickBot="1" x14ac:dyDescent="0.3">
      <c r="A15" s="112">
        <v>10</v>
      </c>
      <c r="B15" s="119" t="s">
        <v>131</v>
      </c>
      <c r="C15" s="120" t="s">
        <v>8</v>
      </c>
      <c r="D15" s="260">
        <f t="shared" ref="D15:O15" si="5">+D14/D11*100</f>
        <v>49.16010498687664</v>
      </c>
      <c r="E15" s="260">
        <f t="shared" si="5"/>
        <v>72.57636122177955</v>
      </c>
      <c r="F15" s="260">
        <f t="shared" si="5"/>
        <v>55.392433653303229</v>
      </c>
      <c r="G15" s="260">
        <f t="shared" si="5"/>
        <v>57.090062961949094</v>
      </c>
      <c r="H15" s="260">
        <f t="shared" si="5"/>
        <v>43.326186009112853</v>
      </c>
      <c r="I15" s="260">
        <f t="shared" si="5"/>
        <v>44.708887992470089</v>
      </c>
      <c r="J15" s="260">
        <f t="shared" si="5"/>
        <v>49.395532194480936</v>
      </c>
      <c r="K15" s="260">
        <f t="shared" si="5"/>
        <v>53.298749667464747</v>
      </c>
      <c r="L15" s="260">
        <f t="shared" si="5"/>
        <v>49.73748239211168</v>
      </c>
      <c r="M15" s="260">
        <f t="shared" si="5"/>
        <v>56.522820544708367</v>
      </c>
      <c r="N15" s="260">
        <f t="shared" si="5"/>
        <v>53.102574926129186</v>
      </c>
      <c r="O15" s="260">
        <f t="shared" si="5"/>
        <v>66.345252444087308</v>
      </c>
      <c r="P15" s="121"/>
      <c r="Q15" s="121"/>
    </row>
    <row r="16" spans="1:17" s="111" customFormat="1" ht="16.5" thickBot="1" x14ac:dyDescent="0.3">
      <c r="A16" s="112">
        <v>11</v>
      </c>
      <c r="B16" s="116" t="s">
        <v>132</v>
      </c>
      <c r="C16" s="117" t="s">
        <v>123</v>
      </c>
      <c r="D16" s="259">
        <v>23.42</v>
      </c>
      <c r="E16" s="259">
        <v>20.466249999999999</v>
      </c>
      <c r="F16" s="259">
        <v>26.042179999999998</v>
      </c>
      <c r="G16" s="259">
        <v>24.137999999999998</v>
      </c>
      <c r="H16" s="259">
        <v>26.766670000000001</v>
      </c>
      <c r="I16" s="259">
        <v>22.629829999999998</v>
      </c>
      <c r="J16" s="259">
        <v>23.048000000000002</v>
      </c>
      <c r="K16" s="259">
        <v>23.73695</v>
      </c>
      <c r="L16" s="259">
        <v>24.166</v>
      </c>
      <c r="M16" s="259">
        <v>26.725999999999999</v>
      </c>
      <c r="N16" s="259">
        <v>28.477170000000001</v>
      </c>
      <c r="O16" s="259">
        <v>27.38</v>
      </c>
      <c r="P16" s="118"/>
      <c r="Q16" s="118"/>
    </row>
    <row r="17" spans="1:17" s="111" customFormat="1" ht="16.5" thickBot="1" x14ac:dyDescent="0.3">
      <c r="A17" s="112">
        <v>12</v>
      </c>
      <c r="B17" s="119" t="s">
        <v>124</v>
      </c>
      <c r="C17" s="120" t="s">
        <v>123</v>
      </c>
      <c r="D17" s="260">
        <v>19.658000000000001</v>
      </c>
      <c r="E17" s="260">
        <v>18.652000000000001</v>
      </c>
      <c r="F17" s="260">
        <v>22.478999999999999</v>
      </c>
      <c r="G17" s="260">
        <v>21.274000000000001</v>
      </c>
      <c r="H17" s="260">
        <v>24.905999999999999</v>
      </c>
      <c r="I17" s="260">
        <v>20.155999999999999</v>
      </c>
      <c r="J17" s="260">
        <v>20.940999999999999</v>
      </c>
      <c r="K17" s="260">
        <v>22.047000000000001</v>
      </c>
      <c r="L17" s="260">
        <v>22.783000000000001</v>
      </c>
      <c r="M17" s="260">
        <v>24.952999999999999</v>
      </c>
      <c r="N17" s="260">
        <v>26.887</v>
      </c>
      <c r="O17" s="260">
        <v>25.582999999999998</v>
      </c>
      <c r="P17" s="121"/>
      <c r="Q17" s="121"/>
    </row>
    <row r="18" spans="1:17" s="111" customFormat="1" ht="32.25" thickBot="1" x14ac:dyDescent="0.3">
      <c r="A18" s="112">
        <v>13</v>
      </c>
      <c r="B18" s="119" t="s">
        <v>133</v>
      </c>
      <c r="C18" s="120" t="s">
        <v>8</v>
      </c>
      <c r="D18" s="260">
        <f t="shared" ref="D18:O18" si="6">+D17/D16*100</f>
        <v>83.936806148590946</v>
      </c>
      <c r="E18" s="260">
        <f t="shared" si="6"/>
        <v>91.135405851096323</v>
      </c>
      <c r="F18" s="260">
        <f t="shared" si="6"/>
        <v>86.317658506315524</v>
      </c>
      <c r="G18" s="260">
        <f t="shared" si="6"/>
        <v>88.134891043168466</v>
      </c>
      <c r="H18" s="260">
        <f t="shared" si="6"/>
        <v>93.048556282869697</v>
      </c>
      <c r="I18" s="260">
        <f t="shared" si="6"/>
        <v>89.06827846254258</v>
      </c>
      <c r="J18" s="260">
        <f t="shared" si="6"/>
        <v>90.858208955223873</v>
      </c>
      <c r="K18" s="260">
        <f t="shared" si="6"/>
        <v>92.880509079725911</v>
      </c>
      <c r="L18" s="260">
        <f t="shared" si="6"/>
        <v>94.277083505751889</v>
      </c>
      <c r="M18" s="260">
        <f t="shared" si="6"/>
        <v>93.366010626356356</v>
      </c>
      <c r="N18" s="260">
        <f t="shared" si="6"/>
        <v>94.415983048877393</v>
      </c>
      <c r="O18" s="260">
        <f t="shared" si="6"/>
        <v>93.436815193571945</v>
      </c>
      <c r="P18" s="121"/>
      <c r="Q18" s="121"/>
    </row>
    <row r="19" spans="1:17" s="111" customFormat="1" ht="16.5" thickBot="1" x14ac:dyDescent="0.3">
      <c r="A19" s="112">
        <v>14</v>
      </c>
      <c r="B19" s="119" t="s">
        <v>126</v>
      </c>
      <c r="C19" s="120" t="s">
        <v>123</v>
      </c>
      <c r="D19" s="260">
        <v>3.7439999999999998</v>
      </c>
      <c r="E19" s="260">
        <v>1.8169999999999999</v>
      </c>
      <c r="F19" s="260">
        <f t="shared" ref="F19:O19" si="7">+F16-F17</f>
        <v>3.5631799999999991</v>
      </c>
      <c r="G19" s="260">
        <f t="shared" si="7"/>
        <v>2.8639999999999972</v>
      </c>
      <c r="H19" s="260">
        <f t="shared" si="7"/>
        <v>1.8606700000000025</v>
      </c>
      <c r="I19" s="260">
        <f t="shared" si="7"/>
        <v>2.4738299999999995</v>
      </c>
      <c r="J19" s="260">
        <f t="shared" si="7"/>
        <v>2.1070000000000029</v>
      </c>
      <c r="K19" s="260">
        <f t="shared" si="7"/>
        <v>1.6899499999999996</v>
      </c>
      <c r="L19" s="260">
        <f t="shared" si="7"/>
        <v>1.3829999999999991</v>
      </c>
      <c r="M19" s="260">
        <f t="shared" si="7"/>
        <v>1.7729999999999997</v>
      </c>
      <c r="N19" s="260">
        <f t="shared" si="7"/>
        <v>1.5901700000000005</v>
      </c>
      <c r="O19" s="260">
        <f t="shared" si="7"/>
        <v>1.7970000000000006</v>
      </c>
      <c r="P19" s="121"/>
      <c r="Q19" s="121"/>
    </row>
    <row r="20" spans="1:17" s="111" customFormat="1" ht="32.25" thickBot="1" x14ac:dyDescent="0.3">
      <c r="A20" s="112">
        <v>15</v>
      </c>
      <c r="B20" s="119" t="s">
        <v>134</v>
      </c>
      <c r="C20" s="120" t="s">
        <v>8</v>
      </c>
      <c r="D20" s="260">
        <f t="shared" ref="D20:O20" si="8">+D19/D16*100</f>
        <v>15.986336464560203</v>
      </c>
      <c r="E20" s="260">
        <f t="shared" si="8"/>
        <v>8.8780309045379582</v>
      </c>
      <c r="F20" s="260">
        <f t="shared" si="8"/>
        <v>13.682341493684474</v>
      </c>
      <c r="G20" s="260">
        <f t="shared" si="8"/>
        <v>11.865108956831541</v>
      </c>
      <c r="H20" s="260">
        <f t="shared" si="8"/>
        <v>6.9514437171303056</v>
      </c>
      <c r="I20" s="260">
        <f t="shared" si="8"/>
        <v>10.931721537457417</v>
      </c>
      <c r="J20" s="260">
        <f t="shared" si="8"/>
        <v>9.1417910447761308</v>
      </c>
      <c r="K20" s="260">
        <f t="shared" si="8"/>
        <v>7.1194909202740853</v>
      </c>
      <c r="L20" s="260">
        <f t="shared" si="8"/>
        <v>5.7229164942481132</v>
      </c>
      <c r="M20" s="260">
        <f t="shared" si="8"/>
        <v>6.6339893736436419</v>
      </c>
      <c r="N20" s="260">
        <f t="shared" si="8"/>
        <v>5.584016951122603</v>
      </c>
      <c r="O20" s="260">
        <f t="shared" si="8"/>
        <v>6.563184806428052</v>
      </c>
      <c r="P20" s="121"/>
      <c r="Q20" s="121"/>
    </row>
    <row r="21" spans="1:17" s="111" customFormat="1" ht="16.5" thickBot="1" x14ac:dyDescent="0.3">
      <c r="A21" s="112">
        <v>16</v>
      </c>
      <c r="B21" s="116" t="s">
        <v>135</v>
      </c>
      <c r="C21" s="117" t="s">
        <v>123</v>
      </c>
      <c r="D21" s="259">
        <v>6.351</v>
      </c>
      <c r="E21" s="259">
        <v>5.8979999999999997</v>
      </c>
      <c r="F21" s="259">
        <v>5.5030000000000001</v>
      </c>
      <c r="G21" s="259">
        <v>5.4119999999999999</v>
      </c>
      <c r="H21" s="259">
        <v>5.5110000000000001</v>
      </c>
      <c r="I21" s="259">
        <v>5.5759999999999996</v>
      </c>
      <c r="J21" s="259">
        <v>5.3890000000000002</v>
      </c>
      <c r="K21" s="259">
        <v>3.7050000000000001</v>
      </c>
      <c r="L21" s="259">
        <v>3.2410000000000001</v>
      </c>
      <c r="M21" s="259">
        <v>3.3780000000000001</v>
      </c>
      <c r="N21" s="259">
        <v>3.254</v>
      </c>
      <c r="O21" s="259">
        <v>2.851</v>
      </c>
      <c r="P21" s="118"/>
      <c r="Q21" s="118"/>
    </row>
    <row r="22" spans="1:17" s="111" customFormat="1" ht="16.5" thickBot="1" x14ac:dyDescent="0.3">
      <c r="A22" s="112">
        <v>17</v>
      </c>
      <c r="B22" s="119" t="s">
        <v>124</v>
      </c>
      <c r="C22" s="120" t="s">
        <v>123</v>
      </c>
      <c r="D22" s="260">
        <v>0.14299999999999999</v>
      </c>
      <c r="E22" s="260">
        <v>9.3000000000000013E-2</v>
      </c>
      <c r="F22" s="260">
        <v>0.09</v>
      </c>
      <c r="G22" s="260">
        <v>8.4999999999999992E-2</v>
      </c>
      <c r="H22" s="260">
        <v>6.1000000000000006E-2</v>
      </c>
      <c r="I22" s="260">
        <v>7.7000000000000013E-2</v>
      </c>
      <c r="J22" s="260">
        <v>6.3E-2</v>
      </c>
      <c r="K22" s="260">
        <v>7.7000000000000013E-2</v>
      </c>
      <c r="L22" s="260">
        <v>7.3000000000000009E-2</v>
      </c>
      <c r="M22" s="260">
        <v>8.1000000000000003E-2</v>
      </c>
      <c r="N22" s="260">
        <v>9.0999999999999998E-2</v>
      </c>
      <c r="O22" s="260">
        <v>7.3999999999999996E-2</v>
      </c>
      <c r="P22" s="121"/>
      <c r="Q22" s="121"/>
    </row>
    <row r="23" spans="1:17" s="111" customFormat="1" ht="32.25" thickBot="1" x14ac:dyDescent="0.3">
      <c r="A23" s="112">
        <v>18</v>
      </c>
      <c r="B23" s="119" t="s">
        <v>136</v>
      </c>
      <c r="C23" s="120" t="s">
        <v>8</v>
      </c>
      <c r="D23" s="260">
        <f t="shared" ref="D23:O23" si="9">+D22/D21*100</f>
        <v>2.251613919067863</v>
      </c>
      <c r="E23" s="260">
        <f t="shared" si="9"/>
        <v>1.5768056968463888</v>
      </c>
      <c r="F23" s="260">
        <f t="shared" si="9"/>
        <v>1.6354715609667454</v>
      </c>
      <c r="G23" s="260">
        <f t="shared" si="9"/>
        <v>1.5705838876570584</v>
      </c>
      <c r="H23" s="260">
        <f t="shared" si="9"/>
        <v>1.1068771547813465</v>
      </c>
      <c r="I23" s="260">
        <f t="shared" si="9"/>
        <v>1.3809182209469157</v>
      </c>
      <c r="J23" s="260">
        <f t="shared" si="9"/>
        <v>1.1690480608647242</v>
      </c>
      <c r="K23" s="260">
        <f t="shared" si="9"/>
        <v>2.0782726045883946</v>
      </c>
      <c r="L23" s="260">
        <f t="shared" si="9"/>
        <v>2.2523912372724468</v>
      </c>
      <c r="M23" s="260">
        <f t="shared" si="9"/>
        <v>2.3978685612788633</v>
      </c>
      <c r="N23" s="260">
        <f t="shared" si="9"/>
        <v>2.7965580823601721</v>
      </c>
      <c r="O23" s="260">
        <f t="shared" si="9"/>
        <v>2.5955804980708526</v>
      </c>
      <c r="P23" s="121"/>
      <c r="Q23" s="121"/>
    </row>
    <row r="24" spans="1:17" s="111" customFormat="1" ht="16.5" thickBot="1" x14ac:dyDescent="0.3">
      <c r="A24" s="112">
        <v>19</v>
      </c>
      <c r="B24" s="119" t="s">
        <v>126</v>
      </c>
      <c r="C24" s="120" t="s">
        <v>137</v>
      </c>
      <c r="D24" s="260">
        <v>6.2080000000000002</v>
      </c>
      <c r="E24" s="260">
        <v>5.8049999999999988</v>
      </c>
      <c r="F24" s="260">
        <f t="shared" ref="F24:O24" si="10">+F21-F22</f>
        <v>5.4130000000000003</v>
      </c>
      <c r="G24" s="260">
        <f t="shared" si="10"/>
        <v>5.327</v>
      </c>
      <c r="H24" s="260">
        <f t="shared" si="10"/>
        <v>5.45</v>
      </c>
      <c r="I24" s="260">
        <f t="shared" si="10"/>
        <v>5.4989999999999997</v>
      </c>
      <c r="J24" s="260">
        <f t="shared" si="10"/>
        <v>5.3260000000000005</v>
      </c>
      <c r="K24" s="260">
        <f t="shared" si="10"/>
        <v>3.6280000000000001</v>
      </c>
      <c r="L24" s="260">
        <f t="shared" si="10"/>
        <v>3.1680000000000001</v>
      </c>
      <c r="M24" s="260">
        <f t="shared" si="10"/>
        <v>3.2970000000000002</v>
      </c>
      <c r="N24" s="260">
        <f t="shared" si="10"/>
        <v>3.1629999999999998</v>
      </c>
      <c r="O24" s="260">
        <f t="shared" si="10"/>
        <v>2.7770000000000001</v>
      </c>
      <c r="P24" s="121"/>
      <c r="Q24" s="121"/>
    </row>
    <row r="25" spans="1:17" s="111" customFormat="1" ht="32.25" thickBot="1" x14ac:dyDescent="0.3">
      <c r="A25" s="112">
        <v>20</v>
      </c>
      <c r="B25" s="119" t="s">
        <v>138</v>
      </c>
      <c r="C25" s="120" t="s">
        <v>8</v>
      </c>
      <c r="D25" s="260">
        <f t="shared" ref="D25:O25" si="11">+D24/D21*100</f>
        <v>97.748386080932136</v>
      </c>
      <c r="E25" s="260">
        <f t="shared" si="11"/>
        <v>98.423194303153593</v>
      </c>
      <c r="F25" s="260">
        <f t="shared" si="11"/>
        <v>98.364528439033265</v>
      </c>
      <c r="G25" s="260">
        <f t="shared" si="11"/>
        <v>98.429416112342935</v>
      </c>
      <c r="H25" s="260">
        <f t="shared" si="11"/>
        <v>98.893122845218656</v>
      </c>
      <c r="I25" s="260">
        <f t="shared" si="11"/>
        <v>98.61908177905309</v>
      </c>
      <c r="J25" s="260">
        <f t="shared" si="11"/>
        <v>98.830951939135275</v>
      </c>
      <c r="K25" s="260">
        <f t="shared" si="11"/>
        <v>97.921727395411608</v>
      </c>
      <c r="L25" s="260">
        <f t="shared" si="11"/>
        <v>97.747608762727552</v>
      </c>
      <c r="M25" s="260">
        <f t="shared" si="11"/>
        <v>97.602131438721145</v>
      </c>
      <c r="N25" s="260">
        <f t="shared" si="11"/>
        <v>97.203441917639822</v>
      </c>
      <c r="O25" s="260">
        <f t="shared" si="11"/>
        <v>97.404419501929155</v>
      </c>
      <c r="P25" s="121"/>
      <c r="Q25" s="121"/>
    </row>
    <row r="26" spans="1:17" s="111" customFormat="1" ht="16.5" thickBot="1" x14ac:dyDescent="0.3">
      <c r="A26" s="112">
        <v>21</v>
      </c>
      <c r="B26" s="116" t="s">
        <v>139</v>
      </c>
      <c r="C26" s="117" t="s">
        <v>123</v>
      </c>
      <c r="D26" s="259">
        <v>61.447000000000003</v>
      </c>
      <c r="E26" s="259">
        <v>34.980000000000004</v>
      </c>
      <c r="F26" s="259">
        <v>80.191000000000003</v>
      </c>
      <c r="G26" s="259">
        <v>39.817999999999998</v>
      </c>
      <c r="H26" s="259">
        <v>36.573999999999998</v>
      </c>
      <c r="I26" s="259">
        <v>61.484999999999999</v>
      </c>
      <c r="J26" s="259">
        <v>47.03</v>
      </c>
      <c r="K26" s="259">
        <v>37.728999999999999</v>
      </c>
      <c r="L26" s="259">
        <v>36.924999999999997</v>
      </c>
      <c r="M26" s="259">
        <v>134.03100000000001</v>
      </c>
      <c r="N26" s="259">
        <v>53.942</v>
      </c>
      <c r="O26" s="259">
        <v>29.628</v>
      </c>
      <c r="P26" s="118"/>
      <c r="Q26" s="118"/>
    </row>
    <row r="27" spans="1:17" s="111" customFormat="1" ht="16.5" thickBot="1" x14ac:dyDescent="0.3">
      <c r="A27" s="112">
        <v>22</v>
      </c>
      <c r="B27" s="119" t="s">
        <v>124</v>
      </c>
      <c r="C27" s="120" t="s">
        <v>123</v>
      </c>
      <c r="D27" s="260">
        <v>29.209</v>
      </c>
      <c r="E27" s="260">
        <v>20.148</v>
      </c>
      <c r="F27" s="260">
        <v>59.66</v>
      </c>
      <c r="G27" s="260">
        <v>24.038</v>
      </c>
      <c r="H27" s="260">
        <v>26.264999999999993</v>
      </c>
      <c r="I27" s="260">
        <v>49.213999999999999</v>
      </c>
      <c r="J27" s="260">
        <v>35.795000000000002</v>
      </c>
      <c r="K27" s="260">
        <v>28.742999999999999</v>
      </c>
      <c r="L27" s="260">
        <v>29.960999999999999</v>
      </c>
      <c r="M27" s="260">
        <v>126.825</v>
      </c>
      <c r="N27" s="260">
        <v>47.572999999999993</v>
      </c>
      <c r="O27" s="260">
        <v>22.574000000000002</v>
      </c>
      <c r="P27" s="121"/>
      <c r="Q27" s="121"/>
    </row>
    <row r="28" spans="1:17" s="111" customFormat="1" ht="32.25" thickBot="1" x14ac:dyDescent="0.3">
      <c r="A28" s="112">
        <v>23</v>
      </c>
      <c r="B28" s="119" t="s">
        <v>140</v>
      </c>
      <c r="C28" s="120" t="s">
        <v>8</v>
      </c>
      <c r="D28" s="260">
        <f t="shared" ref="D28:O28" si="12">+D27/D26*100</f>
        <v>47.535274301430498</v>
      </c>
      <c r="E28" s="260">
        <f t="shared" si="12"/>
        <v>57.598627787307024</v>
      </c>
      <c r="F28" s="260">
        <f t="shared" si="12"/>
        <v>74.397376264169296</v>
      </c>
      <c r="G28" s="260">
        <f t="shared" si="12"/>
        <v>60.369682053342707</v>
      </c>
      <c r="H28" s="260">
        <f t="shared" si="12"/>
        <v>71.813310001640502</v>
      </c>
      <c r="I28" s="260">
        <f t="shared" si="12"/>
        <v>80.042286736602421</v>
      </c>
      <c r="J28" s="260">
        <f t="shared" si="12"/>
        <v>76.110992983202209</v>
      </c>
      <c r="K28" s="260">
        <f t="shared" si="12"/>
        <v>76.182777174057094</v>
      </c>
      <c r="L28" s="260">
        <f t="shared" si="12"/>
        <v>81.140148950575494</v>
      </c>
      <c r="M28" s="260">
        <f t="shared" si="12"/>
        <v>94.623631846363892</v>
      </c>
      <c r="N28" s="260">
        <f t="shared" si="12"/>
        <v>88.192873827444288</v>
      </c>
      <c r="O28" s="260">
        <f t="shared" si="12"/>
        <v>76.191440529229112</v>
      </c>
      <c r="P28" s="121"/>
      <c r="Q28" s="121"/>
    </row>
    <row r="29" spans="1:17" s="111" customFormat="1" ht="16.5" thickBot="1" x14ac:dyDescent="0.3">
      <c r="A29" s="112">
        <v>24</v>
      </c>
      <c r="B29" s="119" t="s">
        <v>126</v>
      </c>
      <c r="C29" s="120" t="s">
        <v>123</v>
      </c>
      <c r="D29" s="260">
        <v>32.238000000000014</v>
      </c>
      <c r="E29" s="260">
        <v>14.832000000000001</v>
      </c>
      <c r="F29" s="260">
        <f t="shared" ref="F29:O29" si="13">+F26-F27</f>
        <v>20.531000000000006</v>
      </c>
      <c r="G29" s="260">
        <f t="shared" si="13"/>
        <v>15.779999999999998</v>
      </c>
      <c r="H29" s="260">
        <f t="shared" si="13"/>
        <v>10.309000000000005</v>
      </c>
      <c r="I29" s="260">
        <f t="shared" si="13"/>
        <v>12.271000000000001</v>
      </c>
      <c r="J29" s="260">
        <f t="shared" si="13"/>
        <v>11.234999999999999</v>
      </c>
      <c r="K29" s="260">
        <f t="shared" si="13"/>
        <v>8.9860000000000007</v>
      </c>
      <c r="L29" s="260">
        <f t="shared" si="13"/>
        <v>6.9639999999999986</v>
      </c>
      <c r="M29" s="260">
        <f t="shared" si="13"/>
        <v>7.2060000000000031</v>
      </c>
      <c r="N29" s="260">
        <f t="shared" si="13"/>
        <v>6.3690000000000069</v>
      </c>
      <c r="O29" s="260">
        <f t="shared" si="13"/>
        <v>7.0539999999999985</v>
      </c>
      <c r="P29" s="121"/>
      <c r="Q29" s="121"/>
    </row>
    <row r="30" spans="1:17" s="111" customFormat="1" ht="32.25" thickBot="1" x14ac:dyDescent="0.3">
      <c r="A30" s="112">
        <v>25</v>
      </c>
      <c r="B30" s="119" t="s">
        <v>141</v>
      </c>
      <c r="C30" s="120" t="s">
        <v>8</v>
      </c>
      <c r="D30" s="260">
        <f t="shared" ref="D30:O30" si="14">+D29/D26*100</f>
        <v>52.464725698569517</v>
      </c>
      <c r="E30" s="260">
        <f t="shared" si="14"/>
        <v>42.401372212692969</v>
      </c>
      <c r="F30" s="260">
        <f t="shared" si="14"/>
        <v>25.602623735830711</v>
      </c>
      <c r="G30" s="260">
        <f t="shared" si="14"/>
        <v>39.630317946657286</v>
      </c>
      <c r="H30" s="260">
        <f t="shared" si="14"/>
        <v>28.186689998359505</v>
      </c>
      <c r="I30" s="260">
        <f t="shared" si="14"/>
        <v>19.957713263397579</v>
      </c>
      <c r="J30" s="260">
        <f t="shared" si="14"/>
        <v>23.889007016797787</v>
      </c>
      <c r="K30" s="260">
        <f t="shared" si="14"/>
        <v>23.81722282594291</v>
      </c>
      <c r="L30" s="260">
        <f t="shared" si="14"/>
        <v>18.859851049424506</v>
      </c>
      <c r="M30" s="260">
        <f t="shared" si="14"/>
        <v>5.3763681536361014</v>
      </c>
      <c r="N30" s="260">
        <f t="shared" si="14"/>
        <v>11.807126172555721</v>
      </c>
      <c r="O30" s="260">
        <f t="shared" si="14"/>
        <v>23.808559470770888</v>
      </c>
      <c r="P30" s="121"/>
      <c r="Q30" s="121"/>
    </row>
    <row r="31" spans="1:17" s="111" customFormat="1" ht="16.5" thickBot="1" x14ac:dyDescent="0.3">
      <c r="A31" s="112">
        <v>26</v>
      </c>
      <c r="B31" s="116" t="s">
        <v>142</v>
      </c>
      <c r="C31" s="117" t="s">
        <v>123</v>
      </c>
      <c r="D31" s="261" t="s">
        <v>312</v>
      </c>
      <c r="E31" s="261" t="s">
        <v>312</v>
      </c>
      <c r="F31" s="261" t="s">
        <v>312</v>
      </c>
      <c r="G31" s="261" t="s">
        <v>312</v>
      </c>
      <c r="H31" s="261" t="s">
        <v>312</v>
      </c>
      <c r="I31" s="261" t="s">
        <v>312</v>
      </c>
      <c r="J31" s="261" t="s">
        <v>312</v>
      </c>
      <c r="K31" s="261" t="s">
        <v>312</v>
      </c>
      <c r="L31" s="261" t="s">
        <v>312</v>
      </c>
      <c r="M31" s="261" t="s">
        <v>312</v>
      </c>
      <c r="N31" s="261" t="s">
        <v>312</v>
      </c>
      <c r="O31" s="261" t="s">
        <v>312</v>
      </c>
      <c r="P31" s="118"/>
      <c r="Q31" s="118"/>
    </row>
    <row r="32" spans="1:17" s="111" customFormat="1" ht="16.5" thickBot="1" x14ac:dyDescent="0.3">
      <c r="A32" s="112">
        <v>27</v>
      </c>
      <c r="B32" s="119" t="s">
        <v>124</v>
      </c>
      <c r="C32" s="120" t="s">
        <v>123</v>
      </c>
      <c r="D32" s="261" t="s">
        <v>312</v>
      </c>
      <c r="E32" s="261" t="s">
        <v>312</v>
      </c>
      <c r="F32" s="261" t="s">
        <v>312</v>
      </c>
      <c r="G32" s="261" t="s">
        <v>312</v>
      </c>
      <c r="H32" s="261" t="s">
        <v>312</v>
      </c>
      <c r="I32" s="261" t="s">
        <v>312</v>
      </c>
      <c r="J32" s="261" t="s">
        <v>312</v>
      </c>
      <c r="K32" s="261" t="s">
        <v>312</v>
      </c>
      <c r="L32" s="261" t="s">
        <v>312</v>
      </c>
      <c r="M32" s="261" t="s">
        <v>312</v>
      </c>
      <c r="N32" s="261" t="s">
        <v>312</v>
      </c>
      <c r="O32" s="261" t="s">
        <v>312</v>
      </c>
      <c r="P32" s="121"/>
      <c r="Q32" s="121"/>
    </row>
    <row r="33" spans="1:17" s="111" customFormat="1" ht="32.25" thickBot="1" x14ac:dyDescent="0.3">
      <c r="A33" s="112">
        <v>28</v>
      </c>
      <c r="B33" s="119" t="s">
        <v>143</v>
      </c>
      <c r="C33" s="120" t="s">
        <v>8</v>
      </c>
      <c r="D33" s="261" t="s">
        <v>312</v>
      </c>
      <c r="E33" s="261" t="s">
        <v>312</v>
      </c>
      <c r="F33" s="261" t="s">
        <v>312</v>
      </c>
      <c r="G33" s="261" t="s">
        <v>312</v>
      </c>
      <c r="H33" s="261" t="s">
        <v>312</v>
      </c>
      <c r="I33" s="261" t="s">
        <v>312</v>
      </c>
      <c r="J33" s="261" t="s">
        <v>312</v>
      </c>
      <c r="K33" s="261" t="s">
        <v>312</v>
      </c>
      <c r="L33" s="261" t="s">
        <v>312</v>
      </c>
      <c r="M33" s="261" t="s">
        <v>312</v>
      </c>
      <c r="N33" s="261" t="s">
        <v>312</v>
      </c>
      <c r="O33" s="261" t="s">
        <v>312</v>
      </c>
      <c r="P33" s="121"/>
      <c r="Q33" s="121"/>
    </row>
    <row r="34" spans="1:17" s="111" customFormat="1" ht="16.5" thickBot="1" x14ac:dyDescent="0.3">
      <c r="A34" s="112">
        <v>29</v>
      </c>
      <c r="B34" s="119" t="s">
        <v>126</v>
      </c>
      <c r="C34" s="120" t="s">
        <v>123</v>
      </c>
      <c r="D34" s="261" t="s">
        <v>312</v>
      </c>
      <c r="E34" s="261" t="s">
        <v>312</v>
      </c>
      <c r="F34" s="261" t="s">
        <v>312</v>
      </c>
      <c r="G34" s="261" t="s">
        <v>312</v>
      </c>
      <c r="H34" s="261" t="s">
        <v>312</v>
      </c>
      <c r="I34" s="261" t="s">
        <v>312</v>
      </c>
      <c r="J34" s="261" t="s">
        <v>312</v>
      </c>
      <c r="K34" s="261" t="s">
        <v>312</v>
      </c>
      <c r="L34" s="261" t="s">
        <v>312</v>
      </c>
      <c r="M34" s="261" t="s">
        <v>312</v>
      </c>
      <c r="N34" s="261" t="s">
        <v>312</v>
      </c>
      <c r="O34" s="261" t="s">
        <v>312</v>
      </c>
      <c r="P34" s="121"/>
      <c r="Q34" s="121"/>
    </row>
    <row r="35" spans="1:17" s="111" customFormat="1" ht="32.25" thickBot="1" x14ac:dyDescent="0.3">
      <c r="A35" s="112">
        <v>30</v>
      </c>
      <c r="B35" s="119" t="s">
        <v>144</v>
      </c>
      <c r="C35" s="120" t="s">
        <v>8</v>
      </c>
      <c r="D35" s="261" t="s">
        <v>312</v>
      </c>
      <c r="E35" s="261" t="s">
        <v>312</v>
      </c>
      <c r="F35" s="261" t="s">
        <v>312</v>
      </c>
      <c r="G35" s="261" t="s">
        <v>312</v>
      </c>
      <c r="H35" s="261" t="s">
        <v>312</v>
      </c>
      <c r="I35" s="261" t="s">
        <v>312</v>
      </c>
      <c r="J35" s="261" t="s">
        <v>312</v>
      </c>
      <c r="K35" s="261" t="s">
        <v>312</v>
      </c>
      <c r="L35" s="261" t="s">
        <v>312</v>
      </c>
      <c r="M35" s="261" t="s">
        <v>312</v>
      </c>
      <c r="N35" s="261" t="s">
        <v>312</v>
      </c>
      <c r="O35" s="261" t="s">
        <v>312</v>
      </c>
      <c r="P35" s="121"/>
      <c r="Q35" s="121"/>
    </row>
    <row r="36" spans="1:17" s="111" customFormat="1" ht="16.5" thickBot="1" x14ac:dyDescent="0.3">
      <c r="A36" s="112">
        <v>31</v>
      </c>
      <c r="B36" s="116" t="s">
        <v>145</v>
      </c>
      <c r="C36" s="117" t="s">
        <v>123</v>
      </c>
      <c r="D36" s="261" t="s">
        <v>312</v>
      </c>
      <c r="E36" s="261" t="s">
        <v>312</v>
      </c>
      <c r="F36" s="261" t="s">
        <v>312</v>
      </c>
      <c r="G36" s="261" t="s">
        <v>312</v>
      </c>
      <c r="H36" s="261" t="s">
        <v>312</v>
      </c>
      <c r="I36" s="261" t="s">
        <v>312</v>
      </c>
      <c r="J36" s="261" t="s">
        <v>312</v>
      </c>
      <c r="K36" s="261" t="s">
        <v>312</v>
      </c>
      <c r="L36" s="261" t="s">
        <v>312</v>
      </c>
      <c r="M36" s="261" t="s">
        <v>312</v>
      </c>
      <c r="N36" s="261" t="s">
        <v>312</v>
      </c>
      <c r="O36" s="261" t="s">
        <v>312</v>
      </c>
      <c r="P36" s="118"/>
      <c r="Q36" s="118"/>
    </row>
    <row r="37" spans="1:17" s="111" customFormat="1" ht="16.5" thickBot="1" x14ac:dyDescent="0.3">
      <c r="A37" s="112">
        <v>32</v>
      </c>
      <c r="B37" s="119" t="s">
        <v>124</v>
      </c>
      <c r="C37" s="120" t="s">
        <v>123</v>
      </c>
      <c r="D37" s="261" t="s">
        <v>312</v>
      </c>
      <c r="E37" s="261" t="s">
        <v>312</v>
      </c>
      <c r="F37" s="261" t="s">
        <v>312</v>
      </c>
      <c r="G37" s="261" t="s">
        <v>312</v>
      </c>
      <c r="H37" s="261" t="s">
        <v>312</v>
      </c>
      <c r="I37" s="261" t="s">
        <v>312</v>
      </c>
      <c r="J37" s="261" t="s">
        <v>312</v>
      </c>
      <c r="K37" s="261" t="s">
        <v>312</v>
      </c>
      <c r="L37" s="261" t="s">
        <v>312</v>
      </c>
      <c r="M37" s="261" t="s">
        <v>312</v>
      </c>
      <c r="N37" s="261" t="s">
        <v>312</v>
      </c>
      <c r="O37" s="261" t="s">
        <v>312</v>
      </c>
      <c r="P37" s="121"/>
      <c r="Q37" s="121"/>
    </row>
    <row r="38" spans="1:17" s="111" customFormat="1" ht="32.25" thickBot="1" x14ac:dyDescent="0.3">
      <c r="A38" s="112">
        <v>33</v>
      </c>
      <c r="B38" s="119" t="s">
        <v>146</v>
      </c>
      <c r="C38" s="120" t="s">
        <v>8</v>
      </c>
      <c r="D38" s="261" t="s">
        <v>312</v>
      </c>
      <c r="E38" s="261" t="s">
        <v>312</v>
      </c>
      <c r="F38" s="261" t="s">
        <v>312</v>
      </c>
      <c r="G38" s="261" t="s">
        <v>312</v>
      </c>
      <c r="H38" s="261" t="s">
        <v>312</v>
      </c>
      <c r="I38" s="261" t="s">
        <v>312</v>
      </c>
      <c r="J38" s="261" t="s">
        <v>312</v>
      </c>
      <c r="K38" s="261" t="s">
        <v>312</v>
      </c>
      <c r="L38" s="261" t="s">
        <v>312</v>
      </c>
      <c r="M38" s="261" t="s">
        <v>312</v>
      </c>
      <c r="N38" s="261" t="s">
        <v>312</v>
      </c>
      <c r="O38" s="261" t="s">
        <v>312</v>
      </c>
      <c r="P38" s="121"/>
      <c r="Q38" s="121"/>
    </row>
    <row r="39" spans="1:17" s="111" customFormat="1" ht="16.5" thickBot="1" x14ac:dyDescent="0.3">
      <c r="A39" s="112">
        <v>34</v>
      </c>
      <c r="B39" s="119" t="s">
        <v>126</v>
      </c>
      <c r="C39" s="120" t="s">
        <v>123</v>
      </c>
      <c r="D39" s="261" t="s">
        <v>312</v>
      </c>
      <c r="E39" s="261" t="s">
        <v>312</v>
      </c>
      <c r="F39" s="261" t="s">
        <v>312</v>
      </c>
      <c r="G39" s="261" t="s">
        <v>312</v>
      </c>
      <c r="H39" s="261" t="s">
        <v>312</v>
      </c>
      <c r="I39" s="261" t="s">
        <v>312</v>
      </c>
      <c r="J39" s="261" t="s">
        <v>312</v>
      </c>
      <c r="K39" s="261" t="s">
        <v>312</v>
      </c>
      <c r="L39" s="261" t="s">
        <v>312</v>
      </c>
      <c r="M39" s="261" t="s">
        <v>312</v>
      </c>
      <c r="N39" s="261" t="s">
        <v>312</v>
      </c>
      <c r="O39" s="261" t="s">
        <v>312</v>
      </c>
      <c r="P39" s="121"/>
      <c r="Q39" s="121"/>
    </row>
    <row r="40" spans="1:17" s="111" customFormat="1" ht="32.25" thickBot="1" x14ac:dyDescent="0.3">
      <c r="A40" s="112">
        <v>35</v>
      </c>
      <c r="B40" s="119" t="s">
        <v>147</v>
      </c>
      <c r="C40" s="120" t="s">
        <v>8</v>
      </c>
      <c r="D40" s="261" t="s">
        <v>312</v>
      </c>
      <c r="E40" s="261" t="s">
        <v>312</v>
      </c>
      <c r="F40" s="261" t="s">
        <v>312</v>
      </c>
      <c r="G40" s="261" t="s">
        <v>312</v>
      </c>
      <c r="H40" s="261" t="s">
        <v>312</v>
      </c>
      <c r="I40" s="261" t="s">
        <v>312</v>
      </c>
      <c r="J40" s="261" t="s">
        <v>312</v>
      </c>
      <c r="K40" s="261" t="s">
        <v>312</v>
      </c>
      <c r="L40" s="261" t="s">
        <v>312</v>
      </c>
      <c r="M40" s="261" t="s">
        <v>312</v>
      </c>
      <c r="N40" s="261" t="s">
        <v>312</v>
      </c>
      <c r="O40" s="261" t="s">
        <v>312</v>
      </c>
      <c r="P40" s="121"/>
      <c r="Q40" s="121"/>
    </row>
    <row r="41" spans="1:17" s="111" customFormat="1" ht="16.5" thickBot="1" x14ac:dyDescent="0.3">
      <c r="A41" s="112">
        <v>36</v>
      </c>
      <c r="B41" s="116" t="s">
        <v>148</v>
      </c>
      <c r="C41" s="117" t="s">
        <v>123</v>
      </c>
      <c r="D41" s="259">
        <v>8.7309999999999999</v>
      </c>
      <c r="E41" s="259">
        <v>5.2940000000000005</v>
      </c>
      <c r="F41" s="259">
        <v>10.788</v>
      </c>
      <c r="G41" s="259">
        <v>7.0609999999999999</v>
      </c>
      <c r="H41" s="259">
        <v>9.6189999999999998</v>
      </c>
      <c r="I41" s="259">
        <v>11.032999999999999</v>
      </c>
      <c r="J41" s="259">
        <v>9.9510000000000005</v>
      </c>
      <c r="K41" s="259">
        <v>8.0179999999999989</v>
      </c>
      <c r="L41" s="259">
        <v>8.8379999999999992</v>
      </c>
      <c r="M41" s="259">
        <v>13.646000000000001</v>
      </c>
      <c r="N41" s="259">
        <v>10.891999999999999</v>
      </c>
      <c r="O41" s="259">
        <v>6.8489999999999993</v>
      </c>
      <c r="P41" s="118"/>
      <c r="Q41" s="118"/>
    </row>
    <row r="42" spans="1:17" s="111" customFormat="1" ht="16.5" thickBot="1" x14ac:dyDescent="0.3">
      <c r="A42" s="112">
        <v>37</v>
      </c>
      <c r="B42" s="119" t="s">
        <v>124</v>
      </c>
      <c r="C42" s="120" t="s">
        <v>123</v>
      </c>
      <c r="D42" s="260">
        <v>6.7209999999999992</v>
      </c>
      <c r="E42" s="260">
        <v>4.972999999999999</v>
      </c>
      <c r="F42" s="260">
        <v>10.292</v>
      </c>
      <c r="G42" s="260">
        <v>6.4669999999999987</v>
      </c>
      <c r="H42" s="260">
        <v>9.2409999999999997</v>
      </c>
      <c r="I42" s="260">
        <v>9.5869999999999997</v>
      </c>
      <c r="J42" s="260">
        <v>9.0959999999999983</v>
      </c>
      <c r="K42" s="260">
        <v>7.5639999999999983</v>
      </c>
      <c r="L42" s="260">
        <v>8.4509999999999987</v>
      </c>
      <c r="M42" s="260">
        <v>13.222999999999999</v>
      </c>
      <c r="N42" s="260">
        <v>10.462</v>
      </c>
      <c r="O42" s="260">
        <v>6.4219999999999997</v>
      </c>
      <c r="P42" s="121"/>
      <c r="Q42" s="121"/>
    </row>
    <row r="43" spans="1:17" s="111" customFormat="1" ht="32.25" thickBot="1" x14ac:dyDescent="0.3">
      <c r="A43" s="112">
        <v>38</v>
      </c>
      <c r="B43" s="119" t="s">
        <v>149</v>
      </c>
      <c r="C43" s="120" t="s">
        <v>8</v>
      </c>
      <c r="D43" s="260">
        <f t="shared" ref="D43:O43" si="15">+D42/D41*100</f>
        <v>76.978582063910196</v>
      </c>
      <c r="E43" s="260">
        <f t="shared" si="15"/>
        <v>93.936531922931593</v>
      </c>
      <c r="F43" s="260">
        <f t="shared" si="15"/>
        <v>95.402298850574709</v>
      </c>
      <c r="G43" s="260">
        <f t="shared" si="15"/>
        <v>91.587593825237207</v>
      </c>
      <c r="H43" s="260">
        <f t="shared" si="15"/>
        <v>96.070277575631565</v>
      </c>
      <c r="I43" s="260">
        <f t="shared" si="15"/>
        <v>86.893863862956593</v>
      </c>
      <c r="J43" s="260">
        <f t="shared" si="15"/>
        <v>91.407898703647845</v>
      </c>
      <c r="K43" s="260">
        <f t="shared" si="15"/>
        <v>94.33774008480917</v>
      </c>
      <c r="L43" s="260">
        <f t="shared" si="15"/>
        <v>95.62118126272911</v>
      </c>
      <c r="M43" s="260">
        <f t="shared" si="15"/>
        <v>96.900190532024027</v>
      </c>
      <c r="N43" s="260">
        <f t="shared" si="15"/>
        <v>96.05214836577305</v>
      </c>
      <c r="O43" s="260">
        <f t="shared" si="15"/>
        <v>93.765513213607832</v>
      </c>
      <c r="P43" s="121"/>
      <c r="Q43" s="121"/>
    </row>
    <row r="44" spans="1:17" s="111" customFormat="1" ht="16.5" thickBot="1" x14ac:dyDescent="0.3">
      <c r="A44" s="112">
        <v>39</v>
      </c>
      <c r="B44" s="119" t="s">
        <v>126</v>
      </c>
      <c r="C44" s="120" t="s">
        <v>123</v>
      </c>
      <c r="D44" s="260">
        <f t="shared" ref="D44:O44" si="16">+D41-D42</f>
        <v>2.0100000000000007</v>
      </c>
      <c r="E44" s="260">
        <f t="shared" si="16"/>
        <v>0.32100000000000151</v>
      </c>
      <c r="F44" s="260">
        <f t="shared" si="16"/>
        <v>0.49600000000000044</v>
      </c>
      <c r="G44" s="260">
        <f t="shared" si="16"/>
        <v>0.59400000000000119</v>
      </c>
      <c r="H44" s="260">
        <f t="shared" si="16"/>
        <v>0.37800000000000011</v>
      </c>
      <c r="I44" s="260">
        <f t="shared" si="16"/>
        <v>1.4459999999999997</v>
      </c>
      <c r="J44" s="260">
        <f t="shared" si="16"/>
        <v>0.8550000000000022</v>
      </c>
      <c r="K44" s="260">
        <f t="shared" si="16"/>
        <v>0.45400000000000063</v>
      </c>
      <c r="L44" s="260">
        <f t="shared" si="16"/>
        <v>0.38700000000000045</v>
      </c>
      <c r="M44" s="260">
        <f t="shared" si="16"/>
        <v>0.42300000000000182</v>
      </c>
      <c r="N44" s="260">
        <f t="shared" si="16"/>
        <v>0.42999999999999972</v>
      </c>
      <c r="O44" s="260">
        <f t="shared" si="16"/>
        <v>0.4269999999999996</v>
      </c>
      <c r="P44" s="121"/>
      <c r="Q44" s="121"/>
    </row>
    <row r="45" spans="1:17" s="111" customFormat="1" ht="32.25" thickBot="1" x14ac:dyDescent="0.3">
      <c r="A45" s="112">
        <v>40</v>
      </c>
      <c r="B45" s="119" t="s">
        <v>150</v>
      </c>
      <c r="C45" s="120" t="s">
        <v>8</v>
      </c>
      <c r="D45" s="260">
        <f t="shared" ref="D45:O45" si="17">+D44/D41*100</f>
        <v>23.021417936089801</v>
      </c>
      <c r="E45" s="260">
        <f t="shared" si="17"/>
        <v>6.063468077068408</v>
      </c>
      <c r="F45" s="260">
        <f t="shared" si="17"/>
        <v>4.5977011494252915</v>
      </c>
      <c r="G45" s="260">
        <f t="shared" si="17"/>
        <v>8.4124061747627987</v>
      </c>
      <c r="H45" s="260">
        <f t="shared" si="17"/>
        <v>3.929722424368439</v>
      </c>
      <c r="I45" s="260">
        <f t="shared" si="17"/>
        <v>13.106136137043414</v>
      </c>
      <c r="J45" s="260">
        <f t="shared" si="17"/>
        <v>8.5921012963521477</v>
      </c>
      <c r="K45" s="260">
        <f t="shared" si="17"/>
        <v>5.6622599151908295</v>
      </c>
      <c r="L45" s="260">
        <f t="shared" si="17"/>
        <v>4.3788187372708816</v>
      </c>
      <c r="M45" s="260">
        <f t="shared" si="17"/>
        <v>3.0998094679759771</v>
      </c>
      <c r="N45" s="260">
        <f t="shared" si="17"/>
        <v>3.9478516342269532</v>
      </c>
      <c r="O45" s="260">
        <f t="shared" si="17"/>
        <v>6.2344867863921687</v>
      </c>
      <c r="P45" s="121"/>
      <c r="Q45" s="121"/>
    </row>
    <row r="46" spans="1:17" s="111" customFormat="1" ht="16.5" thickBot="1" x14ac:dyDescent="0.3">
      <c r="A46" s="112">
        <v>41</v>
      </c>
      <c r="B46" s="116" t="s">
        <v>151</v>
      </c>
      <c r="C46" s="117" t="s">
        <v>123</v>
      </c>
      <c r="D46" s="259">
        <v>4.8079999999999998</v>
      </c>
      <c r="E46" s="259">
        <v>2.589</v>
      </c>
      <c r="F46" s="259">
        <v>6.4589999999999996</v>
      </c>
      <c r="G46" s="259">
        <v>3.7910000000000004</v>
      </c>
      <c r="H46" s="259">
        <v>5.04</v>
      </c>
      <c r="I46" s="259">
        <v>6.351</v>
      </c>
      <c r="J46" s="259">
        <v>5.5389999999999997</v>
      </c>
      <c r="K46" s="259">
        <v>4.6310000000000002</v>
      </c>
      <c r="L46" s="259">
        <v>5.0510000000000002</v>
      </c>
      <c r="M46" s="259">
        <v>9.7250000000000014</v>
      </c>
      <c r="N46" s="259">
        <v>6.5589999999999993</v>
      </c>
      <c r="O46" s="259">
        <v>4.0720000000000001</v>
      </c>
      <c r="P46" s="118"/>
      <c r="Q46" s="118"/>
    </row>
    <row r="47" spans="1:17" s="111" customFormat="1" ht="16.5" thickBot="1" x14ac:dyDescent="0.3">
      <c r="A47" s="112">
        <v>42</v>
      </c>
      <c r="B47" s="119" t="s">
        <v>124</v>
      </c>
      <c r="C47" s="120" t="s">
        <v>123</v>
      </c>
      <c r="D47" s="260">
        <v>4.1769999999999987</v>
      </c>
      <c r="E47" s="260">
        <v>2.4039999999999995</v>
      </c>
      <c r="F47" s="260">
        <v>5.1150000000000002</v>
      </c>
      <c r="G47" s="260">
        <v>3.4639999999999995</v>
      </c>
      <c r="H47" s="260">
        <v>4.7740000000000018</v>
      </c>
      <c r="I47" s="260">
        <v>6.0409999999999995</v>
      </c>
      <c r="J47" s="260">
        <v>5.2389999999999999</v>
      </c>
      <c r="K47" s="260">
        <v>4.3159999999999998</v>
      </c>
      <c r="L47" s="260">
        <v>4.7600000000000007</v>
      </c>
      <c r="M47" s="260">
        <v>9.3999999999999986</v>
      </c>
      <c r="N47" s="260">
        <v>6.2379999999999995</v>
      </c>
      <c r="O47" s="260">
        <v>3.7419999999999995</v>
      </c>
      <c r="P47" s="121"/>
      <c r="Q47" s="121"/>
    </row>
    <row r="48" spans="1:17" s="111" customFormat="1" ht="32.25" thickBot="1" x14ac:dyDescent="0.3">
      <c r="A48" s="112">
        <v>43</v>
      </c>
      <c r="B48" s="119" t="s">
        <v>152</v>
      </c>
      <c r="C48" s="120" t="s">
        <v>8</v>
      </c>
      <c r="D48" s="260">
        <f t="shared" ref="D48:O48" si="18">+D47/D46*100</f>
        <v>86.876039933444233</v>
      </c>
      <c r="E48" s="260">
        <f t="shared" si="18"/>
        <v>92.85438393202007</v>
      </c>
      <c r="F48" s="260">
        <f t="shared" si="18"/>
        <v>79.191825359962849</v>
      </c>
      <c r="G48" s="260">
        <f t="shared" si="18"/>
        <v>91.374307570561825</v>
      </c>
      <c r="H48" s="260">
        <f t="shared" si="18"/>
        <v>94.722222222222257</v>
      </c>
      <c r="I48" s="260">
        <f t="shared" si="18"/>
        <v>95.118878916706024</v>
      </c>
      <c r="J48" s="260">
        <f t="shared" si="18"/>
        <v>94.583859902509488</v>
      </c>
      <c r="K48" s="260">
        <f t="shared" si="18"/>
        <v>93.19801338803714</v>
      </c>
      <c r="L48" s="260">
        <f t="shared" si="18"/>
        <v>94.238764601069107</v>
      </c>
      <c r="M48" s="260">
        <f t="shared" si="18"/>
        <v>96.658097686375285</v>
      </c>
      <c r="N48" s="260">
        <f t="shared" si="18"/>
        <v>95.105961274584544</v>
      </c>
      <c r="O48" s="260">
        <f t="shared" si="18"/>
        <v>91.895874263261277</v>
      </c>
      <c r="P48" s="121"/>
      <c r="Q48" s="121"/>
    </row>
    <row r="49" spans="1:17" s="111" customFormat="1" ht="16.5" thickBot="1" x14ac:dyDescent="0.3">
      <c r="A49" s="112">
        <v>44</v>
      </c>
      <c r="B49" s="119" t="s">
        <v>126</v>
      </c>
      <c r="C49" s="120" t="s">
        <v>123</v>
      </c>
      <c r="D49" s="260">
        <f t="shared" ref="D49:O49" si="19">+D46-D47</f>
        <v>0.63100000000000112</v>
      </c>
      <c r="E49" s="260">
        <f t="shared" si="19"/>
        <v>0.1850000000000005</v>
      </c>
      <c r="F49" s="260">
        <f t="shared" si="19"/>
        <v>1.3439999999999994</v>
      </c>
      <c r="G49" s="260">
        <f t="shared" si="19"/>
        <v>0.32700000000000085</v>
      </c>
      <c r="H49" s="260">
        <f t="shared" si="19"/>
        <v>0.26599999999999824</v>
      </c>
      <c r="I49" s="260">
        <f t="shared" si="19"/>
        <v>0.3100000000000005</v>
      </c>
      <c r="J49" s="260">
        <f t="shared" si="19"/>
        <v>0.29999999999999982</v>
      </c>
      <c r="K49" s="260">
        <f t="shared" si="19"/>
        <v>0.31500000000000039</v>
      </c>
      <c r="L49" s="260">
        <f t="shared" si="19"/>
        <v>0.29099999999999948</v>
      </c>
      <c r="M49" s="260">
        <f t="shared" si="19"/>
        <v>0.32500000000000284</v>
      </c>
      <c r="N49" s="260">
        <f t="shared" si="19"/>
        <v>0.32099999999999973</v>
      </c>
      <c r="O49" s="260">
        <f t="shared" si="19"/>
        <v>0.33000000000000052</v>
      </c>
      <c r="P49" s="121"/>
      <c r="Q49" s="121"/>
    </row>
    <row r="50" spans="1:17" s="111" customFormat="1" ht="32.25" thickBot="1" x14ac:dyDescent="0.3">
      <c r="A50" s="112">
        <v>45</v>
      </c>
      <c r="B50" s="119" t="s">
        <v>153</v>
      </c>
      <c r="C50" s="120" t="s">
        <v>8</v>
      </c>
      <c r="D50" s="260">
        <f t="shared" ref="D50:O50" si="20">+D49/D46*100</f>
        <v>13.123960066555766</v>
      </c>
      <c r="E50" s="260">
        <f t="shared" si="20"/>
        <v>7.145616067979935</v>
      </c>
      <c r="F50" s="260">
        <f t="shared" si="20"/>
        <v>20.808174640037151</v>
      </c>
      <c r="G50" s="260">
        <f t="shared" si="20"/>
        <v>8.6256924294381641</v>
      </c>
      <c r="H50" s="260">
        <f t="shared" si="20"/>
        <v>5.277777777777743</v>
      </c>
      <c r="I50" s="260">
        <f t="shared" si="20"/>
        <v>4.8811210832939773</v>
      </c>
      <c r="J50" s="260">
        <f t="shared" si="20"/>
        <v>5.4161400974905192</v>
      </c>
      <c r="K50" s="260">
        <f t="shared" si="20"/>
        <v>6.8019866119628665</v>
      </c>
      <c r="L50" s="260">
        <f t="shared" si="20"/>
        <v>5.7612353989308946</v>
      </c>
      <c r="M50" s="260">
        <f t="shared" si="20"/>
        <v>3.3419023136247077</v>
      </c>
      <c r="N50" s="260">
        <f t="shared" si="20"/>
        <v>4.8940387254154558</v>
      </c>
      <c r="O50" s="260">
        <f t="shared" si="20"/>
        <v>8.1041257367387161</v>
      </c>
      <c r="P50" s="121"/>
      <c r="Q50" s="121"/>
    </row>
    <row r="51" spans="1:17" s="111" customFormat="1" ht="16.5" thickBot="1" x14ac:dyDescent="0.3">
      <c r="A51" s="112">
        <v>46</v>
      </c>
      <c r="B51" s="122"/>
      <c r="C51" s="123"/>
      <c r="D51" s="123"/>
      <c r="E51" s="123"/>
      <c r="F51" s="123"/>
      <c r="G51" s="123"/>
      <c r="H51" s="123"/>
      <c r="I51" s="123"/>
      <c r="J51" s="123"/>
      <c r="K51" s="123"/>
      <c r="L51" s="123"/>
      <c r="M51" s="123"/>
      <c r="N51" s="123"/>
      <c r="O51" s="123"/>
      <c r="P51" s="123"/>
      <c r="Q51" s="124"/>
    </row>
    <row r="52" spans="1:17" s="111" customFormat="1" ht="16.5" thickBot="1" x14ac:dyDescent="0.3">
      <c r="A52" s="112">
        <v>47</v>
      </c>
      <c r="B52" s="113" t="s">
        <v>154</v>
      </c>
      <c r="C52" s="114"/>
      <c r="D52" s="114"/>
      <c r="E52" s="114"/>
      <c r="F52" s="114"/>
      <c r="G52" s="114"/>
      <c r="H52" s="114"/>
      <c r="I52" s="114"/>
      <c r="J52" s="114"/>
      <c r="K52" s="114"/>
      <c r="L52" s="114"/>
      <c r="M52" s="114"/>
      <c r="N52" s="114"/>
      <c r="O52" s="114"/>
      <c r="P52" s="114"/>
      <c r="Q52" s="115"/>
    </row>
    <row r="53" spans="1:17" s="111" customFormat="1" ht="16.5" thickBot="1" x14ac:dyDescent="0.3">
      <c r="A53" s="112">
        <v>48</v>
      </c>
      <c r="B53" s="119" t="s">
        <v>155</v>
      </c>
      <c r="C53" s="120" t="s">
        <v>156</v>
      </c>
      <c r="D53" s="262">
        <v>26.981999999999999</v>
      </c>
      <c r="E53" s="262">
        <v>9.1299999999999972</v>
      </c>
      <c r="F53" s="262">
        <v>25.114000000000001</v>
      </c>
      <c r="G53" s="262">
        <v>26.312000000000005</v>
      </c>
      <c r="H53" s="262">
        <v>28.556000000000001</v>
      </c>
      <c r="I53" s="262">
        <v>31.686</v>
      </c>
      <c r="J53" s="262">
        <v>44.284999999999997</v>
      </c>
      <c r="K53" s="262">
        <v>30.297999999999998</v>
      </c>
      <c r="L53" s="262">
        <v>30.738000000000003</v>
      </c>
      <c r="M53" s="262">
        <v>38.220000000000006</v>
      </c>
      <c r="N53" s="262">
        <v>29.89</v>
      </c>
      <c r="O53" s="262">
        <v>8.9770000000000021</v>
      </c>
      <c r="P53" s="121"/>
      <c r="Q53" s="121"/>
    </row>
    <row r="54" spans="1:17" s="111" customFormat="1" ht="16.5" thickBot="1" x14ac:dyDescent="0.3">
      <c r="A54" s="112">
        <v>49</v>
      </c>
      <c r="B54" s="119" t="s">
        <v>157</v>
      </c>
      <c r="C54" s="120" t="s">
        <v>158</v>
      </c>
      <c r="D54" s="262">
        <v>2.1459999999999999</v>
      </c>
      <c r="E54" s="262">
        <v>1.0209999999999999</v>
      </c>
      <c r="F54" s="262">
        <v>10.119999999999999</v>
      </c>
      <c r="G54" s="262">
        <v>1.2510000000000001</v>
      </c>
      <c r="H54" s="262">
        <v>1.083</v>
      </c>
      <c r="I54" s="262">
        <v>0.96500000000000008</v>
      </c>
      <c r="J54" s="262">
        <v>1.645</v>
      </c>
      <c r="K54" s="262">
        <v>1.2779999999999998</v>
      </c>
      <c r="L54" s="262">
        <v>1.7330000000000001</v>
      </c>
      <c r="M54" s="262">
        <v>2.0740000000000003</v>
      </c>
      <c r="N54" s="262">
        <v>2.1220000000000003</v>
      </c>
      <c r="O54" s="262">
        <v>1.236</v>
      </c>
      <c r="P54" s="121"/>
      <c r="Q54" s="121"/>
    </row>
    <row r="55" spans="1:17" s="111" customFormat="1" ht="16.5" thickBot="1" x14ac:dyDescent="0.3">
      <c r="A55" s="112">
        <v>50</v>
      </c>
      <c r="B55" s="119" t="s">
        <v>159</v>
      </c>
      <c r="C55" s="120" t="s">
        <v>160</v>
      </c>
      <c r="D55" s="262">
        <v>4.3979999999999997</v>
      </c>
      <c r="E55" s="262">
        <v>4.8879999999999999</v>
      </c>
      <c r="F55" s="262">
        <v>20.746000000000002</v>
      </c>
      <c r="G55" s="262">
        <v>2.9470000000000001</v>
      </c>
      <c r="H55" s="262">
        <v>2.9820000000000002</v>
      </c>
      <c r="I55" s="262">
        <v>12.544</v>
      </c>
      <c r="J55" s="262">
        <v>6.03</v>
      </c>
      <c r="K55" s="262">
        <v>2.8290000000000002</v>
      </c>
      <c r="L55" s="262">
        <v>3.2650000000000001</v>
      </c>
      <c r="M55" s="262">
        <v>49.201999999999998</v>
      </c>
      <c r="N55" s="262">
        <v>12.079000000000001</v>
      </c>
      <c r="O55" s="262">
        <v>2.8719999999999999</v>
      </c>
      <c r="P55" s="121"/>
      <c r="Q55" s="121"/>
    </row>
    <row r="56" spans="1:17" s="111" customFormat="1" ht="16.5" thickBot="1" x14ac:dyDescent="0.3">
      <c r="A56" s="112">
        <v>51</v>
      </c>
      <c r="B56" s="119" t="s">
        <v>161</v>
      </c>
      <c r="C56" s="120" t="s">
        <v>156</v>
      </c>
      <c r="D56" s="262">
        <v>308.99</v>
      </c>
      <c r="E56" s="262">
        <v>140.6</v>
      </c>
      <c r="F56" s="262">
        <v>141.97</v>
      </c>
      <c r="G56" s="262">
        <v>106.6</v>
      </c>
      <c r="H56" s="262">
        <v>60.1</v>
      </c>
      <c r="I56" s="262">
        <v>62.73</v>
      </c>
      <c r="J56" s="262">
        <v>63.042000000000002</v>
      </c>
      <c r="K56" s="262">
        <v>47.5</v>
      </c>
      <c r="L56" s="262">
        <v>46.27</v>
      </c>
      <c r="M56" s="262">
        <v>52.2</v>
      </c>
      <c r="N56" s="262">
        <v>46.8</v>
      </c>
      <c r="O56" s="262">
        <v>45.4</v>
      </c>
      <c r="P56" s="121"/>
      <c r="Q56" s="121"/>
    </row>
    <row r="57" spans="1:17" s="111" customFormat="1" ht="16.5" thickBot="1" x14ac:dyDescent="0.3">
      <c r="A57" s="112">
        <v>52</v>
      </c>
      <c r="B57" s="119" t="s">
        <v>162</v>
      </c>
      <c r="C57" s="120" t="s">
        <v>156</v>
      </c>
      <c r="D57" s="262">
        <v>0.08</v>
      </c>
      <c r="E57" s="262">
        <v>0.02</v>
      </c>
      <c r="F57" s="262">
        <v>5.7000000000000002E-2</v>
      </c>
      <c r="G57" s="262">
        <v>5.3999999999999999E-2</v>
      </c>
      <c r="H57" s="262">
        <v>0.06</v>
      </c>
      <c r="I57" s="262">
        <v>5.6000000000000001E-2</v>
      </c>
      <c r="J57" s="262">
        <v>7.1999999999999995E-2</v>
      </c>
      <c r="K57" s="262">
        <v>0.06</v>
      </c>
      <c r="L57" s="262">
        <v>7.3999999999999996E-2</v>
      </c>
      <c r="M57" s="262">
        <v>6.9000000000000006E-2</v>
      </c>
      <c r="N57" s="262">
        <v>0.09</v>
      </c>
      <c r="O57" s="262">
        <v>0.05</v>
      </c>
      <c r="P57" s="121"/>
      <c r="Q57" s="121"/>
    </row>
    <row r="58" spans="1:17" s="111" customFormat="1" ht="16.5" thickBot="1" x14ac:dyDescent="0.3">
      <c r="A58" s="112">
        <v>53</v>
      </c>
      <c r="B58" s="119" t="s">
        <v>163</v>
      </c>
      <c r="C58" s="120" t="s">
        <v>156</v>
      </c>
      <c r="D58" s="262">
        <v>7.2999999999999995E-2</v>
      </c>
      <c r="E58" s="262">
        <v>0.02</v>
      </c>
      <c r="F58" s="262">
        <v>7.0000000000000007E-2</v>
      </c>
      <c r="G58" s="262">
        <v>5.8000000000000003E-2</v>
      </c>
      <c r="H58" s="262">
        <v>8.5000000000000006E-2</v>
      </c>
      <c r="I58" s="262">
        <v>7.9000000000000001E-2</v>
      </c>
      <c r="J58" s="262">
        <v>0.08</v>
      </c>
      <c r="K58" s="262">
        <v>6.5000000000000002E-2</v>
      </c>
      <c r="L58" s="262">
        <v>7.0000000000000007E-2</v>
      </c>
      <c r="M58" s="262">
        <v>0.06</v>
      </c>
      <c r="N58" s="262">
        <v>0.08</v>
      </c>
      <c r="O58" s="262">
        <v>0.05</v>
      </c>
      <c r="P58" s="121"/>
      <c r="Q58" s="121"/>
    </row>
    <row r="59" spans="1:17" s="111" customFormat="1" ht="16.5" thickBot="1" x14ac:dyDescent="0.3">
      <c r="A59" s="112">
        <v>54</v>
      </c>
      <c r="B59" s="119" t="s">
        <v>164</v>
      </c>
      <c r="C59" s="120" t="s">
        <v>156</v>
      </c>
      <c r="D59" s="262">
        <v>4.95</v>
      </c>
      <c r="E59" s="262">
        <v>1.7210000000000001</v>
      </c>
      <c r="F59" s="262">
        <v>4.024</v>
      </c>
      <c r="G59" s="262">
        <v>3.629</v>
      </c>
      <c r="H59" s="262">
        <v>4.2489999999999997</v>
      </c>
      <c r="I59" s="262">
        <v>4.1319999999999997</v>
      </c>
      <c r="J59" s="262">
        <v>4.4790000000000001</v>
      </c>
      <c r="K59" s="262">
        <v>4.1280000000000001</v>
      </c>
      <c r="L59" s="262">
        <v>4.4859999999999998</v>
      </c>
      <c r="M59" s="262">
        <v>4.5810000000000004</v>
      </c>
      <c r="N59" s="262">
        <v>5.4320000000000004</v>
      </c>
      <c r="O59" s="262">
        <v>3.411</v>
      </c>
      <c r="P59" s="121"/>
      <c r="Q59" s="121"/>
    </row>
    <row r="60" spans="1:17" s="111" customFormat="1" ht="16.5" thickBot="1" x14ac:dyDescent="0.3">
      <c r="A60" s="112">
        <v>55</v>
      </c>
      <c r="B60" s="122"/>
      <c r="C60" s="123"/>
      <c r="D60" s="123"/>
      <c r="E60" s="123"/>
      <c r="F60" s="123"/>
      <c r="G60" s="123"/>
      <c r="H60" s="123"/>
      <c r="I60" s="123"/>
      <c r="J60" s="123"/>
      <c r="K60" s="123"/>
      <c r="L60" s="123"/>
      <c r="M60" s="123"/>
      <c r="N60" s="123"/>
      <c r="O60" s="123"/>
      <c r="P60" s="123"/>
      <c r="Q60" s="124"/>
    </row>
    <row r="61" spans="1:17" s="111" customFormat="1" ht="16.5" customHeight="1" thickBot="1" x14ac:dyDescent="0.3">
      <c r="A61" s="112">
        <v>56</v>
      </c>
      <c r="B61" s="113" t="s">
        <v>165</v>
      </c>
      <c r="C61" s="114"/>
      <c r="D61" s="114"/>
      <c r="E61" s="114"/>
      <c r="F61" s="114"/>
      <c r="G61" s="114"/>
      <c r="H61" s="114"/>
      <c r="I61" s="114"/>
      <c r="J61" s="114"/>
      <c r="K61" s="114"/>
      <c r="L61" s="114"/>
      <c r="M61" s="114"/>
      <c r="N61" s="114"/>
      <c r="O61" s="114"/>
      <c r="P61" s="114"/>
      <c r="Q61" s="115"/>
    </row>
    <row r="62" spans="1:17" s="111" customFormat="1" ht="16.5" thickBot="1" x14ac:dyDescent="0.3">
      <c r="A62" s="112">
        <v>57</v>
      </c>
      <c r="B62" s="125" t="s">
        <v>166</v>
      </c>
      <c r="C62" s="120" t="s">
        <v>167</v>
      </c>
      <c r="D62" s="121"/>
      <c r="E62" s="262">
        <v>0.6</v>
      </c>
      <c r="F62" s="262">
        <v>0.61</v>
      </c>
      <c r="G62" s="262">
        <v>0.61</v>
      </c>
      <c r="H62" s="262">
        <v>0.62</v>
      </c>
      <c r="I62" s="262">
        <v>0.62</v>
      </c>
      <c r="J62" s="262">
        <v>0.62</v>
      </c>
      <c r="K62" s="262">
        <v>0.62</v>
      </c>
      <c r="L62" s="262">
        <v>0.62</v>
      </c>
      <c r="M62" s="262">
        <v>0.63</v>
      </c>
      <c r="N62" s="262">
        <v>0.63</v>
      </c>
      <c r="O62" s="262">
        <v>0.63</v>
      </c>
      <c r="P62" s="121"/>
      <c r="Q62" s="121"/>
    </row>
    <row r="63" spans="1:17" s="111" customFormat="1" ht="32.25" thickBot="1" x14ac:dyDescent="0.3">
      <c r="A63" s="112">
        <v>58</v>
      </c>
      <c r="B63" s="126" t="s">
        <v>168</v>
      </c>
      <c r="C63" s="120" t="s">
        <v>169</v>
      </c>
      <c r="D63" s="121"/>
      <c r="E63" s="262">
        <v>6.27</v>
      </c>
      <c r="F63" s="262">
        <v>22.09</v>
      </c>
      <c r="G63" s="262">
        <v>18.04</v>
      </c>
      <c r="H63" s="262">
        <v>24.94</v>
      </c>
      <c r="I63" s="262">
        <v>23.87</v>
      </c>
      <c r="J63" s="262">
        <v>22.68</v>
      </c>
      <c r="K63" s="262">
        <v>20.07</v>
      </c>
      <c r="L63" s="262">
        <v>22.03</v>
      </c>
      <c r="M63" s="262">
        <v>18.84</v>
      </c>
      <c r="N63" s="262">
        <v>24.42</v>
      </c>
      <c r="O63" s="262">
        <v>12.81</v>
      </c>
      <c r="P63" s="121"/>
      <c r="Q63" s="121"/>
    </row>
    <row r="64" spans="1:17" s="111" customFormat="1" ht="32.25" thickBot="1" x14ac:dyDescent="0.3">
      <c r="A64" s="112">
        <v>59</v>
      </c>
      <c r="B64" s="126" t="s">
        <v>170</v>
      </c>
      <c r="C64" s="120" t="s">
        <v>169</v>
      </c>
      <c r="D64" s="121"/>
      <c r="E64" s="262">
        <v>5.01</v>
      </c>
      <c r="F64" s="262">
        <v>14.46</v>
      </c>
      <c r="G64" s="262">
        <v>11.88</v>
      </c>
      <c r="H64" s="262">
        <v>12.09</v>
      </c>
      <c r="I64" s="262">
        <v>11.99</v>
      </c>
      <c r="J64" s="262">
        <v>12.23</v>
      </c>
      <c r="K64" s="262">
        <v>12.06</v>
      </c>
      <c r="L64" s="262">
        <v>12.51</v>
      </c>
      <c r="M64" s="262">
        <v>12.84</v>
      </c>
      <c r="N64" s="262">
        <v>15.07</v>
      </c>
      <c r="O64" s="262">
        <v>11.82</v>
      </c>
      <c r="P64" s="121"/>
      <c r="Q64" s="121"/>
    </row>
    <row r="65" spans="1:18" s="111" customFormat="1" ht="32.25" thickBot="1" x14ac:dyDescent="0.3">
      <c r="A65" s="112">
        <v>60</v>
      </c>
      <c r="B65" s="126" t="s">
        <v>171</v>
      </c>
      <c r="C65" s="120" t="s">
        <v>169</v>
      </c>
      <c r="D65" s="121"/>
      <c r="E65" s="262">
        <v>34.049999999999997</v>
      </c>
      <c r="F65" s="262">
        <v>42.52</v>
      </c>
      <c r="G65" s="262">
        <v>39.26</v>
      </c>
      <c r="H65" s="262">
        <v>43.38</v>
      </c>
      <c r="I65" s="262">
        <v>36.479999999999997</v>
      </c>
      <c r="J65" s="262">
        <v>37.049999999999997</v>
      </c>
      <c r="K65" s="262">
        <v>38.08</v>
      </c>
      <c r="L65" s="262">
        <v>38.71</v>
      </c>
      <c r="M65" s="262">
        <v>42.68</v>
      </c>
      <c r="N65" s="262">
        <v>45.29</v>
      </c>
      <c r="O65" s="262">
        <v>43.35</v>
      </c>
      <c r="P65" s="121"/>
      <c r="Q65" s="121"/>
    </row>
    <row r="66" spans="1:18" s="111" customFormat="1" ht="32.25" thickBot="1" x14ac:dyDescent="0.3">
      <c r="A66" s="112">
        <v>61</v>
      </c>
      <c r="B66" s="126" t="s">
        <v>172</v>
      </c>
      <c r="C66" s="120" t="s">
        <v>169</v>
      </c>
      <c r="D66" s="121"/>
      <c r="E66" s="262">
        <v>9.81</v>
      </c>
      <c r="F66" s="262">
        <v>8.98</v>
      </c>
      <c r="G66" s="262">
        <v>8.8000000000000007</v>
      </c>
      <c r="H66" s="262">
        <v>8.93</v>
      </c>
      <c r="I66" s="262">
        <v>8.99</v>
      </c>
      <c r="J66" s="262">
        <v>8.66</v>
      </c>
      <c r="K66" s="262">
        <v>5.94</v>
      </c>
      <c r="L66" s="262">
        <v>5.19</v>
      </c>
      <c r="M66" s="262">
        <v>5.39</v>
      </c>
      <c r="N66" s="262">
        <v>5.17</v>
      </c>
      <c r="O66" s="262">
        <v>4.51</v>
      </c>
      <c r="P66" s="121"/>
      <c r="Q66" s="121"/>
    </row>
    <row r="67" spans="1:18" s="111" customFormat="1" ht="32.25" thickBot="1" x14ac:dyDescent="0.3">
      <c r="A67" s="112">
        <v>62</v>
      </c>
      <c r="B67" s="126" t="s">
        <v>173</v>
      </c>
      <c r="C67" s="120" t="s">
        <v>169</v>
      </c>
      <c r="D67" s="121"/>
      <c r="E67" s="262">
        <v>58.2</v>
      </c>
      <c r="F67" s="262">
        <v>130.91999999999999</v>
      </c>
      <c r="G67" s="262">
        <v>64.77</v>
      </c>
      <c r="H67" s="262">
        <v>59.27</v>
      </c>
      <c r="I67" s="262">
        <v>99.12</v>
      </c>
      <c r="J67" s="262">
        <v>75.599999999999994</v>
      </c>
      <c r="K67" s="262">
        <v>60.53</v>
      </c>
      <c r="L67" s="262">
        <v>59.15</v>
      </c>
      <c r="M67" s="262">
        <v>214.04</v>
      </c>
      <c r="N67" s="262">
        <v>85.79</v>
      </c>
      <c r="O67" s="262">
        <v>46.91</v>
      </c>
      <c r="P67" s="121"/>
      <c r="Q67" s="121"/>
    </row>
    <row r="68" spans="1:18" s="111" customFormat="1" ht="32.25" thickBot="1" x14ac:dyDescent="0.3">
      <c r="A68" s="112">
        <v>63</v>
      </c>
      <c r="B68" s="126" t="s">
        <v>174</v>
      </c>
      <c r="C68" s="120" t="s">
        <v>169</v>
      </c>
      <c r="D68" s="121"/>
      <c r="E68" s="262"/>
      <c r="F68" s="262"/>
      <c r="G68" s="262"/>
      <c r="H68" s="262"/>
      <c r="I68" s="262"/>
      <c r="J68" s="262"/>
      <c r="K68" s="262"/>
      <c r="L68" s="262"/>
      <c r="M68" s="262"/>
      <c r="N68" s="262"/>
      <c r="O68" s="262"/>
      <c r="P68" s="121"/>
      <c r="Q68" s="121"/>
    </row>
    <row r="69" spans="1:18" s="111" customFormat="1" ht="32.25" thickBot="1" x14ac:dyDescent="0.3">
      <c r="A69" s="112">
        <v>64</v>
      </c>
      <c r="B69" s="126" t="s">
        <v>175</v>
      </c>
      <c r="C69" s="120" t="s">
        <v>169</v>
      </c>
      <c r="D69" s="121"/>
      <c r="E69" s="262"/>
      <c r="F69" s="262"/>
      <c r="G69" s="262"/>
      <c r="H69" s="262"/>
      <c r="I69" s="262"/>
      <c r="J69" s="262"/>
      <c r="K69" s="262"/>
      <c r="L69" s="262"/>
      <c r="M69" s="262"/>
      <c r="N69" s="262"/>
      <c r="O69" s="262"/>
      <c r="P69" s="121"/>
      <c r="Q69" s="121"/>
    </row>
    <row r="70" spans="1:18" s="111" customFormat="1" ht="32.25" thickBot="1" x14ac:dyDescent="0.3">
      <c r="A70" s="112">
        <v>65</v>
      </c>
      <c r="B70" s="126" t="s">
        <v>176</v>
      </c>
      <c r="C70" s="120" t="s">
        <v>169</v>
      </c>
      <c r="D70" s="121"/>
      <c r="E70" s="262">
        <v>8.81</v>
      </c>
      <c r="F70" s="262">
        <v>17.61</v>
      </c>
      <c r="G70" s="262">
        <v>11.49</v>
      </c>
      <c r="H70" s="262">
        <v>15.59</v>
      </c>
      <c r="I70" s="262">
        <v>17.79</v>
      </c>
      <c r="J70" s="262">
        <v>16</v>
      </c>
      <c r="K70" s="262">
        <v>12.86</v>
      </c>
      <c r="L70" s="262">
        <v>14.16</v>
      </c>
      <c r="M70" s="262">
        <v>21.79</v>
      </c>
      <c r="N70" s="262">
        <v>17.32</v>
      </c>
      <c r="O70" s="262">
        <v>10.84</v>
      </c>
      <c r="P70" s="121"/>
      <c r="Q70" s="121"/>
    </row>
    <row r="71" spans="1:18" s="111" customFormat="1" ht="32.25" thickBot="1" x14ac:dyDescent="0.3">
      <c r="A71" s="112">
        <v>66</v>
      </c>
      <c r="B71" s="126" t="s">
        <v>177</v>
      </c>
      <c r="C71" s="120" t="s">
        <v>169</v>
      </c>
      <c r="D71" s="121"/>
      <c r="E71" s="262">
        <v>4.3099999999999996</v>
      </c>
      <c r="F71" s="262">
        <v>10.55</v>
      </c>
      <c r="G71" s="262">
        <v>6.17</v>
      </c>
      <c r="H71" s="262">
        <v>8.17</v>
      </c>
      <c r="I71" s="262">
        <v>10.24</v>
      </c>
      <c r="J71" s="262">
        <v>8.9</v>
      </c>
      <c r="K71" s="262">
        <v>7.43</v>
      </c>
      <c r="L71" s="262">
        <v>8.09</v>
      </c>
      <c r="M71" s="262">
        <v>15.53</v>
      </c>
      <c r="N71" s="262">
        <v>10.43</v>
      </c>
      <c r="O71" s="262">
        <v>6.45</v>
      </c>
      <c r="P71" s="121"/>
      <c r="Q71" s="121"/>
    </row>
    <row r="72" spans="1:18" s="111" customFormat="1" ht="16.5" thickBot="1" x14ac:dyDescent="0.3">
      <c r="A72" s="112">
        <v>67</v>
      </c>
      <c r="B72" s="113" t="s">
        <v>178</v>
      </c>
      <c r="C72" s="114"/>
      <c r="D72" s="114"/>
      <c r="E72" s="114"/>
      <c r="F72" s="114"/>
      <c r="G72" s="114"/>
      <c r="H72" s="114"/>
      <c r="I72" s="114"/>
      <c r="J72" s="114"/>
      <c r="K72" s="114"/>
      <c r="L72" s="114"/>
      <c r="M72" s="114"/>
      <c r="N72" s="114"/>
      <c r="O72" s="114"/>
      <c r="P72" s="114"/>
      <c r="Q72" s="115"/>
      <c r="R72" s="111" t="s">
        <v>313</v>
      </c>
    </row>
    <row r="73" spans="1:18" s="111" customFormat="1" ht="18.75" thickBot="1" x14ac:dyDescent="0.3">
      <c r="A73" s="112">
        <v>68</v>
      </c>
      <c r="B73" s="119" t="s">
        <v>179</v>
      </c>
      <c r="C73" s="120" t="s">
        <v>180</v>
      </c>
      <c r="D73" s="127">
        <v>16.324999999999999</v>
      </c>
      <c r="E73" s="128"/>
      <c r="F73" s="128"/>
      <c r="G73" s="128"/>
      <c r="H73" s="128"/>
      <c r="I73" s="128"/>
      <c r="J73" s="128"/>
      <c r="K73" s="128"/>
      <c r="L73" s="128"/>
      <c r="M73" s="128"/>
      <c r="N73" s="128"/>
      <c r="O73" s="128"/>
      <c r="P73" s="128"/>
      <c r="Q73" s="129"/>
    </row>
    <row r="74" spans="1:18" s="111" customFormat="1" ht="32.25" thickBot="1" x14ac:dyDescent="0.3">
      <c r="A74" s="112">
        <v>69</v>
      </c>
      <c r="B74" s="126" t="s">
        <v>181</v>
      </c>
      <c r="C74" s="120" t="s">
        <v>182</v>
      </c>
      <c r="D74" s="262">
        <v>0.85500765696784076</v>
      </c>
      <c r="E74" s="262">
        <v>0.23087289433384381</v>
      </c>
      <c r="F74" s="262">
        <v>0.82872894333843805</v>
      </c>
      <c r="G74" s="262">
        <v>0.67944869831546717</v>
      </c>
      <c r="H74" s="262">
        <v>0.9427258805513018</v>
      </c>
      <c r="I74" s="262">
        <v>0.9068300153139357</v>
      </c>
      <c r="J74" s="262">
        <v>0.86413476263399691</v>
      </c>
      <c r="K74" s="262">
        <v>0.76624808575803982</v>
      </c>
      <c r="L74" s="262">
        <v>0.84251148545176113</v>
      </c>
      <c r="M74" s="262">
        <v>0.72251148545176114</v>
      </c>
      <c r="N74" s="262">
        <v>0.94064318529862179</v>
      </c>
      <c r="O74" s="262">
        <v>0.495375191424196</v>
      </c>
      <c r="P74" s="121"/>
      <c r="Q74" s="121"/>
    </row>
    <row r="75" spans="1:18" s="111" customFormat="1" ht="32.25" thickBot="1" x14ac:dyDescent="0.3">
      <c r="A75" s="112">
        <v>70</v>
      </c>
      <c r="B75" s="126" t="s">
        <v>183</v>
      </c>
      <c r="C75" s="120" t="s">
        <v>184</v>
      </c>
      <c r="D75" s="262">
        <v>0.46676875957120983</v>
      </c>
      <c r="E75" s="262">
        <v>0.18450229709035224</v>
      </c>
      <c r="F75" s="262">
        <v>0.54241960183767235</v>
      </c>
      <c r="G75" s="262">
        <v>0.44753445635528333</v>
      </c>
      <c r="H75" s="262">
        <v>0.45709035222052075</v>
      </c>
      <c r="I75" s="262">
        <v>0.45555895865237367</v>
      </c>
      <c r="J75" s="262">
        <v>0.46615620214395104</v>
      </c>
      <c r="K75" s="262">
        <v>0.46052067381316997</v>
      </c>
      <c r="L75" s="262">
        <v>0.47834609494640123</v>
      </c>
      <c r="M75" s="262">
        <v>0.49255742725880558</v>
      </c>
      <c r="N75" s="262">
        <v>0.58045941807044421</v>
      </c>
      <c r="O75" s="262">
        <v>0.495375191424196</v>
      </c>
      <c r="P75" s="121"/>
      <c r="Q75" s="121"/>
    </row>
    <row r="76" spans="1:18" s="111" customFormat="1" ht="32.25" thickBot="1" x14ac:dyDescent="0.3">
      <c r="A76" s="112">
        <v>71</v>
      </c>
      <c r="B76" s="126" t="s">
        <v>185</v>
      </c>
      <c r="C76" s="120" t="s">
        <v>184</v>
      </c>
      <c r="D76" s="262">
        <v>1.4346094946401227</v>
      </c>
      <c r="E76" s="262">
        <v>1.2536753445635529</v>
      </c>
      <c r="F76" s="262">
        <v>1.595233078101072</v>
      </c>
      <c r="G76" s="262">
        <v>1.4785911179173048</v>
      </c>
      <c r="H76" s="262">
        <v>1.6396122511485454</v>
      </c>
      <c r="I76" s="262">
        <v>1.3862070444104135</v>
      </c>
      <c r="J76" s="262">
        <v>1.4118223583460952</v>
      </c>
      <c r="K76" s="262">
        <v>1.4540245022970903</v>
      </c>
      <c r="L76" s="262">
        <v>1.4803062787136294</v>
      </c>
      <c r="M76" s="262">
        <v>1.6371209800918836</v>
      </c>
      <c r="N76" s="262">
        <v>1.7443901990811641</v>
      </c>
      <c r="O76" s="262">
        <v>1.6771822358346096</v>
      </c>
      <c r="P76" s="121"/>
      <c r="Q76" s="121"/>
    </row>
    <row r="77" spans="1:18" s="111" customFormat="1" ht="32.25" thickBot="1" x14ac:dyDescent="0.3">
      <c r="A77" s="112">
        <v>72</v>
      </c>
      <c r="B77" s="126" t="s">
        <v>186</v>
      </c>
      <c r="C77" s="120" t="s">
        <v>184</v>
      </c>
      <c r="D77" s="262">
        <v>0.38903522205206742</v>
      </c>
      <c r="E77" s="262">
        <v>0.3612863705972435</v>
      </c>
      <c r="F77" s="262">
        <v>0.33709035222052069</v>
      </c>
      <c r="G77" s="262">
        <v>0.33151607963246554</v>
      </c>
      <c r="H77" s="262">
        <v>0.33758039816232777</v>
      </c>
      <c r="I77" s="262">
        <v>0.34156202143950992</v>
      </c>
      <c r="J77" s="262">
        <v>0.3301071975497703</v>
      </c>
      <c r="K77" s="262">
        <v>0.22695252679938746</v>
      </c>
      <c r="L77" s="262">
        <v>0.19852986217457888</v>
      </c>
      <c r="M77" s="262">
        <v>0.20692189892802451</v>
      </c>
      <c r="N77" s="262">
        <v>0.19932618683001532</v>
      </c>
      <c r="O77" s="262">
        <v>0.17464012251148545</v>
      </c>
      <c r="P77" s="121"/>
      <c r="Q77" s="121"/>
    </row>
    <row r="78" spans="1:18" s="111" customFormat="1" ht="32.25" thickBot="1" x14ac:dyDescent="0.3">
      <c r="A78" s="112">
        <v>73</v>
      </c>
      <c r="B78" s="126" t="s">
        <v>187</v>
      </c>
      <c r="C78" s="120" t="s">
        <v>184</v>
      </c>
      <c r="D78" s="262">
        <v>3.7639816232771826</v>
      </c>
      <c r="E78" s="262">
        <v>2.1427258805513021</v>
      </c>
      <c r="F78" s="262">
        <v>4.9121592649310877</v>
      </c>
      <c r="G78" s="262">
        <v>2.4390811638591119</v>
      </c>
      <c r="H78" s="262">
        <v>2.2403675344563552</v>
      </c>
      <c r="I78" s="262">
        <v>3.766309341500766</v>
      </c>
      <c r="J78" s="262">
        <v>2.8808575803981626</v>
      </c>
      <c r="K78" s="262">
        <v>2.3111179173047476</v>
      </c>
      <c r="L78" s="262">
        <v>2.2618683001531394</v>
      </c>
      <c r="M78" s="262">
        <v>8.2101684532924963</v>
      </c>
      <c r="N78" s="262">
        <v>3.3042572741194487</v>
      </c>
      <c r="O78" s="262">
        <v>1.8148851454823891</v>
      </c>
      <c r="P78" s="121"/>
      <c r="Q78" s="121"/>
    </row>
    <row r="79" spans="1:18" s="111" customFormat="1" ht="32.25" thickBot="1" x14ac:dyDescent="0.3">
      <c r="A79" s="112">
        <v>74</v>
      </c>
      <c r="B79" s="126" t="s">
        <v>188</v>
      </c>
      <c r="C79" s="120" t="s">
        <v>184</v>
      </c>
      <c r="D79" s="262" t="s">
        <v>312</v>
      </c>
      <c r="E79" s="262" t="s">
        <v>312</v>
      </c>
      <c r="F79" s="262" t="s">
        <v>312</v>
      </c>
      <c r="G79" s="262" t="s">
        <v>312</v>
      </c>
      <c r="H79" s="262" t="s">
        <v>312</v>
      </c>
      <c r="I79" s="262" t="s">
        <v>312</v>
      </c>
      <c r="J79" s="262" t="s">
        <v>312</v>
      </c>
      <c r="K79" s="262" t="s">
        <v>312</v>
      </c>
      <c r="L79" s="262" t="s">
        <v>312</v>
      </c>
      <c r="M79" s="262" t="s">
        <v>312</v>
      </c>
      <c r="N79" s="262" t="s">
        <v>312</v>
      </c>
      <c r="O79" s="262" t="s">
        <v>312</v>
      </c>
      <c r="P79" s="121"/>
      <c r="Q79" s="121"/>
    </row>
    <row r="80" spans="1:18" s="111" customFormat="1" ht="32.25" thickBot="1" x14ac:dyDescent="0.3">
      <c r="A80" s="112">
        <v>75</v>
      </c>
      <c r="B80" s="126" t="s">
        <v>189</v>
      </c>
      <c r="C80" s="120" t="s">
        <v>184</v>
      </c>
      <c r="D80" s="262" t="s">
        <v>312</v>
      </c>
      <c r="E80" s="262" t="s">
        <v>312</v>
      </c>
      <c r="F80" s="262" t="s">
        <v>312</v>
      </c>
      <c r="G80" s="262" t="s">
        <v>312</v>
      </c>
      <c r="H80" s="262" t="s">
        <v>312</v>
      </c>
      <c r="I80" s="262" t="s">
        <v>312</v>
      </c>
      <c r="J80" s="262" t="s">
        <v>312</v>
      </c>
      <c r="K80" s="262" t="s">
        <v>312</v>
      </c>
      <c r="L80" s="262" t="s">
        <v>312</v>
      </c>
      <c r="M80" s="262" t="s">
        <v>312</v>
      </c>
      <c r="N80" s="262" t="s">
        <v>312</v>
      </c>
      <c r="O80" s="262" t="s">
        <v>312</v>
      </c>
      <c r="P80" s="121"/>
      <c r="Q80" s="121"/>
    </row>
    <row r="81" spans="1:17" s="111" customFormat="1" ht="32.25" thickBot="1" x14ac:dyDescent="0.3">
      <c r="A81" s="112">
        <v>76</v>
      </c>
      <c r="B81" s="126" t="s">
        <v>190</v>
      </c>
      <c r="C81" s="120" t="s">
        <v>184</v>
      </c>
      <c r="D81" s="262">
        <v>0.53482388973966311</v>
      </c>
      <c r="E81" s="262">
        <v>0.3242879019908117</v>
      </c>
      <c r="F81" s="262">
        <v>0.66082695252679946</v>
      </c>
      <c r="G81" s="262">
        <v>0.4325267993874426</v>
      </c>
      <c r="H81" s="262">
        <v>0.58921898928024508</v>
      </c>
      <c r="I81" s="262">
        <v>0.67583460949464014</v>
      </c>
      <c r="J81" s="262">
        <v>0.6095558958652374</v>
      </c>
      <c r="K81" s="262">
        <v>0.49114854517611023</v>
      </c>
      <c r="L81" s="262">
        <v>0.54137825421133223</v>
      </c>
      <c r="M81" s="262">
        <v>0.83589586523736614</v>
      </c>
      <c r="N81" s="262">
        <v>0.667197549770291</v>
      </c>
      <c r="O81" s="262">
        <v>0.41954058192955584</v>
      </c>
      <c r="P81" s="121"/>
      <c r="Q81" s="121"/>
    </row>
    <row r="82" spans="1:17" s="111" customFormat="1" ht="32.25" thickBot="1" x14ac:dyDescent="0.3">
      <c r="A82" s="112">
        <v>77</v>
      </c>
      <c r="B82" s="126" t="s">
        <v>191</v>
      </c>
      <c r="C82" s="120" t="s">
        <v>182</v>
      </c>
      <c r="D82" s="262">
        <v>0.29451761102603369</v>
      </c>
      <c r="E82" s="262">
        <v>0.15859111791730476</v>
      </c>
      <c r="F82" s="262">
        <v>0.39565084226646247</v>
      </c>
      <c r="G82" s="262">
        <v>0.23222052067381321</v>
      </c>
      <c r="H82" s="262">
        <v>0.30872894333843798</v>
      </c>
      <c r="I82" s="262">
        <v>0.38903522205206742</v>
      </c>
      <c r="J82" s="262">
        <v>0.33929555895865238</v>
      </c>
      <c r="K82" s="262">
        <v>0.28367534456355287</v>
      </c>
      <c r="L82" s="262">
        <v>0.30940275650842269</v>
      </c>
      <c r="M82" s="262">
        <v>0.59571209800918845</v>
      </c>
      <c r="N82" s="262">
        <v>0.638953340848739</v>
      </c>
      <c r="O82" s="262">
        <v>0.39496304942202126</v>
      </c>
      <c r="P82" s="121"/>
      <c r="Q82" s="121"/>
    </row>
    <row r="83" spans="1:17" s="111" customFormat="1" ht="16.5" thickBot="1" x14ac:dyDescent="0.3">
      <c r="A83" s="112">
        <v>78</v>
      </c>
      <c r="B83" s="113" t="s">
        <v>192</v>
      </c>
      <c r="C83" s="114"/>
      <c r="D83" s="114"/>
      <c r="E83" s="114"/>
      <c r="F83" s="114"/>
      <c r="G83" s="114"/>
      <c r="H83" s="114"/>
      <c r="I83" s="114"/>
      <c r="J83" s="114"/>
      <c r="K83" s="114"/>
      <c r="L83" s="114"/>
      <c r="M83" s="114"/>
      <c r="N83" s="114"/>
      <c r="O83" s="114"/>
      <c r="P83" s="114"/>
      <c r="Q83" s="115"/>
    </row>
    <row r="84" spans="1:17" s="111" customFormat="1" ht="15" customHeight="1" thickBot="1" x14ac:dyDescent="0.3">
      <c r="A84" s="112">
        <v>79</v>
      </c>
      <c r="B84" s="119" t="s">
        <v>193</v>
      </c>
      <c r="C84" s="120" t="s">
        <v>194</v>
      </c>
      <c r="D84" s="262" t="s">
        <v>312</v>
      </c>
      <c r="E84" s="262" t="s">
        <v>312</v>
      </c>
      <c r="F84" s="262">
        <v>4.4948388220000002</v>
      </c>
      <c r="G84" s="262">
        <v>4.5442820490000004</v>
      </c>
      <c r="H84" s="262">
        <v>4.6306234079999999</v>
      </c>
      <c r="I84" s="262">
        <v>4.7463889930000001</v>
      </c>
      <c r="J84" s="262">
        <v>4.9552301080000003</v>
      </c>
      <c r="K84" s="262">
        <v>5.1633497730000002</v>
      </c>
      <c r="L84" s="262">
        <v>5.6073978530000002</v>
      </c>
      <c r="M84" s="262">
        <v>6.2073894239999996</v>
      </c>
      <c r="N84" s="262">
        <v>6.6356992940000001</v>
      </c>
      <c r="O84" s="262">
        <v>6.2574644340000001</v>
      </c>
      <c r="P84" s="121"/>
      <c r="Q84" s="121"/>
    </row>
    <row r="85" spans="1:17" s="133" customFormat="1" ht="32.25" thickBot="1" x14ac:dyDescent="0.3">
      <c r="A85" s="130">
        <v>80</v>
      </c>
      <c r="B85" s="125" t="s">
        <v>195</v>
      </c>
      <c r="C85" s="131" t="s">
        <v>196</v>
      </c>
      <c r="D85" s="263" t="s">
        <v>312</v>
      </c>
      <c r="E85" s="263" t="s">
        <v>312</v>
      </c>
      <c r="F85" s="263">
        <v>3.0098965804473954</v>
      </c>
      <c r="G85" s="263">
        <v>2.4408696204147073</v>
      </c>
      <c r="H85" s="263">
        <v>3.3235265846520337</v>
      </c>
      <c r="I85" s="263">
        <v>3.1190026822144201</v>
      </c>
      <c r="J85" s="263">
        <v>2.8468910005258627</v>
      </c>
      <c r="K85" s="263">
        <v>2.4226520669607945</v>
      </c>
      <c r="L85" s="263">
        <v>2.4528311278361508</v>
      </c>
      <c r="M85" s="263">
        <v>1.9001546695936764</v>
      </c>
      <c r="N85" s="263">
        <v>2.314149469353576</v>
      </c>
      <c r="O85" s="263">
        <v>1.2923765025429788</v>
      </c>
      <c r="P85" s="132"/>
      <c r="Q85" s="132"/>
    </row>
    <row r="86" spans="1:17" s="133" customFormat="1" ht="32.25" thickBot="1" x14ac:dyDescent="0.3">
      <c r="A86" s="130">
        <v>81</v>
      </c>
      <c r="B86" s="125" t="s">
        <v>197</v>
      </c>
      <c r="C86" s="131" t="s">
        <v>196</v>
      </c>
      <c r="D86" s="263" t="s">
        <v>312</v>
      </c>
      <c r="E86" s="263" t="s">
        <v>312</v>
      </c>
      <c r="F86" s="263">
        <v>1.9700372695588506</v>
      </c>
      <c r="G86" s="263">
        <v>1.6077347139154212</v>
      </c>
      <c r="H86" s="263">
        <v>1.6114460932211485</v>
      </c>
      <c r="I86" s="263">
        <v>1.5668753679835612</v>
      </c>
      <c r="J86" s="263">
        <v>1.5357510820161493</v>
      </c>
      <c r="K86" s="263">
        <v>1.4560315164610482</v>
      </c>
      <c r="L86" s="263">
        <v>1.3926245657461467</v>
      </c>
      <c r="M86" s="263">
        <v>1.2953915810260916</v>
      </c>
      <c r="N86" s="263">
        <v>1.4280333662148013</v>
      </c>
      <c r="O86" s="263">
        <v>1.1932948367118117</v>
      </c>
      <c r="P86" s="132"/>
      <c r="Q86" s="132"/>
    </row>
    <row r="87" spans="1:17" s="133" customFormat="1" ht="32.25" thickBot="1" x14ac:dyDescent="0.3">
      <c r="A87" s="130">
        <v>82</v>
      </c>
      <c r="B87" s="125" t="s">
        <v>198</v>
      </c>
      <c r="C87" s="131" t="s">
        <v>196</v>
      </c>
      <c r="D87" s="263" t="s">
        <v>312</v>
      </c>
      <c r="E87" s="263" t="s">
        <v>312</v>
      </c>
      <c r="F87" s="263">
        <v>5.7937961807521283</v>
      </c>
      <c r="G87" s="263">
        <v>5.311730156650758</v>
      </c>
      <c r="H87" s="263">
        <v>5.7803599303189115</v>
      </c>
      <c r="I87" s="263">
        <v>4.7677992750646006</v>
      </c>
      <c r="J87" s="263">
        <v>4.6512471666633655</v>
      </c>
      <c r="K87" s="263">
        <v>4.5971996946874274</v>
      </c>
      <c r="L87" s="263">
        <v>4.3096638821643465</v>
      </c>
      <c r="M87" s="263">
        <v>4.3055136667707155</v>
      </c>
      <c r="N87" s="263">
        <v>4.2915100185068757</v>
      </c>
      <c r="O87" s="263">
        <v>4.3755742104150803</v>
      </c>
      <c r="P87" s="132"/>
      <c r="Q87" s="132"/>
    </row>
    <row r="88" spans="1:17" s="133" customFormat="1" ht="32.25" thickBot="1" x14ac:dyDescent="0.3">
      <c r="A88" s="130">
        <v>83</v>
      </c>
      <c r="B88" s="125" t="s">
        <v>199</v>
      </c>
      <c r="C88" s="131" t="s">
        <v>196</v>
      </c>
      <c r="D88" s="263" t="s">
        <v>312</v>
      </c>
      <c r="E88" s="263" t="s">
        <v>312</v>
      </c>
      <c r="F88" s="263">
        <v>1.2242930654299666</v>
      </c>
      <c r="G88" s="263">
        <v>1.1909472039023077</v>
      </c>
      <c r="H88" s="263">
        <v>1.1901205333344611</v>
      </c>
      <c r="I88" s="263">
        <v>1.1747878246438532</v>
      </c>
      <c r="J88" s="263">
        <v>1.0875377898797671</v>
      </c>
      <c r="K88" s="263">
        <v>0.71755743129664595</v>
      </c>
      <c r="L88" s="263">
        <v>0.57798645378195179</v>
      </c>
      <c r="M88" s="263">
        <v>0.5441901207195794</v>
      </c>
      <c r="N88" s="263">
        <v>0.49037785707713838</v>
      </c>
      <c r="O88" s="263">
        <v>0.45561585368493041</v>
      </c>
      <c r="P88" s="132"/>
      <c r="Q88" s="132"/>
    </row>
    <row r="89" spans="1:17" s="133" customFormat="1" ht="32.25" thickBot="1" x14ac:dyDescent="0.3">
      <c r="A89" s="130">
        <v>84</v>
      </c>
      <c r="B89" s="125" t="s">
        <v>200</v>
      </c>
      <c r="C89" s="131" t="s">
        <v>196</v>
      </c>
      <c r="D89" s="263" t="s">
        <v>312</v>
      </c>
      <c r="E89" s="263" t="s">
        <v>312</v>
      </c>
      <c r="F89" s="263">
        <v>16.895159692613927</v>
      </c>
      <c r="G89" s="263">
        <v>8.0355501424072298</v>
      </c>
      <c r="H89" s="263">
        <v>7.0833860977715322</v>
      </c>
      <c r="I89" s="263">
        <v>10.964979053003178</v>
      </c>
      <c r="J89" s="263">
        <v>7.5764539305630016</v>
      </c>
      <c r="K89" s="263">
        <v>5.6857609617895983</v>
      </c>
      <c r="L89" s="263">
        <v>5.9009524367997388</v>
      </c>
      <c r="M89" s="263">
        <v>21.592168759670201</v>
      </c>
      <c r="N89" s="263">
        <v>8.1290603461754749</v>
      </c>
      <c r="O89" s="263">
        <v>4.7348251536222792</v>
      </c>
      <c r="P89" s="132"/>
      <c r="Q89" s="132"/>
    </row>
    <row r="90" spans="1:17" s="133" customFormat="1" ht="32.25" thickBot="1" x14ac:dyDescent="0.3">
      <c r="A90" s="130">
        <v>85</v>
      </c>
      <c r="B90" s="125" t="s">
        <v>201</v>
      </c>
      <c r="C90" s="131" t="s">
        <v>196</v>
      </c>
      <c r="D90" s="263" t="s">
        <v>312</v>
      </c>
      <c r="E90" s="263" t="s">
        <v>312</v>
      </c>
      <c r="F90" s="263" t="s">
        <v>312</v>
      </c>
      <c r="G90" s="263" t="s">
        <v>312</v>
      </c>
      <c r="H90" s="263" t="s">
        <v>312</v>
      </c>
      <c r="I90" s="263" t="s">
        <v>312</v>
      </c>
      <c r="J90" s="263" t="s">
        <v>312</v>
      </c>
      <c r="K90" s="263" t="s">
        <v>312</v>
      </c>
      <c r="L90" s="263" t="s">
        <v>312</v>
      </c>
      <c r="M90" s="263" t="s">
        <v>312</v>
      </c>
      <c r="N90" s="263" t="s">
        <v>312</v>
      </c>
      <c r="O90" s="263" t="s">
        <v>312</v>
      </c>
      <c r="P90" s="132"/>
      <c r="Q90" s="132"/>
    </row>
    <row r="91" spans="1:17" s="133" customFormat="1" ht="32.25" thickBot="1" x14ac:dyDescent="0.3">
      <c r="A91" s="130">
        <v>86</v>
      </c>
      <c r="B91" s="125" t="s">
        <v>202</v>
      </c>
      <c r="C91" s="131" t="s">
        <v>196</v>
      </c>
      <c r="D91" s="263" t="s">
        <v>312</v>
      </c>
      <c r="E91" s="263" t="s">
        <v>312</v>
      </c>
      <c r="F91" s="263" t="s">
        <v>312</v>
      </c>
      <c r="G91" s="263" t="s">
        <v>312</v>
      </c>
      <c r="H91" s="263" t="s">
        <v>312</v>
      </c>
      <c r="I91" s="263" t="s">
        <v>312</v>
      </c>
      <c r="J91" s="263" t="s">
        <v>312</v>
      </c>
      <c r="K91" s="263" t="s">
        <v>312</v>
      </c>
      <c r="L91" s="263" t="s">
        <v>312</v>
      </c>
      <c r="M91" s="263" t="s">
        <v>312</v>
      </c>
      <c r="N91" s="263" t="s">
        <v>312</v>
      </c>
      <c r="O91" s="263" t="s">
        <v>312</v>
      </c>
      <c r="P91" s="132"/>
      <c r="Q91" s="132"/>
    </row>
    <row r="92" spans="1:17" s="133" customFormat="1" ht="32.25" thickBot="1" x14ac:dyDescent="0.3">
      <c r="A92" s="130">
        <v>87</v>
      </c>
      <c r="B92" s="125" t="s">
        <v>203</v>
      </c>
      <c r="C92" s="131" t="s">
        <v>196</v>
      </c>
      <c r="D92" s="263" t="s">
        <v>312</v>
      </c>
      <c r="E92" s="263" t="s">
        <v>312</v>
      </c>
      <c r="F92" s="263">
        <v>2.4000860603050116</v>
      </c>
      <c r="G92" s="263">
        <v>1.5538208068651505</v>
      </c>
      <c r="H92" s="263">
        <v>2.0772581038185778</v>
      </c>
      <c r="I92" s="263">
        <v>2.3245039579081124</v>
      </c>
      <c r="J92" s="263">
        <v>2.0081812111882655</v>
      </c>
      <c r="K92" s="263">
        <v>1.5528678769599207</v>
      </c>
      <c r="L92" s="263">
        <v>1.5761321439447358</v>
      </c>
      <c r="M92" s="263">
        <v>2.1983476575901069</v>
      </c>
      <c r="N92" s="263">
        <v>1.641424591052302</v>
      </c>
      <c r="O92" s="263">
        <v>1.0945327891575196</v>
      </c>
      <c r="P92" s="132"/>
      <c r="Q92" s="132"/>
    </row>
    <row r="93" spans="1:17" s="133" customFormat="1" ht="32.25" thickBot="1" x14ac:dyDescent="0.3">
      <c r="A93" s="130">
        <v>88</v>
      </c>
      <c r="B93" s="134" t="s">
        <v>204</v>
      </c>
      <c r="C93" s="131" t="s">
        <v>196</v>
      </c>
      <c r="D93" s="263" t="s">
        <v>312</v>
      </c>
      <c r="E93" s="263" t="s">
        <v>312</v>
      </c>
      <c r="F93" s="263">
        <v>1.4369814482304477</v>
      </c>
      <c r="G93" s="263">
        <v>0.83423519031663873</v>
      </c>
      <c r="H93" s="263">
        <v>1.0884063669035899</v>
      </c>
      <c r="I93" s="263">
        <v>1.3380698483344895</v>
      </c>
      <c r="J93" s="263">
        <v>1.1178088361744349</v>
      </c>
      <c r="K93" s="263">
        <v>0.89689837094055802</v>
      </c>
      <c r="L93" s="263">
        <v>0.90077432213904296</v>
      </c>
      <c r="M93" s="263">
        <v>1.566681149792158</v>
      </c>
      <c r="N93" s="263">
        <v>0.98844141504884764</v>
      </c>
      <c r="O93" s="263">
        <v>0.65074281171695425</v>
      </c>
      <c r="P93" s="132"/>
      <c r="Q93" s="132"/>
    </row>
    <row r="94" spans="1:17" s="111" customFormat="1" ht="15.75" x14ac:dyDescent="0.25">
      <c r="A94" s="135"/>
      <c r="B94" s="136" t="s">
        <v>205</v>
      </c>
      <c r="C94" s="137"/>
      <c r="D94" s="137"/>
      <c r="E94" s="137"/>
      <c r="F94" s="137"/>
      <c r="G94" s="137"/>
      <c r="H94" s="137"/>
      <c r="I94" s="137"/>
      <c r="J94" s="137"/>
      <c r="K94" s="137"/>
      <c r="L94" s="137"/>
      <c r="M94" s="137"/>
      <c r="N94" s="137"/>
      <c r="O94" s="137"/>
      <c r="P94" s="137"/>
      <c r="Q94" s="137"/>
    </row>
    <row r="95" spans="1:17" s="111" customFormat="1" ht="15.75" x14ac:dyDescent="0.25">
      <c r="A95" s="135"/>
      <c r="B95" s="138" t="s">
        <v>206</v>
      </c>
      <c r="C95" s="138"/>
      <c r="D95" s="138"/>
      <c r="E95" s="138"/>
      <c r="F95" s="138"/>
      <c r="G95" s="138"/>
      <c r="H95" s="138"/>
      <c r="I95" s="138"/>
      <c r="J95" s="138"/>
      <c r="K95" s="138"/>
      <c r="L95" s="138"/>
      <c r="M95" s="138"/>
      <c r="N95" s="138"/>
      <c r="O95" s="138"/>
      <c r="P95" s="138"/>
      <c r="Q95" s="138"/>
    </row>
    <row r="96" spans="1:17" s="111" customFormat="1" ht="15.75" x14ac:dyDescent="0.25">
      <c r="A96" s="135"/>
      <c r="B96" s="138" t="s">
        <v>207</v>
      </c>
      <c r="C96" s="138"/>
      <c r="D96" s="138"/>
      <c r="E96" s="138"/>
      <c r="F96" s="138"/>
      <c r="G96" s="138"/>
      <c r="H96" s="138"/>
      <c r="I96" s="138"/>
      <c r="J96" s="138"/>
      <c r="K96" s="138"/>
      <c r="L96" s="138"/>
      <c r="M96" s="138"/>
      <c r="N96" s="138"/>
      <c r="O96" s="138"/>
      <c r="P96" s="138"/>
      <c r="Q96" s="138"/>
    </row>
    <row r="97" spans="1:17" s="111" customFormat="1" ht="15.75" x14ac:dyDescent="0.25">
      <c r="A97" s="139"/>
      <c r="B97" s="140" t="s">
        <v>208</v>
      </c>
      <c r="C97" s="140"/>
      <c r="D97" s="140"/>
      <c r="E97" s="140"/>
      <c r="F97" s="140"/>
      <c r="G97" s="140"/>
      <c r="H97" s="140"/>
      <c r="I97" s="140"/>
      <c r="J97" s="140"/>
      <c r="K97" s="140"/>
      <c r="L97" s="140"/>
      <c r="M97" s="140"/>
      <c r="N97" s="140"/>
      <c r="O97" s="140"/>
      <c r="P97" s="140"/>
      <c r="Q97" s="140"/>
    </row>
    <row r="98" spans="1:17" s="111" customFormat="1" ht="15.75" x14ac:dyDescent="0.25">
      <c r="A98" s="139"/>
      <c r="B98" s="140" t="s">
        <v>209</v>
      </c>
      <c r="C98" s="140"/>
      <c r="D98" s="140"/>
      <c r="E98" s="140"/>
      <c r="F98" s="140"/>
      <c r="G98" s="140"/>
      <c r="H98" s="140"/>
      <c r="I98" s="140"/>
      <c r="J98" s="140"/>
      <c r="K98" s="140"/>
      <c r="L98" s="140"/>
      <c r="M98" s="140"/>
      <c r="N98" s="140"/>
      <c r="O98" s="140"/>
      <c r="P98" s="140"/>
      <c r="Q98" s="140"/>
    </row>
    <row r="99" spans="1:17" s="111" customFormat="1" ht="15.95" customHeight="1" x14ac:dyDescent="0.25">
      <c r="A99" s="141"/>
      <c r="B99" s="138" t="s">
        <v>210</v>
      </c>
      <c r="C99" s="138"/>
      <c r="D99" s="138"/>
      <c r="E99" s="138"/>
      <c r="F99" s="138"/>
      <c r="G99" s="138"/>
      <c r="H99" s="138"/>
      <c r="I99" s="138"/>
      <c r="J99" s="138"/>
      <c r="K99" s="138"/>
      <c r="L99" s="138"/>
      <c r="M99" s="138"/>
      <c r="N99" s="138"/>
      <c r="O99" s="138"/>
      <c r="P99" s="138"/>
      <c r="Q99" s="138"/>
    </row>
    <row r="100" spans="1:17" s="111" customFormat="1" ht="15.95" customHeight="1" x14ac:dyDescent="0.25">
      <c r="A100" s="141" t="s">
        <v>211</v>
      </c>
      <c r="B100" s="138" t="s">
        <v>212</v>
      </c>
      <c r="C100" s="138"/>
      <c r="D100" s="138"/>
      <c r="E100" s="138"/>
      <c r="F100" s="138"/>
      <c r="G100" s="138"/>
      <c r="H100" s="138"/>
      <c r="I100" s="138"/>
      <c r="J100" s="138"/>
      <c r="K100" s="138"/>
      <c r="L100" s="138"/>
      <c r="M100" s="138"/>
      <c r="N100" s="138"/>
      <c r="O100" s="138"/>
      <c r="P100" s="138"/>
      <c r="Q100" s="138"/>
    </row>
    <row r="101" spans="1:17" s="111" customFormat="1" ht="15.95" customHeight="1" x14ac:dyDescent="0.25">
      <c r="A101" s="141"/>
      <c r="B101" s="138" t="s">
        <v>213</v>
      </c>
      <c r="C101" s="138"/>
      <c r="D101" s="138"/>
      <c r="E101" s="138"/>
      <c r="F101" s="138"/>
      <c r="G101" s="138"/>
      <c r="H101" s="138"/>
      <c r="I101" s="138"/>
      <c r="J101" s="138"/>
      <c r="K101" s="138"/>
      <c r="L101" s="138"/>
      <c r="M101" s="138"/>
      <c r="N101" s="138"/>
      <c r="O101" s="138"/>
      <c r="P101" s="138"/>
      <c r="Q101" s="138"/>
    </row>
    <row r="102" spans="1:17" s="111" customFormat="1" ht="15.75" x14ac:dyDescent="0.25">
      <c r="A102" s="139"/>
      <c r="B102" s="138" t="s">
        <v>214</v>
      </c>
      <c r="C102" s="138"/>
      <c r="D102" s="138"/>
      <c r="E102" s="138"/>
      <c r="F102" s="138"/>
      <c r="G102" s="138"/>
      <c r="H102" s="138"/>
      <c r="I102" s="138"/>
      <c r="J102" s="138"/>
      <c r="K102" s="138"/>
      <c r="L102" s="138"/>
      <c r="M102" s="138"/>
      <c r="N102" s="138"/>
      <c r="O102" s="138"/>
      <c r="P102" s="138"/>
      <c r="Q102" s="138"/>
    </row>
    <row r="103" spans="1:17" s="111" customFormat="1" ht="15.75" x14ac:dyDescent="0.25">
      <c r="A103" s="139"/>
      <c r="B103" s="138" t="s">
        <v>215</v>
      </c>
      <c r="C103" s="138"/>
      <c r="D103" s="138"/>
      <c r="E103" s="138"/>
      <c r="F103" s="138"/>
      <c r="G103" s="138"/>
      <c r="H103" s="138"/>
      <c r="I103" s="138"/>
      <c r="J103" s="138"/>
      <c r="K103" s="138"/>
      <c r="L103" s="138"/>
      <c r="M103" s="138"/>
      <c r="N103" s="138"/>
      <c r="O103" s="138"/>
      <c r="P103" s="138"/>
      <c r="Q103" s="138"/>
    </row>
    <row r="104" spans="1:17" s="111" customFormat="1" ht="15.75" x14ac:dyDescent="0.25">
      <c r="A104" s="139"/>
      <c r="B104" s="138" t="s">
        <v>216</v>
      </c>
      <c r="C104" s="138"/>
      <c r="D104" s="138"/>
      <c r="E104" s="138"/>
      <c r="F104" s="138"/>
      <c r="G104" s="138"/>
      <c r="H104" s="138"/>
      <c r="I104" s="138"/>
      <c r="J104" s="138"/>
      <c r="K104" s="138"/>
      <c r="L104" s="138"/>
      <c r="M104" s="138"/>
      <c r="N104" s="138"/>
      <c r="O104" s="138"/>
      <c r="P104" s="138"/>
      <c r="Q104" s="138"/>
    </row>
    <row r="105" spans="1:17" s="111" customFormat="1" ht="15.75" x14ac:dyDescent="0.25">
      <c r="A105" s="141"/>
      <c r="B105" s="138" t="s">
        <v>217</v>
      </c>
      <c r="C105" s="138"/>
      <c r="D105" s="138"/>
      <c r="E105" s="138"/>
      <c r="F105" s="138"/>
      <c r="G105" s="138"/>
      <c r="H105" s="138"/>
      <c r="I105" s="138"/>
      <c r="J105" s="138"/>
      <c r="K105" s="138"/>
      <c r="L105" s="138"/>
      <c r="M105" s="138"/>
      <c r="N105" s="138"/>
      <c r="O105" s="138"/>
      <c r="P105" s="138"/>
      <c r="Q105" s="138"/>
    </row>
    <row r="106" spans="1:17" s="111" customFormat="1" ht="15" customHeight="1" x14ac:dyDescent="0.25">
      <c r="A106" s="142"/>
      <c r="B106" s="143" t="s">
        <v>218</v>
      </c>
      <c r="C106" s="144"/>
      <c r="D106" s="144"/>
      <c r="E106" s="144"/>
      <c r="F106" s="144"/>
      <c r="G106" s="144"/>
      <c r="H106" s="144"/>
      <c r="I106" s="144"/>
      <c r="J106" s="144"/>
      <c r="K106" s="144"/>
      <c r="L106" s="144"/>
      <c r="M106" s="144"/>
      <c r="N106" s="144"/>
      <c r="O106" s="144"/>
      <c r="P106" s="144"/>
      <c r="Q106" s="144"/>
    </row>
    <row r="107" spans="1:17" s="146" customFormat="1" ht="15.75" x14ac:dyDescent="0.25">
      <c r="A107" s="142"/>
      <c r="B107" s="145" t="s">
        <v>219</v>
      </c>
      <c r="C107" s="145"/>
      <c r="D107" s="145"/>
      <c r="E107" s="145"/>
      <c r="F107" s="145"/>
      <c r="G107" s="145"/>
      <c r="H107" s="145"/>
      <c r="I107" s="145"/>
      <c r="J107" s="145"/>
      <c r="K107" s="145"/>
      <c r="L107" s="145"/>
      <c r="M107" s="145"/>
      <c r="N107" s="145"/>
      <c r="O107" s="145"/>
      <c r="P107" s="145"/>
      <c r="Q107" s="145"/>
    </row>
    <row r="108" spans="1:17" s="146" customFormat="1" ht="15.75" x14ac:dyDescent="0.25">
      <c r="A108" s="142"/>
      <c r="B108" s="145" t="s">
        <v>220</v>
      </c>
      <c r="C108" s="145"/>
      <c r="D108" s="145"/>
      <c r="E108" s="145"/>
      <c r="F108" s="145"/>
      <c r="G108" s="145"/>
      <c r="H108" s="145"/>
      <c r="I108" s="145"/>
      <c r="J108" s="145"/>
      <c r="K108" s="145"/>
      <c r="L108" s="145"/>
      <c r="M108" s="145"/>
      <c r="N108" s="145"/>
      <c r="O108" s="145"/>
      <c r="P108" s="145"/>
      <c r="Q108" s="145"/>
    </row>
    <row r="109" spans="1:17" s="146" customFormat="1" ht="33" customHeight="1" x14ac:dyDescent="0.25">
      <c r="A109" s="142"/>
      <c r="B109" s="147" t="s">
        <v>221</v>
      </c>
      <c r="C109" s="147"/>
      <c r="D109" s="147"/>
      <c r="E109" s="147"/>
      <c r="F109" s="147"/>
      <c r="G109" s="147"/>
      <c r="H109" s="147"/>
      <c r="I109" s="147"/>
      <c r="J109" s="147"/>
      <c r="K109" s="147"/>
      <c r="L109" s="148"/>
      <c r="M109" s="148"/>
      <c r="N109" s="148"/>
      <c r="O109" s="148"/>
      <c r="P109" s="148"/>
      <c r="Q109" s="148"/>
    </row>
    <row r="110" spans="1:17" ht="18" x14ac:dyDescent="0.25">
      <c r="A110" s="142"/>
      <c r="B110" s="149" t="s">
        <v>222</v>
      </c>
      <c r="C110" s="150"/>
      <c r="D110" s="150"/>
      <c r="E110" s="150"/>
      <c r="F110" s="150"/>
      <c r="G110" s="150"/>
      <c r="H110" s="150"/>
      <c r="I110" s="150"/>
      <c r="J110" s="150"/>
      <c r="K110" s="150"/>
      <c r="L110" s="150"/>
      <c r="M110" s="150"/>
      <c r="N110" s="150"/>
      <c r="O110" s="150"/>
      <c r="P110" s="150"/>
      <c r="Q110" s="150"/>
    </row>
    <row r="111" spans="1:17" ht="15.75" x14ac:dyDescent="0.25">
      <c r="A111" s="142"/>
      <c r="B111" s="149" t="s">
        <v>223</v>
      </c>
      <c r="C111" s="149"/>
      <c r="D111" s="149"/>
      <c r="E111" s="149"/>
      <c r="F111" s="149"/>
      <c r="G111" s="149"/>
      <c r="H111" s="149"/>
      <c r="I111" s="149"/>
      <c r="J111" s="149"/>
      <c r="K111" s="149"/>
      <c r="L111" s="149"/>
      <c r="M111" s="149"/>
      <c r="N111" s="149"/>
      <c r="O111" s="149"/>
      <c r="P111" s="149"/>
      <c r="Q111" s="149"/>
    </row>
    <row r="112" spans="1:17" ht="15.75" x14ac:dyDescent="0.25">
      <c r="B112" s="151" t="s">
        <v>224</v>
      </c>
      <c r="C112" s="111"/>
      <c r="D112" s="111"/>
      <c r="E112" s="111"/>
      <c r="F112" s="111"/>
      <c r="G112" s="111"/>
      <c r="H112" s="111"/>
      <c r="I112" s="111"/>
      <c r="J112" s="111"/>
      <c r="K112" s="111"/>
      <c r="L112" s="111"/>
      <c r="M112" s="111"/>
      <c r="N112" s="111"/>
      <c r="O112" s="111"/>
      <c r="P112" s="111"/>
      <c r="Q112" s="111"/>
    </row>
    <row r="113" spans="2:17" ht="33" customHeight="1" x14ac:dyDescent="0.25">
      <c r="B113" s="152" t="s">
        <v>225</v>
      </c>
      <c r="C113" s="152"/>
      <c r="D113" s="152"/>
      <c r="E113" s="152"/>
      <c r="F113" s="152"/>
      <c r="G113" s="152"/>
      <c r="H113" s="152"/>
      <c r="I113" s="152"/>
      <c r="J113" s="152"/>
      <c r="K113" s="152"/>
      <c r="L113" s="152"/>
      <c r="M113" s="152"/>
      <c r="N113" s="152"/>
      <c r="O113" s="152"/>
      <c r="P113" s="152"/>
      <c r="Q113" s="152"/>
    </row>
    <row r="114" spans="2:17" ht="35.1" customHeight="1" x14ac:dyDescent="0.25">
      <c r="B114" s="147" t="s">
        <v>226</v>
      </c>
      <c r="C114" s="147"/>
      <c r="D114" s="147"/>
      <c r="E114" s="147"/>
      <c r="F114" s="147"/>
      <c r="G114" s="147"/>
      <c r="H114" s="147"/>
      <c r="I114" s="147"/>
      <c r="J114" s="147"/>
      <c r="K114" s="147"/>
      <c r="L114" s="147"/>
      <c r="M114" s="147"/>
      <c r="N114" s="147"/>
      <c r="O114" s="147"/>
      <c r="P114" s="147"/>
      <c r="Q114" s="147"/>
    </row>
    <row r="115" spans="2:17" ht="15.75" x14ac:dyDescent="0.25">
      <c r="B115" s="147" t="s">
        <v>227</v>
      </c>
      <c r="C115" s="147"/>
      <c r="D115" s="147"/>
      <c r="E115" s="147"/>
      <c r="F115" s="147"/>
      <c r="G115" s="147"/>
      <c r="H115" s="147"/>
      <c r="I115" s="147"/>
      <c r="J115" s="147"/>
      <c r="K115" s="147"/>
      <c r="L115" s="147"/>
      <c r="M115" s="147"/>
      <c r="N115" s="147"/>
      <c r="O115" s="147"/>
      <c r="P115" s="147"/>
      <c r="Q115" s="147"/>
    </row>
  </sheetData>
  <mergeCells count="28">
    <mergeCell ref="B111:Q111"/>
    <mergeCell ref="B113:Q113"/>
    <mergeCell ref="B114:Q114"/>
    <mergeCell ref="B115:Q115"/>
    <mergeCell ref="B104:Q104"/>
    <mergeCell ref="B105:Q105"/>
    <mergeCell ref="B107:Q107"/>
    <mergeCell ref="B108:Q108"/>
    <mergeCell ref="B109:K109"/>
    <mergeCell ref="B110:Q110"/>
    <mergeCell ref="B98:Q98"/>
    <mergeCell ref="B99:Q99"/>
    <mergeCell ref="B100:Q100"/>
    <mergeCell ref="B101:Q101"/>
    <mergeCell ref="B102:Q102"/>
    <mergeCell ref="B103:Q103"/>
    <mergeCell ref="B72:Q72"/>
    <mergeCell ref="D73:Q73"/>
    <mergeCell ref="B83:Q83"/>
    <mergeCell ref="B95:Q95"/>
    <mergeCell ref="B96:Q96"/>
    <mergeCell ref="B97:Q97"/>
    <mergeCell ref="B1:Q1"/>
    <mergeCell ref="B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selection activeCell="B110" sqref="B110"/>
    </sheetView>
  </sheetViews>
  <sheetFormatPr defaultRowHeight="15" x14ac:dyDescent="0.25"/>
  <cols>
    <col min="1" max="1" width="5.7109375" style="1" customWidth="1"/>
    <col min="2" max="2" width="35.7109375" style="1" customWidth="1"/>
    <col min="3" max="3" width="18.7109375" style="1" customWidth="1"/>
    <col min="4" max="16384" width="9.140625" style="1"/>
  </cols>
  <sheetData>
    <row r="1" spans="1:17" ht="36.75" customHeight="1" x14ac:dyDescent="0.3">
      <c r="B1" s="264" t="s">
        <v>314</v>
      </c>
      <c r="C1" s="264"/>
      <c r="D1" s="264"/>
      <c r="E1" s="264"/>
      <c r="F1" s="264"/>
      <c r="G1" s="264"/>
      <c r="H1" s="264"/>
      <c r="I1" s="264"/>
      <c r="J1" s="264"/>
      <c r="K1" s="264"/>
      <c r="L1" s="264"/>
      <c r="M1" s="264"/>
      <c r="N1" s="264"/>
      <c r="O1" s="264"/>
      <c r="P1" s="264"/>
      <c r="Q1" s="264"/>
    </row>
    <row r="2" spans="1:17" x14ac:dyDescent="0.25">
      <c r="B2" s="3"/>
      <c r="C2" s="3"/>
      <c r="D2" s="3"/>
      <c r="E2" s="3"/>
      <c r="F2" s="3"/>
      <c r="G2" s="3"/>
      <c r="H2" s="3"/>
      <c r="I2" s="3"/>
      <c r="J2" s="3"/>
      <c r="K2" s="3"/>
      <c r="L2" s="3"/>
      <c r="M2" s="3"/>
      <c r="N2" s="3"/>
      <c r="O2" s="3"/>
      <c r="P2" s="3"/>
      <c r="Q2" s="3"/>
    </row>
    <row r="3" spans="1:17" ht="15.75" thickBot="1" x14ac:dyDescent="0.3">
      <c r="B3" s="5"/>
    </row>
    <row r="4" spans="1:17" s="12" customFormat="1" ht="16.5" thickBot="1" x14ac:dyDescent="0.3">
      <c r="A4" s="7"/>
      <c r="B4" s="8"/>
      <c r="C4" s="9" t="s">
        <v>1</v>
      </c>
      <c r="D4" s="10">
        <v>1990</v>
      </c>
      <c r="E4" s="10">
        <v>1995</v>
      </c>
      <c r="F4" s="10">
        <v>2000</v>
      </c>
      <c r="G4" s="10">
        <v>2001</v>
      </c>
      <c r="H4" s="10">
        <v>2002</v>
      </c>
      <c r="I4" s="10">
        <v>2003</v>
      </c>
      <c r="J4" s="10">
        <v>2004</v>
      </c>
      <c r="K4" s="10">
        <v>2005</v>
      </c>
      <c r="L4" s="10">
        <v>2006</v>
      </c>
      <c r="M4" s="10">
        <v>2007</v>
      </c>
      <c r="N4" s="10">
        <v>2008</v>
      </c>
      <c r="O4" s="10">
        <v>2009</v>
      </c>
      <c r="P4" s="10">
        <v>2010</v>
      </c>
      <c r="Q4" s="10">
        <v>2011</v>
      </c>
    </row>
    <row r="5" spans="1:17" s="12" customFormat="1" ht="16.5" thickBot="1" x14ac:dyDescent="0.3">
      <c r="A5" s="13"/>
      <c r="B5" s="14"/>
      <c r="C5" s="15"/>
      <c r="D5" s="16" t="s">
        <v>2</v>
      </c>
      <c r="E5" s="17"/>
      <c r="F5" s="17"/>
      <c r="G5" s="17"/>
      <c r="H5" s="17"/>
      <c r="I5" s="17"/>
      <c r="J5" s="17"/>
      <c r="K5" s="17"/>
      <c r="L5" s="17"/>
      <c r="M5" s="17"/>
      <c r="N5" s="17"/>
      <c r="O5" s="17"/>
      <c r="P5" s="17"/>
      <c r="Q5" s="18"/>
    </row>
    <row r="6" spans="1:17" s="12" customFormat="1" ht="16.5" thickBot="1" x14ac:dyDescent="0.3">
      <c r="A6" s="19">
        <v>1</v>
      </c>
      <c r="B6" s="20" t="s">
        <v>3</v>
      </c>
      <c r="C6" s="21" t="s">
        <v>4</v>
      </c>
      <c r="D6" s="265" t="s">
        <v>5</v>
      </c>
      <c r="E6" s="265" t="s">
        <v>5</v>
      </c>
      <c r="F6" s="265">
        <f t="shared" ref="F6:Q6" si="0">F7+F9</f>
        <v>5521.07</v>
      </c>
      <c r="G6" s="265">
        <f t="shared" si="0"/>
        <v>5374.0039999999999</v>
      </c>
      <c r="H6" s="265">
        <f t="shared" si="0"/>
        <v>5108.415</v>
      </c>
      <c r="I6" s="265">
        <f t="shared" si="0"/>
        <v>5083.6379999999999</v>
      </c>
      <c r="J6" s="265">
        <f t="shared" si="0"/>
        <v>4895.37</v>
      </c>
      <c r="K6" s="265">
        <f t="shared" si="0"/>
        <v>4796.9299999999994</v>
      </c>
      <c r="L6" s="265">
        <f t="shared" si="0"/>
        <v>4863.8389999999999</v>
      </c>
      <c r="M6" s="265">
        <f t="shared" si="0"/>
        <v>4678.5379999999996</v>
      </c>
      <c r="N6" s="265">
        <f t="shared" si="0"/>
        <v>4643.9180000000006</v>
      </c>
      <c r="O6" s="265">
        <f t="shared" si="0"/>
        <v>4480.2460000000001</v>
      </c>
      <c r="P6" s="265">
        <f t="shared" si="0"/>
        <v>4497.8879999999999</v>
      </c>
      <c r="Q6" s="265">
        <f t="shared" si="0"/>
        <v>4455.0569999999998</v>
      </c>
    </row>
    <row r="7" spans="1:17" s="12" customFormat="1" ht="16.5" thickBot="1" x14ac:dyDescent="0.3">
      <c r="A7" s="19">
        <v>2</v>
      </c>
      <c r="B7" s="14" t="s">
        <v>6</v>
      </c>
      <c r="C7" s="15" t="s">
        <v>4</v>
      </c>
      <c r="D7" s="33">
        <v>9427.1929999999993</v>
      </c>
      <c r="E7" s="33">
        <v>6424.84</v>
      </c>
      <c r="F7" s="33">
        <v>5407.07</v>
      </c>
      <c r="G7" s="33">
        <v>5254.0039999999999</v>
      </c>
      <c r="H7" s="266">
        <v>4987.415</v>
      </c>
      <c r="I7" s="266">
        <v>4959.6379999999999</v>
      </c>
      <c r="J7" s="266">
        <v>4768.37</v>
      </c>
      <c r="K7" s="266">
        <v>4675.03</v>
      </c>
      <c r="L7" s="266">
        <v>4764.7389999999996</v>
      </c>
      <c r="M7" s="266">
        <v>4573.1379999999999</v>
      </c>
      <c r="N7" s="266">
        <v>4534.1180000000004</v>
      </c>
      <c r="O7" s="266">
        <v>4370.6459999999997</v>
      </c>
      <c r="P7" s="266">
        <v>4385.2879999999996</v>
      </c>
      <c r="Q7" s="33">
        <v>4342.7569999999996</v>
      </c>
    </row>
    <row r="8" spans="1:17" s="12" customFormat="1" ht="32.25" thickBot="1" x14ac:dyDescent="0.3">
      <c r="A8" s="19">
        <v>3</v>
      </c>
      <c r="B8" s="14" t="s">
        <v>7</v>
      </c>
      <c r="C8" s="15" t="s">
        <v>8</v>
      </c>
      <c r="D8" s="33" t="s">
        <v>5</v>
      </c>
      <c r="E8" s="33" t="s">
        <v>5</v>
      </c>
      <c r="F8" s="33">
        <f t="shared" ref="F8:P8" si="1">F7/F6*100</f>
        <v>97.935182854048222</v>
      </c>
      <c r="G8" s="33">
        <f t="shared" si="1"/>
        <v>97.767028085576413</v>
      </c>
      <c r="H8" s="33">
        <f t="shared" si="1"/>
        <v>97.631359237650045</v>
      </c>
      <c r="I8" s="33">
        <f t="shared" si="1"/>
        <v>97.560801929641727</v>
      </c>
      <c r="J8" s="33">
        <f t="shared" si="1"/>
        <v>97.405711927801164</v>
      </c>
      <c r="K8" s="33">
        <f t="shared" si="1"/>
        <v>97.45879135196887</v>
      </c>
      <c r="L8" s="33">
        <f t="shared" si="1"/>
        <v>97.962514795411607</v>
      </c>
      <c r="M8" s="33">
        <f t="shared" si="1"/>
        <v>97.747159475887557</v>
      </c>
      <c r="N8" s="33">
        <f t="shared" si="1"/>
        <v>97.635617166366842</v>
      </c>
      <c r="O8" s="33">
        <f t="shared" si="1"/>
        <v>97.553705756335702</v>
      </c>
      <c r="P8" s="33">
        <f t="shared" si="1"/>
        <v>97.496602850048731</v>
      </c>
      <c r="Q8" s="33">
        <f>Q7/Q6*100</f>
        <v>97.479269064346425</v>
      </c>
    </row>
    <row r="9" spans="1:17" s="12" customFormat="1" ht="16.5" thickBot="1" x14ac:dyDescent="0.3">
      <c r="A9" s="19">
        <v>4</v>
      </c>
      <c r="B9" s="14" t="s">
        <v>9</v>
      </c>
      <c r="C9" s="15" t="s">
        <v>4</v>
      </c>
      <c r="D9" s="33" t="s">
        <v>5</v>
      </c>
      <c r="E9" s="33" t="s">
        <v>5</v>
      </c>
      <c r="F9" s="33">
        <v>114</v>
      </c>
      <c r="G9" s="33">
        <v>120</v>
      </c>
      <c r="H9" s="266">
        <v>121</v>
      </c>
      <c r="I9" s="266">
        <v>124</v>
      </c>
      <c r="J9" s="266">
        <v>127</v>
      </c>
      <c r="K9" s="266">
        <v>121.9</v>
      </c>
      <c r="L9" s="266">
        <v>99.1</v>
      </c>
      <c r="M9" s="266">
        <v>105.4</v>
      </c>
      <c r="N9" s="266">
        <v>109.8</v>
      </c>
      <c r="O9" s="266">
        <v>109.6</v>
      </c>
      <c r="P9" s="266">
        <v>112.6</v>
      </c>
      <c r="Q9" s="33">
        <v>112.3</v>
      </c>
    </row>
    <row r="10" spans="1:17" s="12" customFormat="1" ht="32.25" thickBot="1" x14ac:dyDescent="0.3">
      <c r="A10" s="19">
        <v>5</v>
      </c>
      <c r="B10" s="14" t="s">
        <v>10</v>
      </c>
      <c r="C10" s="15" t="s">
        <v>8</v>
      </c>
      <c r="D10" s="33" t="s">
        <v>5</v>
      </c>
      <c r="E10" s="33" t="s">
        <v>5</v>
      </c>
      <c r="F10" s="33">
        <f t="shared" ref="F10:Q10" si="2">F9/F6*100</f>
        <v>2.0648171459517815</v>
      </c>
      <c r="G10" s="33">
        <f t="shared" si="2"/>
        <v>2.2329719144235844</v>
      </c>
      <c r="H10" s="33">
        <f t="shared" si="2"/>
        <v>2.3686407623499659</v>
      </c>
      <c r="I10" s="33">
        <f t="shared" si="2"/>
        <v>2.439198070358275</v>
      </c>
      <c r="J10" s="33">
        <f t="shared" si="2"/>
        <v>2.5942880721988328</v>
      </c>
      <c r="K10" s="33">
        <f t="shared" si="2"/>
        <v>2.5412086480311369</v>
      </c>
      <c r="L10" s="33">
        <f t="shared" si="2"/>
        <v>2.0374852045883922</v>
      </c>
      <c r="M10" s="33">
        <f t="shared" si="2"/>
        <v>2.2528405241124476</v>
      </c>
      <c r="N10" s="33">
        <f t="shared" si="2"/>
        <v>2.3643828336331518</v>
      </c>
      <c r="O10" s="33">
        <f t="shared" si="2"/>
        <v>2.4462942436642985</v>
      </c>
      <c r="P10" s="33">
        <f t="shared" si="2"/>
        <v>2.5033971499512657</v>
      </c>
      <c r="Q10" s="33">
        <f t="shared" si="2"/>
        <v>2.5207309356535732</v>
      </c>
    </row>
    <row r="11" spans="1:17" s="12" customFormat="1" ht="16.5" thickBot="1" x14ac:dyDescent="0.3">
      <c r="A11" s="19">
        <v>6</v>
      </c>
      <c r="B11" s="20" t="s">
        <v>11</v>
      </c>
      <c r="C11" s="21" t="s">
        <v>4</v>
      </c>
      <c r="D11" s="33" t="s">
        <v>5</v>
      </c>
      <c r="E11" s="33" t="s">
        <v>5</v>
      </c>
      <c r="F11" s="265">
        <f t="shared" ref="F11:P11" si="3">F12+F14</f>
        <v>3221.424</v>
      </c>
      <c r="G11" s="265">
        <f t="shared" si="3"/>
        <v>3279.9090000000001</v>
      </c>
      <c r="H11" s="265">
        <f t="shared" si="3"/>
        <v>3296.2309999999998</v>
      </c>
      <c r="I11" s="265">
        <f t="shared" si="3"/>
        <v>3376.7870000000003</v>
      </c>
      <c r="J11" s="265">
        <f t="shared" si="3"/>
        <v>3388.8649999999998</v>
      </c>
      <c r="K11" s="265">
        <f t="shared" si="3"/>
        <v>3526.6710000000003</v>
      </c>
      <c r="L11" s="265">
        <f t="shared" si="3"/>
        <v>3568.6509999999998</v>
      </c>
      <c r="M11" s="265">
        <f t="shared" si="3"/>
        <v>3635.5280000000002</v>
      </c>
      <c r="N11" s="265">
        <f t="shared" si="3"/>
        <v>3660.12</v>
      </c>
      <c r="O11" s="265">
        <f t="shared" si="3"/>
        <v>3561.7719999999999</v>
      </c>
      <c r="P11" s="265">
        <f t="shared" si="3"/>
        <v>3656.895</v>
      </c>
      <c r="Q11" s="265">
        <f>Q12+Q14</f>
        <v>3567.7110000000002</v>
      </c>
    </row>
    <row r="12" spans="1:17" s="12" customFormat="1" ht="16.5" thickBot="1" x14ac:dyDescent="0.3">
      <c r="A12" s="19">
        <v>7</v>
      </c>
      <c r="B12" s="14" t="s">
        <v>6</v>
      </c>
      <c r="C12" s="15" t="s">
        <v>4</v>
      </c>
      <c r="D12" s="33">
        <v>3028.8989999999999</v>
      </c>
      <c r="E12" s="33">
        <v>1996.57</v>
      </c>
      <c r="F12" s="33">
        <v>1698.424</v>
      </c>
      <c r="G12" s="33">
        <v>1678.9090000000001</v>
      </c>
      <c r="H12" s="266">
        <v>1646.231</v>
      </c>
      <c r="I12" s="266">
        <v>1661.787</v>
      </c>
      <c r="J12" s="266">
        <v>1628.865</v>
      </c>
      <c r="K12" s="266">
        <v>1666.771</v>
      </c>
      <c r="L12" s="266">
        <v>1703.0509999999999</v>
      </c>
      <c r="M12" s="266">
        <v>1732.828</v>
      </c>
      <c r="N12" s="266">
        <v>1816.62</v>
      </c>
      <c r="O12" s="266">
        <v>1730.472</v>
      </c>
      <c r="P12" s="266">
        <v>1855.1949999999999</v>
      </c>
      <c r="Q12" s="33">
        <v>1880.6110000000001</v>
      </c>
    </row>
    <row r="13" spans="1:17" s="12" customFormat="1" ht="32.25" thickBot="1" x14ac:dyDescent="0.3">
      <c r="A13" s="19">
        <v>8</v>
      </c>
      <c r="B13" s="14" t="s">
        <v>12</v>
      </c>
      <c r="C13" s="15" t="s">
        <v>8</v>
      </c>
      <c r="D13" s="33" t="s">
        <v>5</v>
      </c>
      <c r="E13" s="33" t="s">
        <v>5</v>
      </c>
      <c r="F13" s="33">
        <f>F12/F11*100</f>
        <v>52.722771047834748</v>
      </c>
      <c r="G13" s="33">
        <f t="shared" ref="G13:Q13" si="4">G12/G11*100</f>
        <v>51.187670145726607</v>
      </c>
      <c r="H13" s="33">
        <f t="shared" si="4"/>
        <v>49.942828642774131</v>
      </c>
      <c r="I13" s="33">
        <f t="shared" si="4"/>
        <v>49.212076450187702</v>
      </c>
      <c r="J13" s="33">
        <f t="shared" si="4"/>
        <v>48.065207672775401</v>
      </c>
      <c r="K13" s="33">
        <f t="shared" si="4"/>
        <v>47.261879545894693</v>
      </c>
      <c r="L13" s="33">
        <f t="shared" si="4"/>
        <v>47.722542775967725</v>
      </c>
      <c r="M13" s="33">
        <f t="shared" si="4"/>
        <v>47.663723123573796</v>
      </c>
      <c r="N13" s="33">
        <f t="shared" si="4"/>
        <v>49.632798924625419</v>
      </c>
      <c r="O13" s="33">
        <f t="shared" si="4"/>
        <v>48.584580933310725</v>
      </c>
      <c r="P13" s="33">
        <f t="shared" si="4"/>
        <v>50.731426524414836</v>
      </c>
      <c r="Q13" s="33">
        <f t="shared" si="4"/>
        <v>52.71197695104788</v>
      </c>
    </row>
    <row r="14" spans="1:17" s="12" customFormat="1" ht="16.5" thickBot="1" x14ac:dyDescent="0.3">
      <c r="A14" s="19">
        <v>9</v>
      </c>
      <c r="B14" s="14" t="s">
        <v>9</v>
      </c>
      <c r="C14" s="15" t="s">
        <v>4</v>
      </c>
      <c r="D14" s="33" t="s">
        <v>5</v>
      </c>
      <c r="E14" s="33" t="s">
        <v>5</v>
      </c>
      <c r="F14" s="33">
        <v>1523</v>
      </c>
      <c r="G14" s="33">
        <v>1601</v>
      </c>
      <c r="H14" s="266">
        <v>1650</v>
      </c>
      <c r="I14" s="266">
        <v>1715</v>
      </c>
      <c r="J14" s="266">
        <v>1760</v>
      </c>
      <c r="K14" s="266">
        <v>1859.9</v>
      </c>
      <c r="L14" s="266">
        <v>1865.6</v>
      </c>
      <c r="M14" s="266">
        <v>1902.7</v>
      </c>
      <c r="N14" s="266">
        <v>1843.5</v>
      </c>
      <c r="O14" s="266">
        <v>1831.3</v>
      </c>
      <c r="P14" s="266">
        <v>1801.7</v>
      </c>
      <c r="Q14" s="33">
        <v>1687.1</v>
      </c>
    </row>
    <row r="15" spans="1:17" s="12" customFormat="1" ht="32.25" thickBot="1" x14ac:dyDescent="0.3">
      <c r="A15" s="19">
        <v>10</v>
      </c>
      <c r="B15" s="14" t="s">
        <v>13</v>
      </c>
      <c r="C15" s="15" t="s">
        <v>8</v>
      </c>
      <c r="D15" s="33" t="s">
        <v>5</v>
      </c>
      <c r="E15" s="33" t="s">
        <v>5</v>
      </c>
      <c r="F15" s="33">
        <f>F14/F11*100</f>
        <v>47.27722895216526</v>
      </c>
      <c r="G15" s="33">
        <f t="shared" ref="G15:Q15" si="5">G14/G11*100</f>
        <v>48.812329854273393</v>
      </c>
      <c r="H15" s="33">
        <f t="shared" si="5"/>
        <v>50.057171357225883</v>
      </c>
      <c r="I15" s="33">
        <f t="shared" si="5"/>
        <v>50.787923549812284</v>
      </c>
      <c r="J15" s="33">
        <f t="shared" si="5"/>
        <v>51.934792327224613</v>
      </c>
      <c r="K15" s="33">
        <f t="shared" si="5"/>
        <v>52.738120454105299</v>
      </c>
      <c r="L15" s="33">
        <f t="shared" si="5"/>
        <v>52.277457224032275</v>
      </c>
      <c r="M15" s="33">
        <f t="shared" si="5"/>
        <v>52.336276876426204</v>
      </c>
      <c r="N15" s="33">
        <f t="shared" si="5"/>
        <v>50.367201075374581</v>
      </c>
      <c r="O15" s="33">
        <f t="shared" si="5"/>
        <v>51.415419066689275</v>
      </c>
      <c r="P15" s="33">
        <f t="shared" si="5"/>
        <v>49.268573475585164</v>
      </c>
      <c r="Q15" s="33">
        <f t="shared" si="5"/>
        <v>47.288023048952113</v>
      </c>
    </row>
    <row r="16" spans="1:17" s="12" customFormat="1" ht="16.5" thickBot="1" x14ac:dyDescent="0.3">
      <c r="A16" s="19">
        <v>11</v>
      </c>
      <c r="B16" s="20" t="s">
        <v>14</v>
      </c>
      <c r="C16" s="21" t="s">
        <v>4</v>
      </c>
      <c r="D16" s="33" t="s">
        <v>5</v>
      </c>
      <c r="E16" s="33" t="s">
        <v>5</v>
      </c>
      <c r="F16" s="265">
        <f>F17+F19</f>
        <v>2311.402</v>
      </c>
      <c r="G16" s="265">
        <f t="shared" ref="G16:Q16" si="6">G17+G19</f>
        <v>2665.8081549999997</v>
      </c>
      <c r="H16" s="265">
        <f t="shared" si="6"/>
        <v>2756.7661799999996</v>
      </c>
      <c r="I16" s="265">
        <f t="shared" si="6"/>
        <v>2996.5177659999999</v>
      </c>
      <c r="J16" s="265">
        <f t="shared" si="6"/>
        <v>3137.432213</v>
      </c>
      <c r="K16" s="265">
        <f t="shared" si="6"/>
        <v>3369.9344871000003</v>
      </c>
      <c r="L16" s="265">
        <f t="shared" si="6"/>
        <v>3448.1208141000002</v>
      </c>
      <c r="M16" s="265">
        <f t="shared" si="6"/>
        <v>3447.7380869999997</v>
      </c>
      <c r="N16" s="265">
        <f t="shared" si="6"/>
        <v>2871.9483920000002</v>
      </c>
      <c r="O16" s="265">
        <f t="shared" si="6"/>
        <v>2912.4614929999998</v>
      </c>
      <c r="P16" s="265">
        <f t="shared" si="6"/>
        <v>2885.1210860000001</v>
      </c>
      <c r="Q16" s="265">
        <f t="shared" si="6"/>
        <v>2973.3244</v>
      </c>
    </row>
    <row r="17" spans="1:17" s="12" customFormat="1" ht="16.5" thickBot="1" x14ac:dyDescent="0.3">
      <c r="A17" s="19">
        <v>12</v>
      </c>
      <c r="B17" s="14" t="s">
        <v>6</v>
      </c>
      <c r="C17" s="15" t="s">
        <v>4</v>
      </c>
      <c r="D17" s="33">
        <v>1864.2539999999999</v>
      </c>
      <c r="E17" s="33">
        <v>1110.9190000000001</v>
      </c>
      <c r="F17" s="33">
        <v>850.40200000000004</v>
      </c>
      <c r="G17" s="33">
        <f>1130808.155/1000</f>
        <v>1130.8081549999999</v>
      </c>
      <c r="H17" s="266">
        <f>1164766.18/1000</f>
        <v>1164.7661799999998</v>
      </c>
      <c r="I17" s="266">
        <f>1356517.766/1000</f>
        <v>1356.5177660000002</v>
      </c>
      <c r="J17" s="266">
        <f>1448232.213/1000</f>
        <v>1448.232213</v>
      </c>
      <c r="K17" s="266">
        <f>1650634.4871/1000</f>
        <v>1650.6344871000001</v>
      </c>
      <c r="L17" s="266">
        <f>1863120.8141/1000</f>
        <v>1863.1208141000002</v>
      </c>
      <c r="M17" s="266">
        <f>1908638.087/1000</f>
        <v>1908.638087</v>
      </c>
      <c r="N17" s="266">
        <f>1532048.392/1000</f>
        <v>1532.0483919999999</v>
      </c>
      <c r="O17" s="266">
        <f>1545961.493/1000</f>
        <v>1545.961493</v>
      </c>
      <c r="P17" s="266">
        <f>1605321.086/1000</f>
        <v>1605.3210859999999</v>
      </c>
      <c r="Q17" s="33">
        <f>1625024.4/1000</f>
        <v>1625.0244</v>
      </c>
    </row>
    <row r="18" spans="1:17" s="12" customFormat="1" ht="32.25" thickBot="1" x14ac:dyDescent="0.3">
      <c r="A18" s="19">
        <v>13</v>
      </c>
      <c r="B18" s="14" t="s">
        <v>15</v>
      </c>
      <c r="C18" s="15" t="s">
        <v>8</v>
      </c>
      <c r="D18" s="33" t="s">
        <v>5</v>
      </c>
      <c r="E18" s="33" t="s">
        <v>5</v>
      </c>
      <c r="F18" s="33">
        <f>F17/F16*100</f>
        <v>36.791609594523152</v>
      </c>
      <c r="G18" s="33">
        <f t="shared" ref="G18:Q18" si="7">G17/G16*100</f>
        <v>42.418962252743206</v>
      </c>
      <c r="H18" s="33">
        <f t="shared" si="7"/>
        <v>42.251177791219128</v>
      </c>
      <c r="I18" s="33">
        <f t="shared" si="7"/>
        <v>45.26980555202222</v>
      </c>
      <c r="J18" s="33">
        <f t="shared" si="7"/>
        <v>46.159792935102374</v>
      </c>
      <c r="K18" s="33">
        <f t="shared" si="7"/>
        <v>48.981204038789933</v>
      </c>
      <c r="L18" s="33">
        <f t="shared" si="7"/>
        <v>54.032933140896823</v>
      </c>
      <c r="M18" s="33">
        <f t="shared" si="7"/>
        <v>55.359138044641156</v>
      </c>
      <c r="N18" s="33">
        <f t="shared" si="7"/>
        <v>53.345261922798507</v>
      </c>
      <c r="O18" s="33">
        <f t="shared" si="7"/>
        <v>53.080924733791846</v>
      </c>
      <c r="P18" s="33">
        <f t="shared" si="7"/>
        <v>55.641376502005158</v>
      </c>
      <c r="Q18" s="33">
        <f t="shared" si="7"/>
        <v>54.653451200952041</v>
      </c>
    </row>
    <row r="19" spans="1:17" s="12" customFormat="1" ht="16.5" thickBot="1" x14ac:dyDescent="0.3">
      <c r="A19" s="19">
        <v>14</v>
      </c>
      <c r="B19" s="14" t="s">
        <v>9</v>
      </c>
      <c r="C19" s="15" t="s">
        <v>4</v>
      </c>
      <c r="D19" s="33" t="s">
        <v>5</v>
      </c>
      <c r="E19" s="33" t="s">
        <v>5</v>
      </c>
      <c r="F19" s="33">
        <v>1461</v>
      </c>
      <c r="G19" s="33">
        <v>1535</v>
      </c>
      <c r="H19" s="266">
        <v>1592</v>
      </c>
      <c r="I19" s="266">
        <v>1640</v>
      </c>
      <c r="J19" s="266">
        <v>1689.2</v>
      </c>
      <c r="K19" s="266">
        <v>1719.3</v>
      </c>
      <c r="L19" s="266">
        <v>1585</v>
      </c>
      <c r="M19" s="266">
        <v>1539.1</v>
      </c>
      <c r="N19" s="266">
        <v>1339.9</v>
      </c>
      <c r="O19" s="266">
        <v>1366.5</v>
      </c>
      <c r="P19" s="266">
        <v>1279.8</v>
      </c>
      <c r="Q19" s="33">
        <v>1348.3</v>
      </c>
    </row>
    <row r="20" spans="1:17" s="12" customFormat="1" ht="32.25" thickBot="1" x14ac:dyDescent="0.3">
      <c r="A20" s="19">
        <v>15</v>
      </c>
      <c r="B20" s="14" t="s">
        <v>16</v>
      </c>
      <c r="C20" s="15" t="s">
        <v>8</v>
      </c>
      <c r="D20" s="33" t="s">
        <v>5</v>
      </c>
      <c r="E20" s="33" t="s">
        <v>5</v>
      </c>
      <c r="F20" s="33">
        <f>F19/F16*100</f>
        <v>63.208390405476841</v>
      </c>
      <c r="G20" s="33">
        <f t="shared" ref="G20:Q20" si="8">G19/G16*100</f>
        <v>57.581037747256801</v>
      </c>
      <c r="H20" s="33">
        <f t="shared" si="8"/>
        <v>57.748822208780879</v>
      </c>
      <c r="I20" s="33">
        <f t="shared" si="8"/>
        <v>54.730194447977787</v>
      </c>
      <c r="J20" s="33">
        <f t="shared" si="8"/>
        <v>53.840207064897626</v>
      </c>
      <c r="K20" s="33">
        <f t="shared" si="8"/>
        <v>51.01879596121006</v>
      </c>
      <c r="L20" s="33">
        <f t="shared" si="8"/>
        <v>45.967066859103184</v>
      </c>
      <c r="M20" s="33">
        <f t="shared" si="8"/>
        <v>44.640861955358851</v>
      </c>
      <c r="N20" s="33">
        <f t="shared" si="8"/>
        <v>46.654738077201493</v>
      </c>
      <c r="O20" s="33">
        <f t="shared" si="8"/>
        <v>46.919075266208168</v>
      </c>
      <c r="P20" s="33">
        <f t="shared" si="8"/>
        <v>44.358623497994842</v>
      </c>
      <c r="Q20" s="33">
        <f t="shared" si="8"/>
        <v>45.346548799047959</v>
      </c>
    </row>
    <row r="21" spans="1:17" s="12" customFormat="1" ht="16.5" thickBot="1" x14ac:dyDescent="0.3">
      <c r="A21" s="19">
        <v>16</v>
      </c>
      <c r="B21" s="20" t="s">
        <v>17</v>
      </c>
      <c r="C21" s="21" t="s">
        <v>4</v>
      </c>
      <c r="D21" s="33" t="s">
        <v>5</v>
      </c>
      <c r="E21" s="33" t="s">
        <v>5</v>
      </c>
      <c r="F21" s="33" t="s">
        <v>5</v>
      </c>
      <c r="G21" s="33" t="s">
        <v>5</v>
      </c>
      <c r="H21" s="33" t="s">
        <v>5</v>
      </c>
      <c r="I21" s="33" t="s">
        <v>5</v>
      </c>
      <c r="J21" s="33" t="s">
        <v>5</v>
      </c>
      <c r="K21" s="33" t="s">
        <v>5</v>
      </c>
      <c r="L21" s="267">
        <f t="shared" ref="L21:Q21" si="9">L22+L24</f>
        <v>49.928184000000002</v>
      </c>
      <c r="M21" s="267">
        <f t="shared" si="9"/>
        <v>55.542508999999995</v>
      </c>
      <c r="N21" s="267">
        <f t="shared" si="9"/>
        <v>61.992912000000004</v>
      </c>
      <c r="O21" s="267">
        <f t="shared" si="9"/>
        <v>63.224598999999998</v>
      </c>
      <c r="P21" s="267">
        <f t="shared" si="9"/>
        <v>69.682063999999997</v>
      </c>
      <c r="Q21" s="267">
        <f t="shared" si="9"/>
        <v>70.543105999999995</v>
      </c>
    </row>
    <row r="22" spans="1:17" s="12" customFormat="1" ht="16.5" thickBot="1" x14ac:dyDescent="0.3">
      <c r="A22" s="19">
        <v>17</v>
      </c>
      <c r="B22" s="14" t="s">
        <v>6</v>
      </c>
      <c r="C22" s="15" t="s">
        <v>4</v>
      </c>
      <c r="D22" s="268" t="s">
        <v>5</v>
      </c>
      <c r="E22" s="33">
        <v>44.362000000000002</v>
      </c>
      <c r="F22" s="33">
        <v>44.481000000000002</v>
      </c>
      <c r="G22" s="33">
        <f>45483.492/1000</f>
        <v>45.483491999999998</v>
      </c>
      <c r="H22" s="266">
        <f>45223.072/1000</f>
        <v>45.223072000000002</v>
      </c>
      <c r="I22" s="266">
        <f>43316.789/1000</f>
        <v>43.316789</v>
      </c>
      <c r="J22" s="266">
        <f>43754.603/1000</f>
        <v>43.754603000000003</v>
      </c>
      <c r="K22" s="266">
        <f>43622.884/1000</f>
        <v>43.622883999999999</v>
      </c>
      <c r="L22" s="266">
        <f>41428.184/1000</f>
        <v>41.428184000000002</v>
      </c>
      <c r="M22" s="266">
        <f>41642.509/1000</f>
        <v>41.642508999999997</v>
      </c>
      <c r="N22" s="266">
        <f>39192.912/1000</f>
        <v>39.192912</v>
      </c>
      <c r="O22" s="266">
        <f>40324.599/1000</f>
        <v>40.324598999999999</v>
      </c>
      <c r="P22" s="266">
        <f>42182.064/1000</f>
        <v>42.182063999999997</v>
      </c>
      <c r="Q22" s="33">
        <f>44043.106/1000</f>
        <v>44.043106000000002</v>
      </c>
    </row>
    <row r="23" spans="1:17" s="12" customFormat="1" ht="32.25" thickBot="1" x14ac:dyDescent="0.3">
      <c r="A23" s="19">
        <v>18</v>
      </c>
      <c r="B23" s="14" t="s">
        <v>18</v>
      </c>
      <c r="C23" s="15" t="s">
        <v>8</v>
      </c>
      <c r="D23" s="268" t="s">
        <v>5</v>
      </c>
      <c r="E23" s="268" t="s">
        <v>5</v>
      </c>
      <c r="F23" s="268" t="s">
        <v>5</v>
      </c>
      <c r="G23" s="268" t="s">
        <v>5</v>
      </c>
      <c r="H23" s="268" t="s">
        <v>5</v>
      </c>
      <c r="I23" s="268" t="s">
        <v>5</v>
      </c>
      <c r="J23" s="268" t="s">
        <v>5</v>
      </c>
      <c r="K23" s="268" t="s">
        <v>5</v>
      </c>
      <c r="L23" s="266">
        <f t="shared" ref="L23:Q23" si="10">L22/L21*100</f>
        <v>82.975547438296573</v>
      </c>
      <c r="M23" s="266">
        <f t="shared" si="10"/>
        <v>74.974122973090758</v>
      </c>
      <c r="N23" s="266">
        <f t="shared" si="10"/>
        <v>63.221601850224417</v>
      </c>
      <c r="O23" s="266">
        <f t="shared" si="10"/>
        <v>63.779920533778323</v>
      </c>
      <c r="P23" s="266">
        <f t="shared" si="10"/>
        <v>60.53503811253352</v>
      </c>
      <c r="Q23" s="266">
        <f t="shared" si="10"/>
        <v>62.434316402229307</v>
      </c>
    </row>
    <row r="24" spans="1:17" s="12" customFormat="1" ht="16.5" thickBot="1" x14ac:dyDescent="0.3">
      <c r="A24" s="19">
        <v>19</v>
      </c>
      <c r="B24" s="14" t="s">
        <v>9</v>
      </c>
      <c r="C24" s="15" t="s">
        <v>4</v>
      </c>
      <c r="D24" s="33" t="s">
        <v>5</v>
      </c>
      <c r="E24" s="33" t="s">
        <v>5</v>
      </c>
      <c r="F24" s="33" t="s">
        <v>5</v>
      </c>
      <c r="G24" s="33" t="s">
        <v>5</v>
      </c>
      <c r="H24" s="266" t="s">
        <v>5</v>
      </c>
      <c r="I24" s="266" t="s">
        <v>5</v>
      </c>
      <c r="J24" s="266" t="s">
        <v>5</v>
      </c>
      <c r="K24" s="266" t="s">
        <v>5</v>
      </c>
      <c r="L24" s="266">
        <v>8.5</v>
      </c>
      <c r="M24" s="266">
        <v>13.9</v>
      </c>
      <c r="N24" s="266">
        <v>22.8</v>
      </c>
      <c r="O24" s="266">
        <v>22.9</v>
      </c>
      <c r="P24" s="266">
        <v>27.5</v>
      </c>
      <c r="Q24" s="33">
        <v>26.5</v>
      </c>
    </row>
    <row r="25" spans="1:17" s="12" customFormat="1" ht="32.25" thickBot="1" x14ac:dyDescent="0.3">
      <c r="A25" s="19">
        <v>20</v>
      </c>
      <c r="B25" s="14" t="s">
        <v>19</v>
      </c>
      <c r="C25" s="15" t="s">
        <v>8</v>
      </c>
      <c r="D25" s="33" t="s">
        <v>5</v>
      </c>
      <c r="E25" s="33" t="s">
        <v>5</v>
      </c>
      <c r="F25" s="33" t="s">
        <v>5</v>
      </c>
      <c r="G25" s="33" t="s">
        <v>5</v>
      </c>
      <c r="H25" s="266" t="s">
        <v>5</v>
      </c>
      <c r="I25" s="266" t="s">
        <v>5</v>
      </c>
      <c r="J25" s="266" t="s">
        <v>5</v>
      </c>
      <c r="K25" s="266" t="s">
        <v>5</v>
      </c>
      <c r="L25" s="266">
        <f t="shared" ref="L25:Q25" si="11">L24/L21*100</f>
        <v>17.024452561703427</v>
      </c>
      <c r="M25" s="266">
        <f t="shared" si="11"/>
        <v>25.025877026909249</v>
      </c>
      <c r="N25" s="266">
        <f t="shared" si="11"/>
        <v>36.778398149775569</v>
      </c>
      <c r="O25" s="266">
        <f t="shared" si="11"/>
        <v>36.220079466221684</v>
      </c>
      <c r="P25" s="266">
        <f t="shared" si="11"/>
        <v>39.46496188746648</v>
      </c>
      <c r="Q25" s="266">
        <f t="shared" si="11"/>
        <v>37.565683597770708</v>
      </c>
    </row>
    <row r="26" spans="1:17" s="12" customFormat="1" ht="16.5" thickBot="1" x14ac:dyDescent="0.3">
      <c r="A26" s="19">
        <v>21</v>
      </c>
      <c r="B26" s="20" t="s">
        <v>20</v>
      </c>
      <c r="C26" s="21" t="s">
        <v>4</v>
      </c>
      <c r="D26" s="33" t="s">
        <v>5</v>
      </c>
      <c r="E26" s="33" t="s">
        <v>5</v>
      </c>
      <c r="F26" s="265">
        <f>F27+F29</f>
        <v>15359.877</v>
      </c>
      <c r="G26" s="265">
        <f t="shared" ref="G26:P26" si="12">G27+G29</f>
        <v>16038.148000000001</v>
      </c>
      <c r="H26" s="265">
        <f t="shared" si="12"/>
        <v>16923.453000000001</v>
      </c>
      <c r="I26" s="265">
        <f t="shared" si="12"/>
        <v>17229.398000000001</v>
      </c>
      <c r="J26" s="265">
        <f t="shared" si="12"/>
        <v>18413.405999999999</v>
      </c>
      <c r="K26" s="265">
        <f t="shared" si="12"/>
        <v>18181.182000000001</v>
      </c>
      <c r="L26" s="265">
        <f t="shared" si="12"/>
        <v>17407.362000000001</v>
      </c>
      <c r="M26" s="265">
        <f t="shared" si="12"/>
        <v>17450.28</v>
      </c>
      <c r="N26" s="265">
        <f t="shared" si="12"/>
        <v>16259.189</v>
      </c>
      <c r="O26" s="265">
        <f t="shared" si="12"/>
        <v>15603.293999999998</v>
      </c>
      <c r="P26" s="265">
        <f t="shared" si="12"/>
        <v>15341.696</v>
      </c>
      <c r="Q26" s="265">
        <f>Q27+Q29</f>
        <v>15876.498</v>
      </c>
    </row>
    <row r="27" spans="1:17" s="12" customFormat="1" ht="16.5" thickBot="1" x14ac:dyDescent="0.3">
      <c r="A27" s="19">
        <v>22</v>
      </c>
      <c r="B27" s="14" t="s">
        <v>6</v>
      </c>
      <c r="C27" s="15" t="s">
        <v>4</v>
      </c>
      <c r="D27" s="33">
        <v>8125.96</v>
      </c>
      <c r="E27" s="33">
        <v>5005.6099999999997</v>
      </c>
      <c r="F27" s="33">
        <v>4997.8770000000004</v>
      </c>
      <c r="G27" s="33">
        <v>5148.1480000000001</v>
      </c>
      <c r="H27" s="266">
        <v>5857.4530000000004</v>
      </c>
      <c r="I27" s="266">
        <v>5929.3980000000001</v>
      </c>
      <c r="J27" s="266">
        <v>6774.4059999999999</v>
      </c>
      <c r="K27" s="266">
        <v>6521.1819999999998</v>
      </c>
      <c r="L27" s="266">
        <v>6338.2619999999997</v>
      </c>
      <c r="M27" s="266">
        <v>6448.38</v>
      </c>
      <c r="N27" s="266">
        <v>6091.4889999999996</v>
      </c>
      <c r="O27" s="266">
        <v>5500.4939999999997</v>
      </c>
      <c r="P27" s="266">
        <v>5565.0959999999995</v>
      </c>
      <c r="Q27" s="33">
        <v>5780.9979999999996</v>
      </c>
    </row>
    <row r="28" spans="1:17" s="12" customFormat="1" ht="32.25" thickBot="1" x14ac:dyDescent="0.3">
      <c r="A28" s="19">
        <v>23</v>
      </c>
      <c r="B28" s="14" t="s">
        <v>21</v>
      </c>
      <c r="C28" s="15" t="s">
        <v>8</v>
      </c>
      <c r="D28" s="33" t="s">
        <v>5</v>
      </c>
      <c r="E28" s="33" t="s">
        <v>5</v>
      </c>
      <c r="F28" s="33">
        <f>F27/F26*100</f>
        <v>32.538522281135457</v>
      </c>
      <c r="G28" s="33">
        <f t="shared" ref="G28:Q28" si="13">G27/G26*100</f>
        <v>32.099392024565425</v>
      </c>
      <c r="H28" s="33">
        <f t="shared" si="13"/>
        <v>34.611453111844256</v>
      </c>
      <c r="I28" s="33">
        <f t="shared" si="13"/>
        <v>34.414423533544237</v>
      </c>
      <c r="J28" s="33">
        <f t="shared" si="13"/>
        <v>36.790618748101252</v>
      </c>
      <c r="K28" s="33">
        <f t="shared" si="13"/>
        <v>35.867756012782884</v>
      </c>
      <c r="L28" s="33">
        <f t="shared" si="13"/>
        <v>36.411387319916706</v>
      </c>
      <c r="M28" s="33">
        <f t="shared" si="13"/>
        <v>36.952874108610295</v>
      </c>
      <c r="N28" s="33">
        <f t="shared" si="13"/>
        <v>37.464900617121799</v>
      </c>
      <c r="O28" s="33">
        <f t="shared" si="13"/>
        <v>35.252133299545598</v>
      </c>
      <c r="P28" s="33">
        <f t="shared" si="13"/>
        <v>36.27432064877312</v>
      </c>
      <c r="Q28" s="33">
        <f t="shared" si="13"/>
        <v>36.412299488212071</v>
      </c>
    </row>
    <row r="29" spans="1:17" s="12" customFormat="1" ht="16.5" thickBot="1" x14ac:dyDescent="0.3">
      <c r="A29" s="19">
        <v>24</v>
      </c>
      <c r="B29" s="14" t="s">
        <v>9</v>
      </c>
      <c r="C29" s="15" t="s">
        <v>4</v>
      </c>
      <c r="D29" s="33" t="s">
        <v>5</v>
      </c>
      <c r="E29" s="33" t="s">
        <v>5</v>
      </c>
      <c r="F29" s="33">
        <v>10362</v>
      </c>
      <c r="G29" s="33">
        <v>10890</v>
      </c>
      <c r="H29" s="33">
        <v>11066</v>
      </c>
      <c r="I29" s="33">
        <v>11300</v>
      </c>
      <c r="J29" s="266">
        <v>11639</v>
      </c>
      <c r="K29" s="266">
        <v>11660</v>
      </c>
      <c r="L29" s="266">
        <v>11069.1</v>
      </c>
      <c r="M29" s="266">
        <v>11001.9</v>
      </c>
      <c r="N29" s="266">
        <v>10167.700000000001</v>
      </c>
      <c r="O29" s="266">
        <v>10102.799999999999</v>
      </c>
      <c r="P29" s="266">
        <v>9776.6</v>
      </c>
      <c r="Q29" s="33">
        <v>10095.5</v>
      </c>
    </row>
    <row r="30" spans="1:17" s="12" customFormat="1" ht="32.25" thickBot="1" x14ac:dyDescent="0.3">
      <c r="A30" s="19">
        <v>25</v>
      </c>
      <c r="B30" s="14" t="s">
        <v>22</v>
      </c>
      <c r="C30" s="15" t="s">
        <v>8</v>
      </c>
      <c r="D30" s="33" t="s">
        <v>5</v>
      </c>
      <c r="E30" s="33" t="s">
        <v>5</v>
      </c>
      <c r="F30" s="33">
        <f>F29/F26*100</f>
        <v>67.461477718864543</v>
      </c>
      <c r="G30" s="33">
        <f t="shared" ref="G30:Q30" si="14">G29/G26*100</f>
        <v>67.900607975434568</v>
      </c>
      <c r="H30" s="33">
        <f t="shared" si="14"/>
        <v>65.388546888155744</v>
      </c>
      <c r="I30" s="33">
        <f t="shared" si="14"/>
        <v>65.585576466455763</v>
      </c>
      <c r="J30" s="33">
        <f t="shared" si="14"/>
        <v>63.209381251898755</v>
      </c>
      <c r="K30" s="33">
        <f t="shared" si="14"/>
        <v>64.132243987217109</v>
      </c>
      <c r="L30" s="33">
        <f t="shared" si="14"/>
        <v>63.588612680083287</v>
      </c>
      <c r="M30" s="33">
        <f t="shared" si="14"/>
        <v>63.047125891389712</v>
      </c>
      <c r="N30" s="33">
        <f t="shared" si="14"/>
        <v>62.535099382878201</v>
      </c>
      <c r="O30" s="33">
        <f t="shared" si="14"/>
        <v>64.747866700454409</v>
      </c>
      <c r="P30" s="33">
        <f t="shared" si="14"/>
        <v>63.72567935122688</v>
      </c>
      <c r="Q30" s="33">
        <f t="shared" si="14"/>
        <v>63.587700511787929</v>
      </c>
    </row>
    <row r="31" spans="1:17" s="12" customFormat="1" ht="16.5" thickBot="1" x14ac:dyDescent="0.3">
      <c r="A31" s="19">
        <v>26</v>
      </c>
      <c r="B31" s="20" t="s">
        <v>23</v>
      </c>
      <c r="C31" s="21" t="s">
        <v>4</v>
      </c>
      <c r="D31" s="33" t="s">
        <v>5</v>
      </c>
      <c r="E31" s="33" t="s">
        <v>5</v>
      </c>
      <c r="F31" s="33" t="s">
        <v>5</v>
      </c>
      <c r="G31" s="33" t="s">
        <v>5</v>
      </c>
      <c r="H31" s="33" t="s">
        <v>5</v>
      </c>
      <c r="I31" s="33" t="s">
        <v>5</v>
      </c>
      <c r="J31" s="33" t="s">
        <v>5</v>
      </c>
      <c r="K31" s="33" t="s">
        <v>5</v>
      </c>
      <c r="L31" s="33" t="s">
        <v>5</v>
      </c>
      <c r="M31" s="33" t="s">
        <v>5</v>
      </c>
      <c r="N31" s="33" t="s">
        <v>5</v>
      </c>
      <c r="O31" s="33" t="s">
        <v>5</v>
      </c>
      <c r="P31" s="33" t="s">
        <v>5</v>
      </c>
      <c r="Q31" s="33" t="s">
        <v>5</v>
      </c>
    </row>
    <row r="32" spans="1:17" s="12" customFormat="1" ht="16.5" thickBot="1" x14ac:dyDescent="0.3">
      <c r="A32" s="19">
        <v>27</v>
      </c>
      <c r="B32" s="14" t="s">
        <v>6</v>
      </c>
      <c r="C32" s="15" t="s">
        <v>4</v>
      </c>
      <c r="D32" s="33">
        <v>4127.9539999999997</v>
      </c>
      <c r="E32" s="33">
        <v>2735.72</v>
      </c>
      <c r="F32" s="33">
        <v>2685.3809999999999</v>
      </c>
      <c r="G32" s="33">
        <v>2723.6460000000002</v>
      </c>
      <c r="H32" s="33">
        <v>2733.2060000000001</v>
      </c>
      <c r="I32" s="33">
        <v>2834.1190000000001</v>
      </c>
      <c r="J32" s="266">
        <v>2786.8359999999998</v>
      </c>
      <c r="K32" s="266">
        <v>2868.0619999999999</v>
      </c>
      <c r="L32" s="266">
        <v>2815.0050000000001</v>
      </c>
      <c r="M32" s="266">
        <v>2992.42</v>
      </c>
      <c r="N32" s="266">
        <v>3217.4720000000002</v>
      </c>
      <c r="O32" s="266">
        <v>3347.299</v>
      </c>
      <c r="P32" s="266">
        <v>3135.8690000000001</v>
      </c>
      <c r="Q32" s="33">
        <v>3109.848</v>
      </c>
    </row>
    <row r="33" spans="1:17" s="12" customFormat="1" ht="32.25" thickBot="1" x14ac:dyDescent="0.3">
      <c r="A33" s="19">
        <v>28</v>
      </c>
      <c r="B33" s="14" t="s">
        <v>24</v>
      </c>
      <c r="C33" s="15" t="s">
        <v>8</v>
      </c>
      <c r="D33" s="32" t="s">
        <v>5</v>
      </c>
      <c r="E33" s="32" t="s">
        <v>5</v>
      </c>
      <c r="F33" s="32" t="s">
        <v>5</v>
      </c>
      <c r="G33" s="32" t="s">
        <v>5</v>
      </c>
      <c r="H33" s="32" t="s">
        <v>5</v>
      </c>
      <c r="I33" s="32" t="s">
        <v>5</v>
      </c>
      <c r="J33" s="32" t="s">
        <v>5</v>
      </c>
      <c r="K33" s="32" t="s">
        <v>5</v>
      </c>
      <c r="L33" s="32" t="s">
        <v>5</v>
      </c>
      <c r="M33" s="32" t="s">
        <v>5</v>
      </c>
      <c r="N33" s="32" t="s">
        <v>5</v>
      </c>
      <c r="O33" s="32" t="s">
        <v>5</v>
      </c>
      <c r="P33" s="32" t="s">
        <v>5</v>
      </c>
      <c r="Q33" s="32" t="s">
        <v>5</v>
      </c>
    </row>
    <row r="34" spans="1:17" s="12" customFormat="1" ht="16.5" thickBot="1" x14ac:dyDescent="0.3">
      <c r="A34" s="19">
        <v>29</v>
      </c>
      <c r="B34" s="14" t="s">
        <v>9</v>
      </c>
      <c r="C34" s="15" t="s">
        <v>4</v>
      </c>
      <c r="D34" s="32" t="s">
        <v>5</v>
      </c>
      <c r="E34" s="32" t="s">
        <v>5</v>
      </c>
      <c r="F34" s="32" t="s">
        <v>5</v>
      </c>
      <c r="G34" s="32" t="s">
        <v>5</v>
      </c>
      <c r="H34" s="32" t="s">
        <v>5</v>
      </c>
      <c r="I34" s="32" t="s">
        <v>5</v>
      </c>
      <c r="J34" s="32" t="s">
        <v>5</v>
      </c>
      <c r="K34" s="32" t="s">
        <v>5</v>
      </c>
      <c r="L34" s="32" t="s">
        <v>5</v>
      </c>
      <c r="M34" s="32" t="s">
        <v>5</v>
      </c>
      <c r="N34" s="32" t="s">
        <v>5</v>
      </c>
      <c r="O34" s="32" t="s">
        <v>5</v>
      </c>
      <c r="P34" s="32" t="s">
        <v>5</v>
      </c>
      <c r="Q34" s="32" t="s">
        <v>5</v>
      </c>
    </row>
    <row r="35" spans="1:17" s="12" customFormat="1" ht="32.25" thickBot="1" x14ac:dyDescent="0.3">
      <c r="A35" s="19">
        <v>30</v>
      </c>
      <c r="B35" s="14" t="s">
        <v>25</v>
      </c>
      <c r="C35" s="15" t="s">
        <v>8</v>
      </c>
      <c r="D35" s="32" t="s">
        <v>5</v>
      </c>
      <c r="E35" s="32" t="s">
        <v>5</v>
      </c>
      <c r="F35" s="32" t="s">
        <v>5</v>
      </c>
      <c r="G35" s="32" t="s">
        <v>5</v>
      </c>
      <c r="H35" s="32" t="s">
        <v>5</v>
      </c>
      <c r="I35" s="32" t="s">
        <v>5</v>
      </c>
      <c r="J35" s="32" t="s">
        <v>5</v>
      </c>
      <c r="K35" s="32" t="s">
        <v>5</v>
      </c>
      <c r="L35" s="32" t="s">
        <v>5</v>
      </c>
      <c r="M35" s="32" t="s">
        <v>5</v>
      </c>
      <c r="N35" s="32" t="s">
        <v>5</v>
      </c>
      <c r="O35" s="32" t="s">
        <v>5</v>
      </c>
      <c r="P35" s="32" t="s">
        <v>5</v>
      </c>
      <c r="Q35" s="32" t="s">
        <v>5</v>
      </c>
    </row>
    <row r="36" spans="1:17" s="12" customFormat="1" ht="16.5" thickBot="1" x14ac:dyDescent="0.3">
      <c r="A36" s="19">
        <v>31</v>
      </c>
      <c r="B36" s="20" t="s">
        <v>26</v>
      </c>
      <c r="C36" s="21" t="s">
        <v>4</v>
      </c>
      <c r="D36" s="32" t="s">
        <v>5</v>
      </c>
      <c r="E36" s="32" t="s">
        <v>5</v>
      </c>
      <c r="F36" s="32" t="s">
        <v>5</v>
      </c>
      <c r="G36" s="32" t="s">
        <v>5</v>
      </c>
      <c r="H36" s="32" t="s">
        <v>5</v>
      </c>
      <c r="I36" s="32" t="s">
        <v>5</v>
      </c>
      <c r="J36" s="32" t="s">
        <v>5</v>
      </c>
      <c r="K36" s="32" t="s">
        <v>5</v>
      </c>
      <c r="L36" s="32" t="s">
        <v>5</v>
      </c>
      <c r="M36" s="32" t="s">
        <v>5</v>
      </c>
      <c r="N36" s="32" t="s">
        <v>5</v>
      </c>
      <c r="O36" s="32" t="s">
        <v>5</v>
      </c>
      <c r="P36" s="32" t="s">
        <v>5</v>
      </c>
      <c r="Q36" s="32" t="s">
        <v>5</v>
      </c>
    </row>
    <row r="37" spans="1:17" s="12" customFormat="1" ht="16.5" thickBot="1" x14ac:dyDescent="0.3">
      <c r="A37" s="19">
        <v>32</v>
      </c>
      <c r="B37" s="14" t="s">
        <v>6</v>
      </c>
      <c r="C37" s="15" t="s">
        <v>4</v>
      </c>
      <c r="D37" s="32" t="s">
        <v>5</v>
      </c>
      <c r="E37" s="32" t="s">
        <v>5</v>
      </c>
      <c r="F37" s="32" t="s">
        <v>5</v>
      </c>
      <c r="G37" s="32" t="s">
        <v>5</v>
      </c>
      <c r="H37" s="32" t="s">
        <v>5</v>
      </c>
      <c r="I37" s="32" t="s">
        <v>5</v>
      </c>
      <c r="J37" s="32" t="s">
        <v>5</v>
      </c>
      <c r="K37" s="32" t="s">
        <v>5</v>
      </c>
      <c r="L37" s="32" t="s">
        <v>5</v>
      </c>
      <c r="M37" s="32" t="s">
        <v>5</v>
      </c>
      <c r="N37" s="32" t="s">
        <v>5</v>
      </c>
      <c r="O37" s="32" t="s">
        <v>5</v>
      </c>
      <c r="P37" s="32" t="s">
        <v>5</v>
      </c>
      <c r="Q37" s="32" t="s">
        <v>5</v>
      </c>
    </row>
    <row r="38" spans="1:17" s="12" customFormat="1" ht="32.25" thickBot="1" x14ac:dyDescent="0.3">
      <c r="A38" s="19">
        <v>33</v>
      </c>
      <c r="B38" s="14" t="s">
        <v>27</v>
      </c>
      <c r="C38" s="15" t="s">
        <v>8</v>
      </c>
      <c r="D38" s="32" t="s">
        <v>5</v>
      </c>
      <c r="E38" s="32" t="s">
        <v>5</v>
      </c>
      <c r="F38" s="32" t="s">
        <v>5</v>
      </c>
      <c r="G38" s="32" t="s">
        <v>5</v>
      </c>
      <c r="H38" s="32" t="s">
        <v>5</v>
      </c>
      <c r="I38" s="32" t="s">
        <v>5</v>
      </c>
      <c r="J38" s="32" t="s">
        <v>5</v>
      </c>
      <c r="K38" s="32" t="s">
        <v>5</v>
      </c>
      <c r="L38" s="32" t="s">
        <v>5</v>
      </c>
      <c r="M38" s="32" t="s">
        <v>5</v>
      </c>
      <c r="N38" s="32" t="s">
        <v>5</v>
      </c>
      <c r="O38" s="32" t="s">
        <v>5</v>
      </c>
      <c r="P38" s="32" t="s">
        <v>5</v>
      </c>
      <c r="Q38" s="32" t="s">
        <v>5</v>
      </c>
    </row>
    <row r="39" spans="1:17" s="12" customFormat="1" ht="16.5" thickBot="1" x14ac:dyDescent="0.3">
      <c r="A39" s="19">
        <v>34</v>
      </c>
      <c r="B39" s="14" t="s">
        <v>9</v>
      </c>
      <c r="C39" s="15" t="s">
        <v>4</v>
      </c>
      <c r="D39" s="32" t="s">
        <v>5</v>
      </c>
      <c r="E39" s="32" t="s">
        <v>5</v>
      </c>
      <c r="F39" s="32" t="s">
        <v>5</v>
      </c>
      <c r="G39" s="32" t="s">
        <v>5</v>
      </c>
      <c r="H39" s="32" t="s">
        <v>5</v>
      </c>
      <c r="I39" s="32" t="s">
        <v>5</v>
      </c>
      <c r="J39" s="32" t="s">
        <v>5</v>
      </c>
      <c r="K39" s="32" t="s">
        <v>5</v>
      </c>
      <c r="L39" s="32" t="s">
        <v>5</v>
      </c>
      <c r="M39" s="32" t="s">
        <v>5</v>
      </c>
      <c r="N39" s="32" t="s">
        <v>5</v>
      </c>
      <c r="O39" s="32" t="s">
        <v>5</v>
      </c>
      <c r="P39" s="32" t="s">
        <v>5</v>
      </c>
      <c r="Q39" s="32" t="s">
        <v>5</v>
      </c>
    </row>
    <row r="40" spans="1:17" s="12" customFormat="1" ht="32.25" thickBot="1" x14ac:dyDescent="0.3">
      <c r="A40" s="19">
        <v>35</v>
      </c>
      <c r="B40" s="14" t="s">
        <v>28</v>
      </c>
      <c r="C40" s="15" t="s">
        <v>8</v>
      </c>
      <c r="D40" s="32" t="s">
        <v>5</v>
      </c>
      <c r="E40" s="32" t="s">
        <v>5</v>
      </c>
      <c r="F40" s="32" t="s">
        <v>5</v>
      </c>
      <c r="G40" s="32" t="s">
        <v>5</v>
      </c>
      <c r="H40" s="32" t="s">
        <v>5</v>
      </c>
      <c r="I40" s="32" t="s">
        <v>5</v>
      </c>
      <c r="J40" s="32" t="s">
        <v>5</v>
      </c>
      <c r="K40" s="32" t="s">
        <v>5</v>
      </c>
      <c r="L40" s="32" t="s">
        <v>5</v>
      </c>
      <c r="M40" s="32" t="s">
        <v>5</v>
      </c>
      <c r="N40" s="32" t="s">
        <v>5</v>
      </c>
      <c r="O40" s="32" t="s">
        <v>5</v>
      </c>
      <c r="P40" s="32" t="s">
        <v>5</v>
      </c>
      <c r="Q40" s="32" t="s">
        <v>5</v>
      </c>
    </row>
    <row r="41" spans="1:17" s="12" customFormat="1" ht="16.5" thickBot="1" x14ac:dyDescent="0.3">
      <c r="A41" s="19">
        <v>36</v>
      </c>
      <c r="B41" s="20" t="s">
        <v>29</v>
      </c>
      <c r="C41" s="21" t="s">
        <v>4</v>
      </c>
      <c r="D41" s="32" t="s">
        <v>5</v>
      </c>
      <c r="E41" s="32" t="s">
        <v>5</v>
      </c>
      <c r="F41" s="32" t="s">
        <v>5</v>
      </c>
      <c r="G41" s="32" t="s">
        <v>5</v>
      </c>
      <c r="H41" s="32" t="s">
        <v>5</v>
      </c>
      <c r="I41" s="32" t="s">
        <v>5</v>
      </c>
      <c r="J41" s="32" t="s">
        <v>5</v>
      </c>
      <c r="K41" s="32" t="s">
        <v>5</v>
      </c>
      <c r="L41" s="32" t="s">
        <v>5</v>
      </c>
      <c r="M41" s="32" t="s">
        <v>5</v>
      </c>
      <c r="N41" s="32" t="s">
        <v>5</v>
      </c>
      <c r="O41" s="32" t="s">
        <v>5</v>
      </c>
      <c r="P41" s="32" t="s">
        <v>5</v>
      </c>
      <c r="Q41" s="32" t="s">
        <v>5</v>
      </c>
    </row>
    <row r="42" spans="1:17" s="12" customFormat="1" ht="16.5" thickBot="1" x14ac:dyDescent="0.3">
      <c r="A42" s="19">
        <v>37</v>
      </c>
      <c r="B42" s="14" t="s">
        <v>6</v>
      </c>
      <c r="C42" s="15" t="s">
        <v>4</v>
      </c>
      <c r="D42" s="32" t="s">
        <v>5</v>
      </c>
      <c r="E42" s="32" t="s">
        <v>5</v>
      </c>
      <c r="F42" s="32" t="s">
        <v>5</v>
      </c>
      <c r="G42" s="32" t="s">
        <v>5</v>
      </c>
      <c r="H42" s="32" t="s">
        <v>5</v>
      </c>
      <c r="I42" s="32" t="s">
        <v>5</v>
      </c>
      <c r="J42" s="32" t="s">
        <v>5</v>
      </c>
      <c r="K42" s="32" t="s">
        <v>5</v>
      </c>
      <c r="L42" s="32" t="s">
        <v>5</v>
      </c>
      <c r="M42" s="32" t="s">
        <v>5</v>
      </c>
      <c r="N42" s="32" t="s">
        <v>5</v>
      </c>
      <c r="O42" s="32" t="s">
        <v>5</v>
      </c>
      <c r="P42" s="32" t="s">
        <v>5</v>
      </c>
      <c r="Q42" s="32" t="s">
        <v>5</v>
      </c>
    </row>
    <row r="43" spans="1:17" s="12" customFormat="1" ht="32.25" thickBot="1" x14ac:dyDescent="0.3">
      <c r="A43" s="19">
        <v>38</v>
      </c>
      <c r="B43" s="14" t="s">
        <v>30</v>
      </c>
      <c r="C43" s="15" t="s">
        <v>8</v>
      </c>
      <c r="D43" s="32" t="s">
        <v>5</v>
      </c>
      <c r="E43" s="32" t="s">
        <v>5</v>
      </c>
      <c r="F43" s="32" t="s">
        <v>5</v>
      </c>
      <c r="G43" s="32" t="s">
        <v>5</v>
      </c>
      <c r="H43" s="32" t="s">
        <v>5</v>
      </c>
      <c r="I43" s="32" t="s">
        <v>5</v>
      </c>
      <c r="J43" s="32" t="s">
        <v>5</v>
      </c>
      <c r="K43" s="32" t="s">
        <v>5</v>
      </c>
      <c r="L43" s="32" t="s">
        <v>5</v>
      </c>
      <c r="M43" s="32" t="s">
        <v>5</v>
      </c>
      <c r="N43" s="32" t="s">
        <v>5</v>
      </c>
      <c r="O43" s="32" t="s">
        <v>5</v>
      </c>
      <c r="P43" s="32" t="s">
        <v>5</v>
      </c>
      <c r="Q43" s="32" t="s">
        <v>5</v>
      </c>
    </row>
    <row r="44" spans="1:17" s="12" customFormat="1" ht="16.5" thickBot="1" x14ac:dyDescent="0.3">
      <c r="A44" s="19">
        <v>39</v>
      </c>
      <c r="B44" s="14" t="s">
        <v>9</v>
      </c>
      <c r="C44" s="15" t="s">
        <v>4</v>
      </c>
      <c r="D44" s="32" t="s">
        <v>5</v>
      </c>
      <c r="E44" s="32" t="s">
        <v>5</v>
      </c>
      <c r="F44" s="32" t="s">
        <v>5</v>
      </c>
      <c r="G44" s="32" t="s">
        <v>5</v>
      </c>
      <c r="H44" s="32" t="s">
        <v>5</v>
      </c>
      <c r="I44" s="32" t="s">
        <v>5</v>
      </c>
      <c r="J44" s="32" t="s">
        <v>5</v>
      </c>
      <c r="K44" s="32" t="s">
        <v>5</v>
      </c>
      <c r="L44" s="32" t="s">
        <v>5</v>
      </c>
      <c r="M44" s="32" t="s">
        <v>5</v>
      </c>
      <c r="N44" s="32" t="s">
        <v>5</v>
      </c>
      <c r="O44" s="32" t="s">
        <v>5</v>
      </c>
      <c r="P44" s="32" t="s">
        <v>5</v>
      </c>
      <c r="Q44" s="32" t="s">
        <v>5</v>
      </c>
    </row>
    <row r="45" spans="1:17" s="12" customFormat="1" ht="32.25" thickBot="1" x14ac:dyDescent="0.3">
      <c r="A45" s="19">
        <v>40</v>
      </c>
      <c r="B45" s="14" t="s">
        <v>31</v>
      </c>
      <c r="C45" s="15" t="s">
        <v>8</v>
      </c>
      <c r="D45" s="32" t="s">
        <v>5</v>
      </c>
      <c r="E45" s="32" t="s">
        <v>5</v>
      </c>
      <c r="F45" s="32" t="s">
        <v>5</v>
      </c>
      <c r="G45" s="32" t="s">
        <v>5</v>
      </c>
      <c r="H45" s="32" t="s">
        <v>5</v>
      </c>
      <c r="I45" s="32" t="s">
        <v>5</v>
      </c>
      <c r="J45" s="32" t="s">
        <v>5</v>
      </c>
      <c r="K45" s="32" t="s">
        <v>5</v>
      </c>
      <c r="L45" s="32" t="s">
        <v>5</v>
      </c>
      <c r="M45" s="32" t="s">
        <v>5</v>
      </c>
      <c r="N45" s="32" t="s">
        <v>5</v>
      </c>
      <c r="O45" s="32" t="s">
        <v>5</v>
      </c>
      <c r="P45" s="32" t="s">
        <v>5</v>
      </c>
      <c r="Q45" s="32" t="s">
        <v>5</v>
      </c>
    </row>
    <row r="46" spans="1:17" s="12" customFormat="1" ht="16.5" thickBot="1" x14ac:dyDescent="0.3">
      <c r="A46" s="19">
        <v>41</v>
      </c>
      <c r="B46" s="20" t="s">
        <v>32</v>
      </c>
      <c r="C46" s="21" t="s">
        <v>4</v>
      </c>
      <c r="D46" s="32" t="s">
        <v>5</v>
      </c>
      <c r="E46" s="32" t="s">
        <v>5</v>
      </c>
      <c r="F46" s="32" t="s">
        <v>5</v>
      </c>
      <c r="G46" s="32" t="s">
        <v>5</v>
      </c>
      <c r="H46" s="32" t="s">
        <v>5</v>
      </c>
      <c r="I46" s="32" t="s">
        <v>5</v>
      </c>
      <c r="J46" s="32" t="s">
        <v>5</v>
      </c>
      <c r="K46" s="32" t="s">
        <v>5</v>
      </c>
      <c r="L46" s="32" t="s">
        <v>5</v>
      </c>
      <c r="M46" s="32" t="s">
        <v>5</v>
      </c>
      <c r="N46" s="32" t="s">
        <v>5</v>
      </c>
      <c r="O46" s="32" t="s">
        <v>5</v>
      </c>
      <c r="P46" s="32" t="s">
        <v>5</v>
      </c>
      <c r="Q46" s="32" t="s">
        <v>5</v>
      </c>
    </row>
    <row r="47" spans="1:17" s="12" customFormat="1" ht="16.5" thickBot="1" x14ac:dyDescent="0.3">
      <c r="A47" s="19">
        <v>42</v>
      </c>
      <c r="B47" s="14" t="s">
        <v>6</v>
      </c>
      <c r="C47" s="15" t="s">
        <v>4</v>
      </c>
      <c r="D47" s="32" t="s">
        <v>5</v>
      </c>
      <c r="E47" s="32" t="s">
        <v>5</v>
      </c>
      <c r="F47" s="32" t="s">
        <v>5</v>
      </c>
      <c r="G47" s="32" t="s">
        <v>5</v>
      </c>
      <c r="H47" s="32" t="s">
        <v>5</v>
      </c>
      <c r="I47" s="32" t="s">
        <v>5</v>
      </c>
      <c r="J47" s="32" t="s">
        <v>5</v>
      </c>
      <c r="K47" s="32" t="s">
        <v>5</v>
      </c>
      <c r="L47" s="32" t="s">
        <v>5</v>
      </c>
      <c r="M47" s="32" t="s">
        <v>5</v>
      </c>
      <c r="N47" s="32" t="s">
        <v>5</v>
      </c>
      <c r="O47" s="32" t="s">
        <v>5</v>
      </c>
      <c r="P47" s="32" t="s">
        <v>5</v>
      </c>
      <c r="Q47" s="32" t="s">
        <v>5</v>
      </c>
    </row>
    <row r="48" spans="1:17" s="12" customFormat="1" ht="32.25" thickBot="1" x14ac:dyDescent="0.3">
      <c r="A48" s="19">
        <v>43</v>
      </c>
      <c r="B48" s="14" t="s">
        <v>33</v>
      </c>
      <c r="C48" s="15" t="s">
        <v>8</v>
      </c>
      <c r="D48" s="32" t="s">
        <v>5</v>
      </c>
      <c r="E48" s="32" t="s">
        <v>5</v>
      </c>
      <c r="F48" s="32" t="s">
        <v>5</v>
      </c>
      <c r="G48" s="32" t="s">
        <v>5</v>
      </c>
      <c r="H48" s="32" t="s">
        <v>5</v>
      </c>
      <c r="I48" s="32" t="s">
        <v>5</v>
      </c>
      <c r="J48" s="32" t="s">
        <v>5</v>
      </c>
      <c r="K48" s="32" t="s">
        <v>5</v>
      </c>
      <c r="L48" s="32" t="s">
        <v>5</v>
      </c>
      <c r="M48" s="32" t="s">
        <v>5</v>
      </c>
      <c r="N48" s="32" t="s">
        <v>5</v>
      </c>
      <c r="O48" s="32" t="s">
        <v>5</v>
      </c>
      <c r="P48" s="32" t="s">
        <v>5</v>
      </c>
      <c r="Q48" s="32" t="s">
        <v>5</v>
      </c>
    </row>
    <row r="49" spans="1:17" s="12" customFormat="1" ht="16.5" thickBot="1" x14ac:dyDescent="0.3">
      <c r="A49" s="19">
        <v>44</v>
      </c>
      <c r="B49" s="14" t="s">
        <v>9</v>
      </c>
      <c r="C49" s="15" t="s">
        <v>4</v>
      </c>
      <c r="D49" s="32" t="s">
        <v>5</v>
      </c>
      <c r="E49" s="32" t="s">
        <v>5</v>
      </c>
      <c r="F49" s="32" t="s">
        <v>5</v>
      </c>
      <c r="G49" s="32" t="s">
        <v>5</v>
      </c>
      <c r="H49" s="32" t="s">
        <v>5</v>
      </c>
      <c r="I49" s="32" t="s">
        <v>5</v>
      </c>
      <c r="J49" s="32" t="s">
        <v>5</v>
      </c>
      <c r="K49" s="32" t="s">
        <v>5</v>
      </c>
      <c r="L49" s="32" t="s">
        <v>5</v>
      </c>
      <c r="M49" s="32" t="s">
        <v>5</v>
      </c>
      <c r="N49" s="32" t="s">
        <v>5</v>
      </c>
      <c r="O49" s="32" t="s">
        <v>5</v>
      </c>
      <c r="P49" s="32" t="s">
        <v>5</v>
      </c>
      <c r="Q49" s="32" t="s">
        <v>5</v>
      </c>
    </row>
    <row r="50" spans="1:17" s="12" customFormat="1" ht="32.25" thickBot="1" x14ac:dyDescent="0.3">
      <c r="A50" s="19">
        <v>45</v>
      </c>
      <c r="B50" s="14" t="s">
        <v>34</v>
      </c>
      <c r="C50" s="15" t="s">
        <v>8</v>
      </c>
      <c r="D50" s="32" t="s">
        <v>5</v>
      </c>
      <c r="E50" s="32" t="s">
        <v>5</v>
      </c>
      <c r="F50" s="32" t="s">
        <v>5</v>
      </c>
      <c r="G50" s="32" t="s">
        <v>5</v>
      </c>
      <c r="H50" s="32" t="s">
        <v>5</v>
      </c>
      <c r="I50" s="32" t="s">
        <v>5</v>
      </c>
      <c r="J50" s="32" t="s">
        <v>5</v>
      </c>
      <c r="K50" s="32" t="s">
        <v>5</v>
      </c>
      <c r="L50" s="32" t="s">
        <v>5</v>
      </c>
      <c r="M50" s="32" t="s">
        <v>5</v>
      </c>
      <c r="N50" s="32" t="s">
        <v>5</v>
      </c>
      <c r="O50" s="32" t="s">
        <v>5</v>
      </c>
      <c r="P50" s="32" t="s">
        <v>5</v>
      </c>
      <c r="Q50" s="32" t="s">
        <v>5</v>
      </c>
    </row>
    <row r="51" spans="1:17" s="12" customFormat="1" ht="16.5" thickBot="1" x14ac:dyDescent="0.3">
      <c r="A51" s="19">
        <v>46</v>
      </c>
      <c r="B51" s="36"/>
      <c r="C51" s="36"/>
      <c r="D51" s="36"/>
      <c r="E51" s="36"/>
      <c r="F51" s="36"/>
      <c r="G51" s="36"/>
      <c r="H51" s="36"/>
      <c r="I51" s="36"/>
      <c r="J51" s="36"/>
      <c r="K51" s="36"/>
      <c r="L51" s="36"/>
      <c r="M51" s="36"/>
      <c r="N51" s="36"/>
      <c r="O51" s="36"/>
      <c r="P51" s="36"/>
      <c r="Q51" s="37"/>
    </row>
    <row r="52" spans="1:17" s="12" customFormat="1" ht="16.5" thickBot="1" x14ac:dyDescent="0.3">
      <c r="A52" s="19">
        <v>47</v>
      </c>
      <c r="B52" s="269" t="s">
        <v>315</v>
      </c>
      <c r="C52" s="39"/>
      <c r="D52" s="39"/>
      <c r="E52" s="39"/>
      <c r="F52" s="39"/>
      <c r="G52" s="39"/>
      <c r="H52" s="39"/>
      <c r="I52" s="39"/>
      <c r="J52" s="39"/>
      <c r="K52" s="39"/>
      <c r="L52" s="39"/>
      <c r="M52" s="39"/>
      <c r="N52" s="39"/>
      <c r="O52" s="39"/>
      <c r="P52" s="39"/>
      <c r="Q52" s="40"/>
    </row>
    <row r="53" spans="1:17" s="12" customFormat="1" ht="16.5" thickBot="1" x14ac:dyDescent="0.3">
      <c r="A53" s="19">
        <v>48</v>
      </c>
      <c r="B53" s="14" t="s">
        <v>36</v>
      </c>
      <c r="C53" s="15" t="s">
        <v>37</v>
      </c>
      <c r="D53" s="32" t="s">
        <v>5</v>
      </c>
      <c r="E53" s="32" t="s">
        <v>5</v>
      </c>
      <c r="F53" s="32" t="s">
        <v>5</v>
      </c>
      <c r="G53" s="32" t="s">
        <v>5</v>
      </c>
      <c r="H53" s="32" t="s">
        <v>5</v>
      </c>
      <c r="I53" s="32" t="s">
        <v>5</v>
      </c>
      <c r="J53" s="32" t="s">
        <v>5</v>
      </c>
      <c r="K53" s="32" t="s">
        <v>5</v>
      </c>
      <c r="L53" s="32" t="s">
        <v>5</v>
      </c>
      <c r="M53" s="32" t="s">
        <v>5</v>
      </c>
      <c r="N53" s="32" t="s">
        <v>5</v>
      </c>
      <c r="O53" s="32" t="s">
        <v>5</v>
      </c>
      <c r="P53" s="32" t="s">
        <v>5</v>
      </c>
      <c r="Q53" s="32" t="s">
        <v>5</v>
      </c>
    </row>
    <row r="54" spans="1:17" s="12" customFormat="1" ht="16.5" thickBot="1" x14ac:dyDescent="0.3">
      <c r="A54" s="19">
        <v>49</v>
      </c>
      <c r="B54" s="14" t="s">
        <v>38</v>
      </c>
      <c r="C54" s="15" t="s">
        <v>39</v>
      </c>
      <c r="D54" s="32" t="s">
        <v>5</v>
      </c>
      <c r="E54" s="32" t="s">
        <v>5</v>
      </c>
      <c r="F54" s="32" t="s">
        <v>5</v>
      </c>
      <c r="G54" s="32" t="s">
        <v>5</v>
      </c>
      <c r="H54" s="32" t="s">
        <v>5</v>
      </c>
      <c r="I54" s="32" t="s">
        <v>5</v>
      </c>
      <c r="J54" s="32" t="s">
        <v>5</v>
      </c>
      <c r="K54" s="32" t="s">
        <v>5</v>
      </c>
      <c r="L54" s="32" t="s">
        <v>5</v>
      </c>
      <c r="M54" s="32" t="s">
        <v>5</v>
      </c>
      <c r="N54" s="32" t="s">
        <v>5</v>
      </c>
      <c r="O54" s="32" t="s">
        <v>5</v>
      </c>
      <c r="P54" s="32" t="s">
        <v>5</v>
      </c>
      <c r="Q54" s="32" t="s">
        <v>5</v>
      </c>
    </row>
    <row r="55" spans="1:17" s="12" customFormat="1" ht="16.5" thickBot="1" x14ac:dyDescent="0.3">
      <c r="A55" s="19">
        <v>50</v>
      </c>
      <c r="B55" s="14" t="s">
        <v>40</v>
      </c>
      <c r="C55" s="15" t="s">
        <v>41</v>
      </c>
      <c r="D55" s="32" t="s">
        <v>5</v>
      </c>
      <c r="E55" s="32" t="s">
        <v>5</v>
      </c>
      <c r="F55" s="32" t="s">
        <v>5</v>
      </c>
      <c r="G55" s="32" t="s">
        <v>5</v>
      </c>
      <c r="H55" s="32" t="s">
        <v>5</v>
      </c>
      <c r="I55" s="32" t="s">
        <v>5</v>
      </c>
      <c r="J55" s="32" t="s">
        <v>5</v>
      </c>
      <c r="K55" s="32" t="s">
        <v>5</v>
      </c>
      <c r="L55" s="32" t="s">
        <v>5</v>
      </c>
      <c r="M55" s="32" t="s">
        <v>5</v>
      </c>
      <c r="N55" s="32" t="s">
        <v>5</v>
      </c>
      <c r="O55" s="32" t="s">
        <v>5</v>
      </c>
      <c r="P55" s="32" t="s">
        <v>5</v>
      </c>
      <c r="Q55" s="32" t="s">
        <v>5</v>
      </c>
    </row>
    <row r="56" spans="1:17" s="12" customFormat="1" ht="16.5" thickBot="1" x14ac:dyDescent="0.3">
      <c r="A56" s="19">
        <v>51</v>
      </c>
      <c r="B56" s="14" t="s">
        <v>42</v>
      </c>
      <c r="C56" s="15" t="s">
        <v>37</v>
      </c>
      <c r="D56" s="32" t="s">
        <v>5</v>
      </c>
      <c r="E56" s="33">
        <v>615.53099999999995</v>
      </c>
      <c r="F56" s="33">
        <v>837.24800000000005</v>
      </c>
      <c r="G56" s="33">
        <v>893.53300000000002</v>
      </c>
      <c r="H56" s="33">
        <v>644.59900000000005</v>
      </c>
      <c r="I56" s="33">
        <v>633.52700000000004</v>
      </c>
      <c r="J56" s="33">
        <v>517.24699999999996</v>
      </c>
      <c r="K56" s="33">
        <v>380.92700000000002</v>
      </c>
      <c r="L56" s="33">
        <v>346.93099999999998</v>
      </c>
      <c r="M56" s="33">
        <v>233.29300000000001</v>
      </c>
      <c r="N56" s="33">
        <v>217.506</v>
      </c>
      <c r="O56" s="33">
        <v>185.23699999999999</v>
      </c>
      <c r="P56" s="33">
        <v>98.971000000000004</v>
      </c>
      <c r="Q56" s="33">
        <v>94.722999999999999</v>
      </c>
    </row>
    <row r="57" spans="1:17" s="12" customFormat="1" ht="16.5" thickBot="1" x14ac:dyDescent="0.3">
      <c r="A57" s="19">
        <v>52</v>
      </c>
      <c r="B57" s="14" t="s">
        <v>43</v>
      </c>
      <c r="C57" s="15" t="s">
        <v>37</v>
      </c>
      <c r="D57" s="32" t="s">
        <v>5</v>
      </c>
      <c r="E57" s="33">
        <v>18.725999999999999</v>
      </c>
      <c r="F57" s="33">
        <v>25.843</v>
      </c>
      <c r="G57" s="33">
        <v>37.892000000000003</v>
      </c>
      <c r="H57" s="33">
        <v>27.896000000000001</v>
      </c>
      <c r="I57" s="33">
        <v>26.181999999999999</v>
      </c>
      <c r="J57" s="33">
        <v>48.726999999999997</v>
      </c>
      <c r="K57" s="33">
        <v>19.148</v>
      </c>
      <c r="L57" s="33">
        <v>22.341000000000001</v>
      </c>
      <c r="M57" s="33">
        <v>18.12</v>
      </c>
      <c r="N57" s="33">
        <v>18.201000000000001</v>
      </c>
      <c r="O57" s="33">
        <v>18.395</v>
      </c>
      <c r="P57" s="33">
        <v>11.648</v>
      </c>
      <c r="Q57" s="33">
        <v>11.369</v>
      </c>
    </row>
    <row r="58" spans="1:17" s="12" customFormat="1" ht="16.5" thickBot="1" x14ac:dyDescent="0.3">
      <c r="A58" s="19">
        <v>53</v>
      </c>
      <c r="B58" s="90" t="s">
        <v>44</v>
      </c>
      <c r="C58" s="15" t="s">
        <v>37</v>
      </c>
      <c r="D58" s="32" t="s">
        <v>5</v>
      </c>
      <c r="E58" s="33">
        <v>7.032</v>
      </c>
      <c r="F58" s="33">
        <v>3.0910000000000002</v>
      </c>
      <c r="G58" s="33">
        <v>2.9220000000000002</v>
      </c>
      <c r="H58" s="33">
        <v>3.2669999999999999</v>
      </c>
      <c r="I58" s="33">
        <v>3.7149999999999999</v>
      </c>
      <c r="J58" s="33">
        <v>5.681</v>
      </c>
      <c r="K58" s="33">
        <v>3.8319999999999999</v>
      </c>
      <c r="L58" s="33" t="s">
        <v>316</v>
      </c>
      <c r="M58" s="33">
        <v>2.7989999999999999</v>
      </c>
      <c r="N58" s="33">
        <v>3.395</v>
      </c>
      <c r="O58" s="33">
        <v>4.4809999999999999</v>
      </c>
      <c r="P58" s="33">
        <v>5.649</v>
      </c>
      <c r="Q58" s="33">
        <v>3.4780000000000002</v>
      </c>
    </row>
    <row r="59" spans="1:17" s="12" customFormat="1" ht="32.25" thickBot="1" x14ac:dyDescent="0.3">
      <c r="A59" s="19">
        <v>54</v>
      </c>
      <c r="B59" s="14" t="s">
        <v>45</v>
      </c>
      <c r="C59" s="15" t="s">
        <v>37</v>
      </c>
      <c r="D59" s="32" t="s">
        <v>5</v>
      </c>
      <c r="E59" s="32" t="s">
        <v>5</v>
      </c>
      <c r="F59" s="32" t="s">
        <v>5</v>
      </c>
      <c r="G59" s="32" t="s">
        <v>5</v>
      </c>
      <c r="H59" s="32" t="s">
        <v>5</v>
      </c>
      <c r="I59" s="32" t="s">
        <v>5</v>
      </c>
      <c r="J59" s="32" t="s">
        <v>5</v>
      </c>
      <c r="K59" s="32" t="s">
        <v>5</v>
      </c>
      <c r="L59" s="32" t="s">
        <v>5</v>
      </c>
      <c r="M59" s="32" t="s">
        <v>5</v>
      </c>
      <c r="N59" s="32" t="s">
        <v>5</v>
      </c>
      <c r="O59" s="32" t="s">
        <v>5</v>
      </c>
      <c r="P59" s="32" t="s">
        <v>5</v>
      </c>
      <c r="Q59" s="32" t="s">
        <v>5</v>
      </c>
    </row>
    <row r="60" spans="1:17" s="12" customFormat="1" ht="16.5" thickBot="1" x14ac:dyDescent="0.3">
      <c r="A60" s="19">
        <v>55</v>
      </c>
      <c r="B60" s="44"/>
      <c r="C60" s="44"/>
      <c r="D60" s="44"/>
      <c r="E60" s="44"/>
      <c r="F60" s="44"/>
      <c r="G60" s="44"/>
      <c r="H60" s="44"/>
      <c r="I60" s="44"/>
      <c r="J60" s="44"/>
      <c r="K60" s="44"/>
      <c r="L60" s="44"/>
      <c r="M60" s="44"/>
      <c r="N60" s="44"/>
      <c r="O60" s="44"/>
      <c r="P60" s="44"/>
      <c r="Q60" s="45"/>
    </row>
    <row r="61" spans="1:17" s="12" customFormat="1" ht="16.5" thickBot="1" x14ac:dyDescent="0.3">
      <c r="A61" s="19">
        <v>56</v>
      </c>
      <c r="B61" s="46" t="s">
        <v>317</v>
      </c>
      <c r="C61" s="39"/>
      <c r="D61" s="39"/>
      <c r="E61" s="39"/>
      <c r="F61" s="39"/>
      <c r="G61" s="39"/>
      <c r="H61" s="39"/>
      <c r="I61" s="39"/>
      <c r="J61" s="39"/>
      <c r="K61" s="39"/>
      <c r="L61" s="39"/>
      <c r="M61" s="39"/>
      <c r="N61" s="39"/>
      <c r="O61" s="39"/>
      <c r="P61" s="39"/>
      <c r="Q61" s="40"/>
    </row>
    <row r="62" spans="1:17" s="12" customFormat="1" ht="16.5" thickBot="1" x14ac:dyDescent="0.3">
      <c r="A62" s="19">
        <v>57</v>
      </c>
      <c r="B62" s="14" t="s">
        <v>47</v>
      </c>
      <c r="C62" s="270" t="s">
        <v>318</v>
      </c>
      <c r="D62" s="33">
        <v>148.27374599999999</v>
      </c>
      <c r="E62" s="33">
        <v>148.29163800000001</v>
      </c>
      <c r="F62" s="33">
        <v>146.30361099999999</v>
      </c>
      <c r="G62" s="33">
        <v>145.64933400000001</v>
      </c>
      <c r="H62" s="33">
        <v>144.96365</v>
      </c>
      <c r="I62" s="33">
        <v>144.168205</v>
      </c>
      <c r="J62" s="33">
        <v>143.47421900000001</v>
      </c>
      <c r="K62" s="33">
        <v>142.75355099999999</v>
      </c>
      <c r="L62" s="33">
        <v>142.220968</v>
      </c>
      <c r="M62" s="33">
        <v>142.008838</v>
      </c>
      <c r="N62" s="33">
        <v>141.90397899999999</v>
      </c>
      <c r="O62" s="33">
        <v>141.91450900000001</v>
      </c>
      <c r="P62" s="33">
        <v>142.865433</v>
      </c>
      <c r="Q62" s="33">
        <v>143.05638300000001</v>
      </c>
    </row>
    <row r="63" spans="1:17" s="12" customFormat="1" ht="32.25" thickBot="1" x14ac:dyDescent="0.3">
      <c r="A63" s="19">
        <v>58</v>
      </c>
      <c r="B63" s="47" t="s">
        <v>49</v>
      </c>
      <c r="C63" s="15" t="s">
        <v>50</v>
      </c>
      <c r="D63" s="32" t="s">
        <v>5</v>
      </c>
      <c r="E63" s="32" t="s">
        <v>5</v>
      </c>
      <c r="F63" s="271">
        <f t="shared" ref="F63:Q63" si="15">F6/F62</f>
        <v>37.737072668698517</v>
      </c>
      <c r="G63" s="271">
        <f t="shared" si="15"/>
        <v>36.896866277466117</v>
      </c>
      <c r="H63" s="271">
        <f t="shared" si="15"/>
        <v>35.239282399415302</v>
      </c>
      <c r="I63" s="271">
        <f t="shared" si="15"/>
        <v>35.261852639422123</v>
      </c>
      <c r="J63" s="271">
        <f t="shared" si="15"/>
        <v>34.120206641445456</v>
      </c>
      <c r="K63" s="271">
        <f t="shared" si="15"/>
        <v>33.60287689095734</v>
      </c>
      <c r="L63" s="271">
        <f t="shared" si="15"/>
        <v>34.19916956267658</v>
      </c>
      <c r="M63" s="271">
        <f t="shared" si="15"/>
        <v>32.945400201077625</v>
      </c>
      <c r="N63" s="271">
        <f t="shared" si="15"/>
        <v>32.725777196141912</v>
      </c>
      <c r="O63" s="271">
        <f t="shared" si="15"/>
        <v>31.570034886284951</v>
      </c>
      <c r="P63" s="271">
        <f t="shared" si="15"/>
        <v>31.483388987453669</v>
      </c>
      <c r="Q63" s="271">
        <f t="shared" si="15"/>
        <v>31.141965891867962</v>
      </c>
    </row>
    <row r="64" spans="1:17" s="12" customFormat="1" ht="32.25" thickBot="1" x14ac:dyDescent="0.3">
      <c r="A64" s="19">
        <v>59</v>
      </c>
      <c r="B64" s="47" t="s">
        <v>51</v>
      </c>
      <c r="C64" s="15" t="s">
        <v>50</v>
      </c>
      <c r="D64" s="32" t="s">
        <v>5</v>
      </c>
      <c r="E64" s="32" t="s">
        <v>5</v>
      </c>
      <c r="F64" s="271">
        <f>F11/F62</f>
        <v>22.018759331921071</v>
      </c>
      <c r="G64" s="271">
        <f t="shared" ref="G64:Q64" si="16">G11/G62</f>
        <v>22.519217286637232</v>
      </c>
      <c r="H64" s="271">
        <f t="shared" si="16"/>
        <v>22.738327849774752</v>
      </c>
      <c r="I64" s="271">
        <f t="shared" si="16"/>
        <v>23.42255006920562</v>
      </c>
      <c r="J64" s="271">
        <f t="shared" si="16"/>
        <v>23.620027511702293</v>
      </c>
      <c r="K64" s="271">
        <f t="shared" si="16"/>
        <v>24.704611376007037</v>
      </c>
      <c r="L64" s="271">
        <f t="shared" si="16"/>
        <v>25.092298626458511</v>
      </c>
      <c r="M64" s="271">
        <f t="shared" si="16"/>
        <v>25.600716484983845</v>
      </c>
      <c r="N64" s="271">
        <f t="shared" si="16"/>
        <v>25.792934248869795</v>
      </c>
      <c r="O64" s="271">
        <f t="shared" si="16"/>
        <v>25.098011648689138</v>
      </c>
      <c r="P64" s="271">
        <f t="shared" si="16"/>
        <v>25.596779593283422</v>
      </c>
      <c r="Q64" s="271">
        <f t="shared" si="16"/>
        <v>24.939194778886588</v>
      </c>
    </row>
    <row r="65" spans="1:17" s="12" customFormat="1" ht="32.25" thickBot="1" x14ac:dyDescent="0.3">
      <c r="A65" s="19">
        <v>60</v>
      </c>
      <c r="B65" s="47" t="s">
        <v>52</v>
      </c>
      <c r="C65" s="15" t="s">
        <v>50</v>
      </c>
      <c r="D65" s="32" t="s">
        <v>5</v>
      </c>
      <c r="E65" s="32" t="s">
        <v>5</v>
      </c>
      <c r="F65" s="271">
        <f>F16/F62</f>
        <v>15.798666787520373</v>
      </c>
      <c r="G65" s="271">
        <f t="shared" ref="G65:Q65" si="17">G16/G62</f>
        <v>18.302920320940153</v>
      </c>
      <c r="H65" s="271">
        <f t="shared" si="17"/>
        <v>19.016947903836581</v>
      </c>
      <c r="I65" s="271">
        <f t="shared" si="17"/>
        <v>20.78487254523284</v>
      </c>
      <c r="J65" s="271">
        <f t="shared" si="17"/>
        <v>21.867567810214041</v>
      </c>
      <c r="K65" s="271">
        <f t="shared" si="17"/>
        <v>23.606659613672242</v>
      </c>
      <c r="L65" s="271">
        <f t="shared" si="17"/>
        <v>24.244813283087765</v>
      </c>
      <c r="M65" s="271">
        <f t="shared" si="17"/>
        <v>24.278334613230196</v>
      </c>
      <c r="N65" s="271">
        <f t="shared" si="17"/>
        <v>20.238674153034147</v>
      </c>
      <c r="O65" s="271">
        <f t="shared" si="17"/>
        <v>20.522647849910818</v>
      </c>
      <c r="P65" s="271">
        <f t="shared" si="17"/>
        <v>20.194675684775337</v>
      </c>
      <c r="Q65" s="271">
        <f t="shared" si="17"/>
        <v>20.784283354906293</v>
      </c>
    </row>
    <row r="66" spans="1:17" s="12" customFormat="1" ht="32.25" thickBot="1" x14ac:dyDescent="0.3">
      <c r="A66" s="19">
        <v>61</v>
      </c>
      <c r="B66" s="47" t="s">
        <v>53</v>
      </c>
      <c r="C66" s="15" t="s">
        <v>50</v>
      </c>
      <c r="D66" s="32" t="s">
        <v>5</v>
      </c>
      <c r="E66" s="32" t="s">
        <v>5</v>
      </c>
      <c r="F66" s="32" t="s">
        <v>5</v>
      </c>
      <c r="G66" s="32" t="s">
        <v>5</v>
      </c>
      <c r="H66" s="32" t="s">
        <v>5</v>
      </c>
      <c r="I66" s="32" t="s">
        <v>5</v>
      </c>
      <c r="J66" s="32" t="s">
        <v>5</v>
      </c>
      <c r="K66" s="32" t="s">
        <v>5</v>
      </c>
      <c r="L66" s="33">
        <f t="shared" ref="L66:Q66" si="18">L21/L62</f>
        <v>0.35106063966601608</v>
      </c>
      <c r="M66" s="33">
        <f t="shared" si="18"/>
        <v>0.39112008648363139</v>
      </c>
      <c r="N66" s="33">
        <f t="shared" si="18"/>
        <v>0.43686521291978719</v>
      </c>
      <c r="O66" s="33">
        <f t="shared" si="18"/>
        <v>0.44551187504020462</v>
      </c>
      <c r="P66" s="33">
        <f t="shared" si="18"/>
        <v>0.48774614360354052</v>
      </c>
      <c r="Q66" s="33">
        <f t="shared" si="18"/>
        <v>0.4931140052660215</v>
      </c>
    </row>
    <row r="67" spans="1:17" s="12" customFormat="1" ht="32.25" thickBot="1" x14ac:dyDescent="0.3">
      <c r="A67" s="19">
        <v>62</v>
      </c>
      <c r="B67" s="47" t="s">
        <v>54</v>
      </c>
      <c r="C67" s="15" t="s">
        <v>50</v>
      </c>
      <c r="D67" s="32" t="s">
        <v>5</v>
      </c>
      <c r="E67" s="32" t="s">
        <v>5</v>
      </c>
      <c r="F67" s="271">
        <f>F26/F62</f>
        <v>104.98631506778054</v>
      </c>
      <c r="G67" s="271">
        <f t="shared" ref="G67:Q67" si="19">G26/G62</f>
        <v>110.11480491905304</v>
      </c>
      <c r="H67" s="271">
        <f t="shared" si="19"/>
        <v>116.74273516153877</v>
      </c>
      <c r="I67" s="271">
        <f t="shared" si="19"/>
        <v>119.50899992130721</v>
      </c>
      <c r="J67" s="271">
        <f t="shared" si="19"/>
        <v>128.33947540080354</v>
      </c>
      <c r="K67" s="271">
        <f t="shared" si="19"/>
        <v>127.36062866835448</v>
      </c>
      <c r="L67" s="271">
        <f t="shared" si="19"/>
        <v>122.39659344745847</v>
      </c>
      <c r="M67" s="271">
        <f t="shared" si="19"/>
        <v>122.88164769012475</v>
      </c>
      <c r="N67" s="271">
        <f t="shared" si="19"/>
        <v>114.57880966114418</v>
      </c>
      <c r="O67" s="271">
        <f t="shared" si="19"/>
        <v>109.94854655770254</v>
      </c>
      <c r="P67" s="271">
        <f t="shared" si="19"/>
        <v>107.38564030390752</v>
      </c>
      <c r="Q67" s="271">
        <f t="shared" si="19"/>
        <v>110.98070332171056</v>
      </c>
    </row>
    <row r="68" spans="1:17" s="12" customFormat="1" ht="32.25" thickBot="1" x14ac:dyDescent="0.3">
      <c r="A68" s="19">
        <v>63</v>
      </c>
      <c r="B68" s="47" t="s">
        <v>55</v>
      </c>
      <c r="C68" s="15" t="s">
        <v>50</v>
      </c>
      <c r="D68" s="32" t="s">
        <v>5</v>
      </c>
      <c r="E68" s="32" t="s">
        <v>5</v>
      </c>
      <c r="F68" s="32" t="s">
        <v>5</v>
      </c>
      <c r="G68" s="32" t="s">
        <v>5</v>
      </c>
      <c r="H68" s="32" t="s">
        <v>5</v>
      </c>
      <c r="I68" s="32" t="s">
        <v>5</v>
      </c>
      <c r="J68" s="32" t="s">
        <v>5</v>
      </c>
      <c r="K68" s="32" t="s">
        <v>5</v>
      </c>
      <c r="L68" s="32" t="s">
        <v>5</v>
      </c>
      <c r="M68" s="32" t="s">
        <v>5</v>
      </c>
      <c r="N68" s="32" t="s">
        <v>5</v>
      </c>
      <c r="O68" s="32" t="s">
        <v>5</v>
      </c>
      <c r="P68" s="32" t="s">
        <v>5</v>
      </c>
      <c r="Q68" s="32" t="s">
        <v>5</v>
      </c>
    </row>
    <row r="69" spans="1:17" s="12" customFormat="1" ht="32.25" thickBot="1" x14ac:dyDescent="0.3">
      <c r="A69" s="19">
        <v>64</v>
      </c>
      <c r="B69" s="47" t="s">
        <v>56</v>
      </c>
      <c r="C69" s="15" t="s">
        <v>50</v>
      </c>
      <c r="D69" s="32" t="s">
        <v>5</v>
      </c>
      <c r="E69" s="32" t="s">
        <v>5</v>
      </c>
      <c r="F69" s="32" t="s">
        <v>5</v>
      </c>
      <c r="G69" s="32" t="s">
        <v>5</v>
      </c>
      <c r="H69" s="32" t="s">
        <v>5</v>
      </c>
      <c r="I69" s="32" t="s">
        <v>5</v>
      </c>
      <c r="J69" s="32" t="s">
        <v>5</v>
      </c>
      <c r="K69" s="32" t="s">
        <v>5</v>
      </c>
      <c r="L69" s="32" t="s">
        <v>5</v>
      </c>
      <c r="M69" s="32" t="s">
        <v>5</v>
      </c>
      <c r="N69" s="32" t="s">
        <v>5</v>
      </c>
      <c r="O69" s="32" t="s">
        <v>5</v>
      </c>
      <c r="P69" s="32" t="s">
        <v>5</v>
      </c>
      <c r="Q69" s="32" t="s">
        <v>5</v>
      </c>
    </row>
    <row r="70" spans="1:17" s="12" customFormat="1" ht="32.25" thickBot="1" x14ac:dyDescent="0.3">
      <c r="A70" s="19">
        <v>65</v>
      </c>
      <c r="B70" s="47" t="s">
        <v>57</v>
      </c>
      <c r="C70" s="15" t="s">
        <v>50</v>
      </c>
      <c r="D70" s="32" t="s">
        <v>5</v>
      </c>
      <c r="E70" s="32" t="s">
        <v>5</v>
      </c>
      <c r="F70" s="32" t="s">
        <v>5</v>
      </c>
      <c r="G70" s="32" t="s">
        <v>5</v>
      </c>
      <c r="H70" s="32" t="s">
        <v>5</v>
      </c>
      <c r="I70" s="32" t="s">
        <v>5</v>
      </c>
      <c r="J70" s="32" t="s">
        <v>5</v>
      </c>
      <c r="K70" s="32" t="s">
        <v>5</v>
      </c>
      <c r="L70" s="32" t="s">
        <v>5</v>
      </c>
      <c r="M70" s="32" t="s">
        <v>5</v>
      </c>
      <c r="N70" s="32" t="s">
        <v>5</v>
      </c>
      <c r="O70" s="32" t="s">
        <v>5</v>
      </c>
      <c r="P70" s="32" t="s">
        <v>5</v>
      </c>
      <c r="Q70" s="32" t="s">
        <v>5</v>
      </c>
    </row>
    <row r="71" spans="1:17" s="12" customFormat="1" ht="32.25" thickBot="1" x14ac:dyDescent="0.3">
      <c r="A71" s="19">
        <v>66</v>
      </c>
      <c r="B71" s="47" t="s">
        <v>58</v>
      </c>
      <c r="C71" s="15" t="s">
        <v>50</v>
      </c>
      <c r="D71" s="32" t="s">
        <v>5</v>
      </c>
      <c r="E71" s="32" t="s">
        <v>5</v>
      </c>
      <c r="F71" s="32" t="s">
        <v>5</v>
      </c>
      <c r="G71" s="32" t="s">
        <v>5</v>
      </c>
      <c r="H71" s="32" t="s">
        <v>5</v>
      </c>
      <c r="I71" s="32" t="s">
        <v>5</v>
      </c>
      <c r="J71" s="32" t="s">
        <v>5</v>
      </c>
      <c r="K71" s="32" t="s">
        <v>5</v>
      </c>
      <c r="L71" s="32" t="s">
        <v>5</v>
      </c>
      <c r="M71" s="32" t="s">
        <v>5</v>
      </c>
      <c r="N71" s="32" t="s">
        <v>5</v>
      </c>
      <c r="O71" s="32" t="s">
        <v>5</v>
      </c>
      <c r="P71" s="32" t="s">
        <v>5</v>
      </c>
      <c r="Q71" s="32" t="s">
        <v>5</v>
      </c>
    </row>
    <row r="72" spans="1:17" s="12" customFormat="1" ht="16.5" thickBot="1" x14ac:dyDescent="0.3">
      <c r="A72" s="19">
        <v>67</v>
      </c>
      <c r="B72" s="46" t="s">
        <v>59</v>
      </c>
      <c r="C72" s="39"/>
      <c r="D72" s="39"/>
      <c r="E72" s="39"/>
      <c r="F72" s="39"/>
      <c r="G72" s="39"/>
      <c r="H72" s="39"/>
      <c r="I72" s="39"/>
      <c r="J72" s="39"/>
      <c r="K72" s="39"/>
      <c r="L72" s="39"/>
      <c r="M72" s="39"/>
      <c r="N72" s="39"/>
      <c r="O72" s="39"/>
      <c r="P72" s="39"/>
      <c r="Q72" s="40"/>
    </row>
    <row r="73" spans="1:17" s="12" customFormat="1" ht="18.75" thickBot="1" x14ac:dyDescent="0.3">
      <c r="A73" s="19">
        <v>68</v>
      </c>
      <c r="B73" s="14" t="s">
        <v>60</v>
      </c>
      <c r="C73" s="15" t="s">
        <v>61</v>
      </c>
      <c r="D73" s="50">
        <v>17098.2</v>
      </c>
      <c r="E73" s="51"/>
      <c r="F73" s="51"/>
      <c r="G73" s="51"/>
      <c r="H73" s="51"/>
      <c r="I73" s="51"/>
      <c r="J73" s="51"/>
      <c r="K73" s="51"/>
      <c r="L73" s="51"/>
      <c r="M73" s="51"/>
      <c r="N73" s="51"/>
      <c r="O73" s="51"/>
      <c r="P73" s="51"/>
      <c r="Q73" s="52"/>
    </row>
    <row r="74" spans="1:17" s="12" customFormat="1" ht="32.25" thickBot="1" x14ac:dyDescent="0.3">
      <c r="A74" s="19">
        <v>69</v>
      </c>
      <c r="B74" s="47" t="s">
        <v>62</v>
      </c>
      <c r="C74" s="15" t="s">
        <v>63</v>
      </c>
      <c r="D74" s="32" t="s">
        <v>5</v>
      </c>
      <c r="E74" s="32" t="s">
        <v>5</v>
      </c>
      <c r="F74" s="33">
        <f>F6/D73</f>
        <v>0.32290358049385315</v>
      </c>
      <c r="G74" s="33">
        <f>G6/D73</f>
        <v>0.31430232422126303</v>
      </c>
      <c r="H74" s="33">
        <f>H6/D73</f>
        <v>0.29876916868442288</v>
      </c>
      <c r="I74" s="33">
        <f>I6/D73</f>
        <v>0.29732006877916972</v>
      </c>
      <c r="J74" s="33">
        <f>J6/D73</f>
        <v>0.28630908516685966</v>
      </c>
      <c r="K74" s="33">
        <f>K6/D73</f>
        <v>0.28055175398579962</v>
      </c>
      <c r="L74" s="33">
        <f>L6/D73</f>
        <v>0.28446497292112616</v>
      </c>
      <c r="M74" s="33">
        <f>M6/D73</f>
        <v>0.27362751634674992</v>
      </c>
      <c r="N74" s="33">
        <f>N6/D73</f>
        <v>0.27160274180907934</v>
      </c>
      <c r="O74" s="33">
        <f>O6/D73</f>
        <v>0.2620302721923945</v>
      </c>
      <c r="P74" s="33">
        <f>P6/D73</f>
        <v>0.26306207670982906</v>
      </c>
      <c r="Q74" s="33">
        <f>Q6/D73</f>
        <v>0.26055707618345786</v>
      </c>
    </row>
    <row r="75" spans="1:17" s="12" customFormat="1" ht="32.25" thickBot="1" x14ac:dyDescent="0.3">
      <c r="A75" s="19">
        <v>70</v>
      </c>
      <c r="B75" s="47" t="s">
        <v>64</v>
      </c>
      <c r="C75" s="15" t="s">
        <v>65</v>
      </c>
      <c r="D75" s="32" t="s">
        <v>5</v>
      </c>
      <c r="E75" s="32" t="s">
        <v>5</v>
      </c>
      <c r="F75" s="33">
        <f>F11/D73</f>
        <v>0.18840720075797451</v>
      </c>
      <c r="G75" s="33">
        <f>G11/D73</f>
        <v>0.19182773625293889</v>
      </c>
      <c r="H75" s="33">
        <f>H11/D73</f>
        <v>0.19278233966148481</v>
      </c>
      <c r="I75" s="33">
        <f>I11/D73</f>
        <v>0.19749371278848066</v>
      </c>
      <c r="J75" s="33">
        <f>J11/D73</f>
        <v>0.19820010293481183</v>
      </c>
      <c r="K75" s="33">
        <f>K11/D73</f>
        <v>0.20625978173141032</v>
      </c>
      <c r="L75" s="33">
        <f>L11/D73</f>
        <v>0.20871501093682374</v>
      </c>
      <c r="M75" s="33">
        <f>M11/D73</f>
        <v>0.21262635833011662</v>
      </c>
      <c r="N75" s="33">
        <f>N11/D73</f>
        <v>0.21406463838298767</v>
      </c>
      <c r="O75" s="33">
        <f>O11/D73</f>
        <v>0.20831268788527446</v>
      </c>
      <c r="P75" s="33">
        <f>P11/D73</f>
        <v>0.21387602203740744</v>
      </c>
      <c r="Q75" s="33">
        <f>Q11/D73</f>
        <v>0.20866003438958489</v>
      </c>
    </row>
    <row r="76" spans="1:17" s="12" customFormat="1" ht="32.25" thickBot="1" x14ac:dyDescent="0.3">
      <c r="A76" s="19">
        <v>71</v>
      </c>
      <c r="B76" s="47" t="s">
        <v>66</v>
      </c>
      <c r="C76" s="15" t="s">
        <v>65</v>
      </c>
      <c r="D76" s="32" t="s">
        <v>5</v>
      </c>
      <c r="E76" s="32" t="s">
        <v>5</v>
      </c>
      <c r="F76" s="33">
        <f>F16/D73</f>
        <v>0.13518393749049606</v>
      </c>
      <c r="G76" s="33">
        <f>G16/D73</f>
        <v>0.1559116254927419</v>
      </c>
      <c r="H76" s="33">
        <f>H16/D73</f>
        <v>0.16123136821419795</v>
      </c>
      <c r="I76" s="33">
        <f>I16/D73</f>
        <v>0.17525340480284474</v>
      </c>
      <c r="J76" s="33">
        <f>J16/D73</f>
        <v>0.18349488326256563</v>
      </c>
      <c r="K76" s="33">
        <f>K16/D73</f>
        <v>0.19709293885321263</v>
      </c>
      <c r="L76" s="33">
        <f>L16/D73</f>
        <v>0.20166572002316033</v>
      </c>
      <c r="M76" s="33">
        <f>M16/D73</f>
        <v>0.2016433359651893</v>
      </c>
      <c r="N76" s="33">
        <f>N16/D73</f>
        <v>0.16796787919196174</v>
      </c>
      <c r="O76" s="33">
        <f>O16/D73</f>
        <v>0.17033731579932387</v>
      </c>
      <c r="P76" s="33">
        <f>P16/D73</f>
        <v>0.16873829327063666</v>
      </c>
      <c r="Q76" s="33">
        <f>Q16/D73</f>
        <v>0.17389692482249591</v>
      </c>
    </row>
    <row r="77" spans="1:17" s="12" customFormat="1" ht="32.25" thickBot="1" x14ac:dyDescent="0.3">
      <c r="A77" s="19">
        <v>72</v>
      </c>
      <c r="B77" s="47" t="s">
        <v>67</v>
      </c>
      <c r="C77" s="15" t="s">
        <v>65</v>
      </c>
      <c r="D77" s="32" t="s">
        <v>5</v>
      </c>
      <c r="E77" s="32" t="s">
        <v>5</v>
      </c>
      <c r="F77" s="32" t="s">
        <v>5</v>
      </c>
      <c r="G77" s="32" t="s">
        <v>5</v>
      </c>
      <c r="H77" s="32" t="s">
        <v>5</v>
      </c>
      <c r="I77" s="32" t="s">
        <v>5</v>
      </c>
      <c r="J77" s="32" t="s">
        <v>5</v>
      </c>
      <c r="K77" s="32" t="s">
        <v>5</v>
      </c>
      <c r="L77" s="29">
        <f>L21/D73</f>
        <v>2.9200842193915148E-3</v>
      </c>
      <c r="M77" s="29">
        <f>M21/D73</f>
        <v>3.2484418827712857E-3</v>
      </c>
      <c r="N77" s="29">
        <f>N21/D73</f>
        <v>3.6256981436642455E-3</v>
      </c>
      <c r="O77" s="29">
        <f>O21/D73</f>
        <v>3.6977342059398063E-3</v>
      </c>
      <c r="P77" s="29">
        <f>P21/D73</f>
        <v>4.0754034927653199E-3</v>
      </c>
      <c r="Q77" s="29">
        <f>Q21/D73</f>
        <v>4.1257621270075207E-3</v>
      </c>
    </row>
    <row r="78" spans="1:17" s="12" customFormat="1" ht="32.25" thickBot="1" x14ac:dyDescent="0.3">
      <c r="A78" s="19">
        <v>73</v>
      </c>
      <c r="B78" s="47" t="s">
        <v>68</v>
      </c>
      <c r="C78" s="15" t="s">
        <v>65</v>
      </c>
      <c r="D78" s="32" t="s">
        <v>5</v>
      </c>
      <c r="E78" s="32" t="s">
        <v>5</v>
      </c>
      <c r="F78" s="33">
        <f>F26/D73</f>
        <v>0.89833298241920201</v>
      </c>
      <c r="G78" s="33">
        <f>G26/D73</f>
        <v>0.93800212887906331</v>
      </c>
      <c r="H78" s="33">
        <f>H26/D73</f>
        <v>0.98977980138260169</v>
      </c>
      <c r="I78" s="33">
        <f>I26/D73</f>
        <v>1.0076732053666468</v>
      </c>
      <c r="J78" s="33">
        <f>J26/D73</f>
        <v>1.0769207284977365</v>
      </c>
      <c r="K78" s="33">
        <f>K26/D73</f>
        <v>1.0633389479594344</v>
      </c>
      <c r="L78" s="33">
        <f>L26/D73</f>
        <v>1.0180815524441169</v>
      </c>
      <c r="M78" s="33">
        <f>M26/D73</f>
        <v>1.0205916412253921</v>
      </c>
      <c r="N78" s="33">
        <f>N26/D73</f>
        <v>0.9509298639622884</v>
      </c>
      <c r="O78" s="33">
        <f>O26/D73</f>
        <v>0.91256939326946684</v>
      </c>
      <c r="P78" s="33">
        <f>P26/D73</f>
        <v>0.89726965411563786</v>
      </c>
      <c r="Q78" s="33">
        <f>Q26/D73</f>
        <v>0.9285479173246306</v>
      </c>
    </row>
    <row r="79" spans="1:17" s="12" customFormat="1" ht="32.25" thickBot="1" x14ac:dyDescent="0.3">
      <c r="A79" s="19">
        <v>74</v>
      </c>
      <c r="B79" s="47" t="s">
        <v>69</v>
      </c>
      <c r="C79" s="15" t="s">
        <v>65</v>
      </c>
      <c r="D79" s="32" t="s">
        <v>5</v>
      </c>
      <c r="E79" s="32" t="s">
        <v>5</v>
      </c>
      <c r="F79" s="32" t="s">
        <v>5</v>
      </c>
      <c r="G79" s="32" t="s">
        <v>5</v>
      </c>
      <c r="H79" s="32" t="s">
        <v>5</v>
      </c>
      <c r="I79" s="32" t="s">
        <v>5</v>
      </c>
      <c r="J79" s="32" t="s">
        <v>5</v>
      </c>
      <c r="K79" s="32" t="s">
        <v>5</v>
      </c>
      <c r="L79" s="32" t="s">
        <v>5</v>
      </c>
      <c r="M79" s="32" t="s">
        <v>5</v>
      </c>
      <c r="N79" s="32" t="s">
        <v>5</v>
      </c>
      <c r="O79" s="32" t="s">
        <v>5</v>
      </c>
      <c r="P79" s="32" t="s">
        <v>5</v>
      </c>
      <c r="Q79" s="32" t="s">
        <v>5</v>
      </c>
    </row>
    <row r="80" spans="1:17" s="12" customFormat="1" ht="32.25" thickBot="1" x14ac:dyDescent="0.3">
      <c r="A80" s="19">
        <v>75</v>
      </c>
      <c r="B80" s="47" t="s">
        <v>70</v>
      </c>
      <c r="C80" s="15" t="s">
        <v>65</v>
      </c>
      <c r="D80" s="32" t="s">
        <v>5</v>
      </c>
      <c r="E80" s="32" t="s">
        <v>5</v>
      </c>
      <c r="F80" s="32" t="s">
        <v>5</v>
      </c>
      <c r="G80" s="32" t="s">
        <v>5</v>
      </c>
      <c r="H80" s="32" t="s">
        <v>5</v>
      </c>
      <c r="I80" s="32" t="s">
        <v>5</v>
      </c>
      <c r="J80" s="32" t="s">
        <v>5</v>
      </c>
      <c r="K80" s="32" t="s">
        <v>5</v>
      </c>
      <c r="L80" s="32" t="s">
        <v>5</v>
      </c>
      <c r="M80" s="32" t="s">
        <v>5</v>
      </c>
      <c r="N80" s="32" t="s">
        <v>5</v>
      </c>
      <c r="O80" s="32" t="s">
        <v>5</v>
      </c>
      <c r="P80" s="32" t="s">
        <v>5</v>
      </c>
      <c r="Q80" s="32" t="s">
        <v>5</v>
      </c>
    </row>
    <row r="81" spans="1:17" s="12" customFormat="1" ht="32.25" thickBot="1" x14ac:dyDescent="0.3">
      <c r="A81" s="19">
        <v>76</v>
      </c>
      <c r="B81" s="47" t="s">
        <v>71</v>
      </c>
      <c r="C81" s="15" t="s">
        <v>65</v>
      </c>
      <c r="D81" s="32" t="s">
        <v>5</v>
      </c>
      <c r="E81" s="32" t="s">
        <v>5</v>
      </c>
      <c r="F81" s="32" t="s">
        <v>5</v>
      </c>
      <c r="G81" s="32" t="s">
        <v>5</v>
      </c>
      <c r="H81" s="32" t="s">
        <v>5</v>
      </c>
      <c r="I81" s="32" t="s">
        <v>5</v>
      </c>
      <c r="J81" s="32" t="s">
        <v>5</v>
      </c>
      <c r="K81" s="32" t="s">
        <v>5</v>
      </c>
      <c r="L81" s="32" t="s">
        <v>5</v>
      </c>
      <c r="M81" s="32" t="s">
        <v>5</v>
      </c>
      <c r="N81" s="32" t="s">
        <v>5</v>
      </c>
      <c r="O81" s="32" t="s">
        <v>5</v>
      </c>
      <c r="P81" s="32" t="s">
        <v>5</v>
      </c>
      <c r="Q81" s="32" t="s">
        <v>5</v>
      </c>
    </row>
    <row r="82" spans="1:17" s="12" customFormat="1" ht="32.25" thickBot="1" x14ac:dyDescent="0.3">
      <c r="A82" s="19">
        <v>77</v>
      </c>
      <c r="B82" s="47" t="s">
        <v>72</v>
      </c>
      <c r="C82" s="15" t="s">
        <v>63</v>
      </c>
      <c r="D82" s="32" t="s">
        <v>5</v>
      </c>
      <c r="E82" s="32" t="s">
        <v>5</v>
      </c>
      <c r="F82" s="32" t="s">
        <v>5</v>
      </c>
      <c r="G82" s="32" t="s">
        <v>5</v>
      </c>
      <c r="H82" s="32" t="s">
        <v>5</v>
      </c>
      <c r="I82" s="32" t="s">
        <v>5</v>
      </c>
      <c r="J82" s="32" t="s">
        <v>5</v>
      </c>
      <c r="K82" s="32" t="s">
        <v>5</v>
      </c>
      <c r="L82" s="32" t="s">
        <v>5</v>
      </c>
      <c r="M82" s="32" t="s">
        <v>5</v>
      </c>
      <c r="N82" s="32" t="s">
        <v>5</v>
      </c>
      <c r="O82" s="32" t="s">
        <v>5</v>
      </c>
      <c r="P82" s="32" t="s">
        <v>5</v>
      </c>
      <c r="Q82" s="32" t="s">
        <v>5</v>
      </c>
    </row>
    <row r="83" spans="1:17" s="12" customFormat="1" ht="16.5" thickBot="1" x14ac:dyDescent="0.3">
      <c r="A83" s="19">
        <v>78</v>
      </c>
      <c r="B83" s="46" t="s">
        <v>319</v>
      </c>
      <c r="C83" s="39"/>
      <c r="D83" s="39"/>
      <c r="E83" s="39"/>
      <c r="F83" s="39"/>
      <c r="G83" s="39"/>
      <c r="H83" s="39"/>
      <c r="I83" s="39"/>
      <c r="J83" s="39"/>
      <c r="K83" s="39"/>
      <c r="L83" s="39"/>
      <c r="M83" s="39"/>
      <c r="N83" s="39"/>
      <c r="O83" s="39"/>
      <c r="P83" s="39"/>
      <c r="Q83" s="40"/>
    </row>
    <row r="84" spans="1:17" s="12" customFormat="1" ht="48" thickBot="1" x14ac:dyDescent="0.3">
      <c r="A84" s="19">
        <v>79</v>
      </c>
      <c r="B84" s="272" t="s">
        <v>320</v>
      </c>
      <c r="C84" s="15" t="s">
        <v>75</v>
      </c>
      <c r="D84" s="32" t="s">
        <v>5</v>
      </c>
      <c r="E84" s="32" t="s">
        <v>5</v>
      </c>
      <c r="F84" s="32" t="s">
        <v>5</v>
      </c>
      <c r="G84" s="32" t="s">
        <v>5</v>
      </c>
      <c r="H84" s="32">
        <v>1166.7</v>
      </c>
      <c r="I84" s="32">
        <v>1338.1</v>
      </c>
      <c r="J84" s="32">
        <v>1474.5</v>
      </c>
      <c r="K84" s="32">
        <v>1696.7</v>
      </c>
      <c r="L84" s="32">
        <v>2130.5</v>
      </c>
      <c r="M84" s="32">
        <v>2379.4</v>
      </c>
      <c r="N84" s="32">
        <v>2878.2</v>
      </c>
      <c r="O84" s="32">
        <v>2681.6</v>
      </c>
      <c r="P84" s="32">
        <v>2830.3</v>
      </c>
      <c r="Q84" s="32">
        <v>3015.2</v>
      </c>
    </row>
    <row r="85" spans="1:17" s="12" customFormat="1" ht="32.25" thickBot="1" x14ac:dyDescent="0.3">
      <c r="A85" s="19">
        <v>80</v>
      </c>
      <c r="B85" s="47" t="s">
        <v>76</v>
      </c>
      <c r="C85" s="15" t="s">
        <v>77</v>
      </c>
      <c r="D85" s="32" t="s">
        <v>5</v>
      </c>
      <c r="E85" s="32" t="s">
        <v>5</v>
      </c>
      <c r="F85" s="32" t="s">
        <v>5</v>
      </c>
      <c r="G85" s="32" t="s">
        <v>5</v>
      </c>
      <c r="H85" s="33">
        <f>H6/H84</f>
        <v>4.3785163281049106</v>
      </c>
      <c r="I85" s="33">
        <f t="shared" ref="I85:Q85" si="20">I6/I84</f>
        <v>3.7991465510798896</v>
      </c>
      <c r="J85" s="33">
        <f t="shared" si="20"/>
        <v>3.3200203458799593</v>
      </c>
      <c r="K85" s="33">
        <f t="shared" si="20"/>
        <v>2.8272116461366177</v>
      </c>
      <c r="L85" s="33">
        <f t="shared" si="20"/>
        <v>2.282956582961746</v>
      </c>
      <c r="M85" s="33">
        <f t="shared" si="20"/>
        <v>1.9662679667142975</v>
      </c>
      <c r="N85" s="33">
        <f t="shared" si="20"/>
        <v>1.6134799527482457</v>
      </c>
      <c r="O85" s="33">
        <f t="shared" si="20"/>
        <v>1.6707361276849644</v>
      </c>
      <c r="P85" s="33">
        <f t="shared" si="20"/>
        <v>1.589191251810762</v>
      </c>
      <c r="Q85" s="33">
        <f t="shared" si="20"/>
        <v>1.4775328336428761</v>
      </c>
    </row>
    <row r="86" spans="1:17" s="12" customFormat="1" ht="32.25" thickBot="1" x14ac:dyDescent="0.3">
      <c r="A86" s="19">
        <v>81</v>
      </c>
      <c r="B86" s="47" t="s">
        <v>78</v>
      </c>
      <c r="C86" s="15" t="s">
        <v>79</v>
      </c>
      <c r="D86" s="32" t="s">
        <v>5</v>
      </c>
      <c r="E86" s="32" t="s">
        <v>5</v>
      </c>
      <c r="F86" s="32" t="s">
        <v>5</v>
      </c>
      <c r="G86" s="32" t="s">
        <v>5</v>
      </c>
      <c r="H86" s="33">
        <f>H11/H84</f>
        <v>2.8252601354247018</v>
      </c>
      <c r="I86" s="33">
        <f t="shared" ref="I86:Q86" si="21">I11/I84</f>
        <v>2.5235684926388164</v>
      </c>
      <c r="J86" s="33">
        <f t="shared" si="21"/>
        <v>2.2983146829433703</v>
      </c>
      <c r="K86" s="33">
        <f t="shared" si="21"/>
        <v>2.0785471798196502</v>
      </c>
      <c r="L86" s="33">
        <f t="shared" si="21"/>
        <v>1.6750298052100445</v>
      </c>
      <c r="M86" s="33">
        <f t="shared" si="21"/>
        <v>1.5279179625115575</v>
      </c>
      <c r="N86" s="33">
        <f t="shared" si="21"/>
        <v>1.2716697936210131</v>
      </c>
      <c r="O86" s="33">
        <f t="shared" si="21"/>
        <v>1.328226431980907</v>
      </c>
      <c r="P86" s="33">
        <f t="shared" si="21"/>
        <v>1.2920520792848813</v>
      </c>
      <c r="Q86" s="33">
        <f t="shared" si="21"/>
        <v>1.1832419076678165</v>
      </c>
    </row>
    <row r="87" spans="1:17" s="12" customFormat="1" ht="32.25" thickBot="1" x14ac:dyDescent="0.3">
      <c r="A87" s="19">
        <v>82</v>
      </c>
      <c r="B87" s="47" t="s">
        <v>80</v>
      </c>
      <c r="C87" s="15" t="s">
        <v>79</v>
      </c>
      <c r="D87" s="32" t="s">
        <v>5</v>
      </c>
      <c r="E87" s="32" t="s">
        <v>5</v>
      </c>
      <c r="F87" s="32" t="s">
        <v>5</v>
      </c>
      <c r="G87" s="32" t="s">
        <v>5</v>
      </c>
      <c r="H87" s="33">
        <f>H16/H84</f>
        <v>2.362874929287734</v>
      </c>
      <c r="I87" s="33">
        <f t="shared" ref="I87:Q87" si="22">I16/I84</f>
        <v>2.239382531948285</v>
      </c>
      <c r="J87" s="33">
        <f t="shared" si="22"/>
        <v>2.1277939728721602</v>
      </c>
      <c r="K87" s="33">
        <f t="shared" si="22"/>
        <v>1.9861699104732717</v>
      </c>
      <c r="L87" s="33">
        <f t="shared" si="22"/>
        <v>1.6184561436751936</v>
      </c>
      <c r="M87" s="33">
        <f t="shared" si="22"/>
        <v>1.4489947411112043</v>
      </c>
      <c r="N87" s="33">
        <f t="shared" si="22"/>
        <v>0.99782794524355511</v>
      </c>
      <c r="O87" s="33">
        <f t="shared" si="22"/>
        <v>1.0860909505519092</v>
      </c>
      <c r="P87" s="33">
        <f t="shared" si="22"/>
        <v>1.0193693551920291</v>
      </c>
      <c r="Q87" s="33">
        <f t="shared" si="22"/>
        <v>0.98611183337755381</v>
      </c>
    </row>
    <row r="88" spans="1:17" s="12" customFormat="1" ht="32.25" thickBot="1" x14ac:dyDescent="0.3">
      <c r="A88" s="19">
        <v>83</v>
      </c>
      <c r="B88" s="47" t="s">
        <v>81</v>
      </c>
      <c r="C88" s="15" t="s">
        <v>79</v>
      </c>
      <c r="D88" s="32" t="s">
        <v>5</v>
      </c>
      <c r="E88" s="32" t="s">
        <v>5</v>
      </c>
      <c r="F88" s="32" t="s">
        <v>5</v>
      </c>
      <c r="G88" s="32" t="s">
        <v>5</v>
      </c>
      <c r="H88" s="32" t="s">
        <v>5</v>
      </c>
      <c r="I88" s="32" t="s">
        <v>5</v>
      </c>
      <c r="J88" s="32" t="s">
        <v>5</v>
      </c>
      <c r="K88" s="32" t="s">
        <v>5</v>
      </c>
      <c r="L88" s="33">
        <f t="shared" ref="L88:Q88" si="23">L21/L84</f>
        <v>2.3434960807322224E-2</v>
      </c>
      <c r="M88" s="33">
        <f t="shared" si="23"/>
        <v>2.334307346389846E-2</v>
      </c>
      <c r="N88" s="33">
        <f t="shared" si="23"/>
        <v>2.1538778403168649E-2</v>
      </c>
      <c r="O88" s="33">
        <f t="shared" si="23"/>
        <v>2.3577192347852029E-2</v>
      </c>
      <c r="P88" s="33">
        <f t="shared" si="23"/>
        <v>2.4620027558916013E-2</v>
      </c>
      <c r="Q88" s="33">
        <f t="shared" si="23"/>
        <v>2.3395829795701779E-2</v>
      </c>
    </row>
    <row r="89" spans="1:17" s="12" customFormat="1" ht="32.25" thickBot="1" x14ac:dyDescent="0.3">
      <c r="A89" s="19">
        <v>84</v>
      </c>
      <c r="B89" s="47" t="s">
        <v>82</v>
      </c>
      <c r="C89" s="15" t="s">
        <v>79</v>
      </c>
      <c r="D89" s="32" t="s">
        <v>5</v>
      </c>
      <c r="E89" s="32" t="s">
        <v>5</v>
      </c>
      <c r="F89" s="32" t="s">
        <v>5</v>
      </c>
      <c r="G89" s="32" t="s">
        <v>5</v>
      </c>
      <c r="H89" s="33">
        <f>H26/H84</f>
        <v>14.505402417073798</v>
      </c>
      <c r="I89" s="33">
        <f t="shared" ref="I89:Q89" si="24">I26/I84</f>
        <v>12.87601674015395</v>
      </c>
      <c r="J89" s="33">
        <f t="shared" si="24"/>
        <v>12.487898270600203</v>
      </c>
      <c r="K89" s="33">
        <f t="shared" si="24"/>
        <v>10.715613838627926</v>
      </c>
      <c r="L89" s="33">
        <f t="shared" si="24"/>
        <v>8.1705524524759454</v>
      </c>
      <c r="M89" s="33">
        <f t="shared" si="24"/>
        <v>7.3338993023451282</v>
      </c>
      <c r="N89" s="33">
        <f t="shared" si="24"/>
        <v>5.6490824126189985</v>
      </c>
      <c r="O89" s="33">
        <f t="shared" si="24"/>
        <v>5.8186508054892592</v>
      </c>
      <c r="P89" s="33">
        <f t="shared" si="24"/>
        <v>5.4205193795710702</v>
      </c>
      <c r="Q89" s="33">
        <f t="shared" si="24"/>
        <v>5.265487529848766</v>
      </c>
    </row>
    <row r="90" spans="1:17" s="12" customFormat="1" ht="32.25" thickBot="1" x14ac:dyDescent="0.3">
      <c r="A90" s="19">
        <v>85</v>
      </c>
      <c r="B90" s="47" t="s">
        <v>83</v>
      </c>
      <c r="C90" s="15" t="s">
        <v>79</v>
      </c>
      <c r="D90" s="32" t="s">
        <v>5</v>
      </c>
      <c r="E90" s="32" t="s">
        <v>5</v>
      </c>
      <c r="F90" s="32" t="s">
        <v>5</v>
      </c>
      <c r="G90" s="32" t="s">
        <v>5</v>
      </c>
      <c r="H90" s="32" t="s">
        <v>5</v>
      </c>
      <c r="I90" s="32" t="s">
        <v>5</v>
      </c>
      <c r="J90" s="32" t="s">
        <v>5</v>
      </c>
      <c r="K90" s="32" t="s">
        <v>5</v>
      </c>
      <c r="L90" s="32" t="s">
        <v>5</v>
      </c>
      <c r="M90" s="32" t="s">
        <v>5</v>
      </c>
      <c r="N90" s="32" t="s">
        <v>5</v>
      </c>
      <c r="O90" s="32" t="s">
        <v>5</v>
      </c>
      <c r="P90" s="32" t="s">
        <v>5</v>
      </c>
      <c r="Q90" s="32" t="s">
        <v>5</v>
      </c>
    </row>
    <row r="91" spans="1:17" s="12" customFormat="1" ht="32.25" thickBot="1" x14ac:dyDescent="0.3">
      <c r="A91" s="19">
        <v>86</v>
      </c>
      <c r="B91" s="47" t="s">
        <v>84</v>
      </c>
      <c r="C91" s="15" t="s">
        <v>79</v>
      </c>
      <c r="D91" s="32" t="s">
        <v>5</v>
      </c>
      <c r="E91" s="32" t="s">
        <v>5</v>
      </c>
      <c r="F91" s="32" t="s">
        <v>5</v>
      </c>
      <c r="G91" s="32" t="s">
        <v>5</v>
      </c>
      <c r="H91" s="32" t="s">
        <v>5</v>
      </c>
      <c r="I91" s="32" t="s">
        <v>5</v>
      </c>
      <c r="J91" s="32" t="s">
        <v>5</v>
      </c>
      <c r="K91" s="32" t="s">
        <v>5</v>
      </c>
      <c r="L91" s="32" t="s">
        <v>5</v>
      </c>
      <c r="M91" s="32" t="s">
        <v>5</v>
      </c>
      <c r="N91" s="32" t="s">
        <v>5</v>
      </c>
      <c r="O91" s="32" t="s">
        <v>5</v>
      </c>
      <c r="P91" s="32" t="s">
        <v>5</v>
      </c>
      <c r="Q91" s="32" t="s">
        <v>5</v>
      </c>
    </row>
    <row r="92" spans="1:17" s="12" customFormat="1" ht="32.25" thickBot="1" x14ac:dyDescent="0.3">
      <c r="A92" s="19">
        <v>87</v>
      </c>
      <c r="B92" s="47" t="s">
        <v>85</v>
      </c>
      <c r="C92" s="15" t="s">
        <v>79</v>
      </c>
      <c r="D92" s="32" t="s">
        <v>5</v>
      </c>
      <c r="E92" s="32" t="s">
        <v>5</v>
      </c>
      <c r="F92" s="32" t="s">
        <v>5</v>
      </c>
      <c r="G92" s="32" t="s">
        <v>5</v>
      </c>
      <c r="H92" s="32" t="s">
        <v>5</v>
      </c>
      <c r="I92" s="32" t="s">
        <v>5</v>
      </c>
      <c r="J92" s="32" t="s">
        <v>5</v>
      </c>
      <c r="K92" s="32" t="s">
        <v>5</v>
      </c>
      <c r="L92" s="32" t="s">
        <v>5</v>
      </c>
      <c r="M92" s="32" t="s">
        <v>5</v>
      </c>
      <c r="N92" s="32" t="s">
        <v>5</v>
      </c>
      <c r="O92" s="32" t="s">
        <v>5</v>
      </c>
      <c r="P92" s="32" t="s">
        <v>5</v>
      </c>
      <c r="Q92" s="32" t="s">
        <v>5</v>
      </c>
    </row>
    <row r="93" spans="1:17" s="12" customFormat="1" ht="32.25" thickBot="1" x14ac:dyDescent="0.3">
      <c r="A93" s="19">
        <v>88</v>
      </c>
      <c r="B93" s="47" t="s">
        <v>86</v>
      </c>
      <c r="C93" s="15" t="s">
        <v>77</v>
      </c>
      <c r="D93" s="32" t="s">
        <v>5</v>
      </c>
      <c r="E93" s="32" t="s">
        <v>5</v>
      </c>
      <c r="F93" s="32" t="s">
        <v>5</v>
      </c>
      <c r="G93" s="32" t="s">
        <v>5</v>
      </c>
      <c r="H93" s="32" t="s">
        <v>5</v>
      </c>
      <c r="I93" s="32" t="s">
        <v>5</v>
      </c>
      <c r="J93" s="32" t="s">
        <v>5</v>
      </c>
      <c r="K93" s="32" t="s">
        <v>5</v>
      </c>
      <c r="L93" s="32" t="s">
        <v>5</v>
      </c>
      <c r="M93" s="32" t="s">
        <v>5</v>
      </c>
      <c r="N93" s="32" t="s">
        <v>5</v>
      </c>
      <c r="O93" s="32" t="s">
        <v>5</v>
      </c>
      <c r="P93" s="32" t="s">
        <v>5</v>
      </c>
      <c r="Q93" s="32" t="s">
        <v>5</v>
      </c>
    </row>
    <row r="94" spans="1:17" s="12" customFormat="1" ht="15.75" x14ac:dyDescent="0.25">
      <c r="A94" s="60"/>
      <c r="B94" s="66" t="s">
        <v>88</v>
      </c>
      <c r="C94"/>
      <c r="D94"/>
      <c r="E94"/>
      <c r="F94"/>
      <c r="G94"/>
      <c r="H94"/>
      <c r="I94"/>
      <c r="J94"/>
      <c r="K94"/>
      <c r="L94"/>
      <c r="M94"/>
      <c r="N94"/>
      <c r="O94"/>
      <c r="P94"/>
      <c r="Q94"/>
    </row>
    <row r="95" spans="1:17" s="12" customFormat="1" ht="15.75" x14ac:dyDescent="0.25">
      <c r="A95" s="60"/>
      <c r="B95" s="67" t="s">
        <v>89</v>
      </c>
      <c r="C95"/>
      <c r="D95"/>
      <c r="E95"/>
      <c r="F95"/>
      <c r="G95"/>
      <c r="H95"/>
      <c r="I95"/>
      <c r="J95"/>
      <c r="K95"/>
      <c r="L95"/>
      <c r="M95"/>
      <c r="N95"/>
      <c r="O95"/>
      <c r="P95"/>
      <c r="Q95"/>
    </row>
    <row r="96" spans="1:17" s="12" customFormat="1" ht="15.75" x14ac:dyDescent="0.25">
      <c r="A96" s="60"/>
      <c r="B96" s="69" t="s">
        <v>90</v>
      </c>
      <c r="C96" s="69"/>
      <c r="D96" s="69"/>
      <c r="E96" s="69"/>
      <c r="F96" s="69"/>
      <c r="G96" s="69"/>
      <c r="H96" s="69"/>
      <c r="I96" s="69"/>
      <c r="J96" s="69"/>
      <c r="K96" s="69"/>
      <c r="L96" s="69"/>
      <c r="M96" s="69"/>
      <c r="N96" s="69"/>
      <c r="O96" s="69"/>
      <c r="P96" s="69"/>
      <c r="Q96" s="69"/>
    </row>
    <row r="97" spans="1:17" s="12" customFormat="1" ht="15.75" x14ac:dyDescent="0.25">
      <c r="A97" s="60"/>
      <c r="B97" s="70" t="s">
        <v>91</v>
      </c>
      <c r="C97" s="70"/>
      <c r="D97" s="70"/>
      <c r="E97" s="70"/>
      <c r="F97" s="70"/>
      <c r="G97" s="70"/>
      <c r="H97" s="70"/>
      <c r="I97" s="70"/>
      <c r="J97" s="70"/>
      <c r="K97" s="70"/>
      <c r="L97" s="70"/>
      <c r="M97" s="70"/>
      <c r="N97" s="70"/>
      <c r="O97" s="70"/>
      <c r="P97" s="70"/>
      <c r="Q97" s="70"/>
    </row>
    <row r="98" spans="1:17" s="12" customFormat="1" ht="15.75" x14ac:dyDescent="0.25">
      <c r="A98" s="60"/>
      <c r="B98" s="69" t="s">
        <v>92</v>
      </c>
      <c r="C98" s="69"/>
      <c r="D98" s="69"/>
      <c r="E98" s="69"/>
      <c r="F98" s="69"/>
      <c r="G98" s="69"/>
      <c r="H98" s="69"/>
      <c r="I98" s="69"/>
      <c r="J98" s="69"/>
      <c r="K98" s="69"/>
      <c r="L98" s="69"/>
      <c r="M98" s="69"/>
      <c r="N98" s="69"/>
      <c r="O98" s="69"/>
      <c r="P98" s="69"/>
      <c r="Q98" s="69"/>
    </row>
    <row r="99" spans="1:17" s="12" customFormat="1" ht="15" customHeight="1" x14ac:dyDescent="0.25">
      <c r="A99" s="71"/>
      <c r="B99" s="69" t="s">
        <v>93</v>
      </c>
      <c r="C99" s="69"/>
      <c r="D99" s="69"/>
      <c r="E99" s="69"/>
      <c r="F99" s="69"/>
      <c r="G99" s="69"/>
      <c r="H99" s="69"/>
      <c r="I99" s="69"/>
      <c r="J99" s="69"/>
      <c r="K99" s="69"/>
      <c r="L99" s="69"/>
      <c r="M99" s="69"/>
      <c r="N99" s="69"/>
      <c r="O99" s="69"/>
      <c r="P99" s="69"/>
      <c r="Q99" s="69"/>
    </row>
    <row r="100" spans="1:17" s="12" customFormat="1" ht="15" customHeight="1" x14ac:dyDescent="0.25">
      <c r="A100" s="71"/>
      <c r="B100" s="69" t="s">
        <v>94</v>
      </c>
      <c r="C100" s="69"/>
      <c r="D100" s="69"/>
      <c r="E100" s="69"/>
      <c r="F100" s="69"/>
      <c r="G100" s="69"/>
      <c r="H100" s="69"/>
      <c r="I100" s="69"/>
      <c r="J100" s="69"/>
      <c r="K100" s="69"/>
      <c r="L100" s="69"/>
      <c r="M100" s="69"/>
      <c r="N100" s="69"/>
      <c r="O100" s="69"/>
      <c r="P100" s="69"/>
      <c r="Q100" s="69"/>
    </row>
    <row r="101" spans="1:17" s="12" customFormat="1" ht="15" customHeight="1" x14ac:dyDescent="0.25">
      <c r="A101" s="71"/>
      <c r="B101" s="69" t="s">
        <v>95</v>
      </c>
      <c r="C101" s="69"/>
      <c r="D101" s="69"/>
      <c r="E101" s="69"/>
      <c r="F101" s="69"/>
      <c r="G101" s="69"/>
      <c r="H101" s="69"/>
      <c r="I101" s="69"/>
      <c r="J101" s="69"/>
      <c r="K101" s="69"/>
      <c r="L101" s="69"/>
      <c r="M101" s="69"/>
      <c r="N101" s="69"/>
      <c r="O101" s="69"/>
      <c r="P101" s="69"/>
      <c r="Q101" s="69"/>
    </row>
    <row r="102" spans="1:17" s="12" customFormat="1" ht="15.75" x14ac:dyDescent="0.25">
      <c r="A102" s="60"/>
      <c r="B102" s="69" t="s">
        <v>96</v>
      </c>
      <c r="C102" s="69"/>
      <c r="D102" s="69"/>
      <c r="E102" s="69"/>
      <c r="F102" s="69"/>
      <c r="G102" s="69"/>
      <c r="H102" s="69"/>
      <c r="I102" s="69"/>
      <c r="J102" s="69"/>
      <c r="K102" s="69"/>
      <c r="L102" s="69"/>
      <c r="M102" s="69"/>
      <c r="N102" s="69"/>
      <c r="O102" s="69"/>
      <c r="P102" s="69"/>
      <c r="Q102" s="69"/>
    </row>
    <row r="103" spans="1:17" s="12" customFormat="1" ht="15.75" x14ac:dyDescent="0.25">
      <c r="A103" s="71"/>
      <c r="B103" s="69" t="s">
        <v>97</v>
      </c>
      <c r="C103" s="69"/>
      <c r="D103" s="69"/>
      <c r="E103" s="69"/>
      <c r="F103" s="69"/>
      <c r="G103" s="69"/>
      <c r="H103" s="69"/>
      <c r="I103" s="69"/>
      <c r="J103" s="69"/>
      <c r="K103" s="69"/>
      <c r="L103" s="69"/>
      <c r="M103" s="69"/>
      <c r="N103" s="69"/>
      <c r="O103" s="69"/>
      <c r="P103" s="69"/>
      <c r="Q103" s="69"/>
    </row>
    <row r="104" spans="1:17" s="12" customFormat="1" ht="15.75" x14ac:dyDescent="0.25">
      <c r="A104" s="71"/>
      <c r="B104" s="69" t="s">
        <v>98</v>
      </c>
      <c r="C104" s="69"/>
      <c r="D104" s="69"/>
      <c r="E104" s="69"/>
      <c r="F104" s="69"/>
      <c r="G104" s="69"/>
      <c r="H104" s="69"/>
      <c r="I104" s="69"/>
      <c r="J104" s="69"/>
      <c r="K104" s="69"/>
      <c r="L104" s="69"/>
      <c r="M104" s="69"/>
      <c r="N104" s="69"/>
      <c r="O104" s="69"/>
      <c r="P104" s="69"/>
      <c r="Q104" s="69"/>
    </row>
    <row r="105" spans="1:17" s="12" customFormat="1" ht="15.75" x14ac:dyDescent="0.25">
      <c r="A105" s="71"/>
      <c r="B105" s="69" t="s">
        <v>99</v>
      </c>
      <c r="C105" s="69"/>
      <c r="D105" s="69"/>
      <c r="E105" s="69"/>
      <c r="F105" s="69"/>
      <c r="G105" s="69"/>
      <c r="H105" s="69"/>
      <c r="I105" s="69"/>
      <c r="J105" s="69"/>
      <c r="K105" s="69"/>
      <c r="L105" s="69"/>
      <c r="M105" s="69"/>
      <c r="N105" s="69"/>
      <c r="O105" s="69"/>
      <c r="P105" s="69"/>
      <c r="Q105" s="69"/>
    </row>
    <row r="106" spans="1:17" s="12" customFormat="1" ht="9" customHeight="1" x14ac:dyDescent="0.25">
      <c r="A106" s="71"/>
      <c r="B106" s="72" t="s">
        <v>100</v>
      </c>
      <c r="C106" s="73"/>
      <c r="D106" s="73"/>
      <c r="E106" s="73"/>
      <c r="F106" s="73"/>
      <c r="G106" s="73"/>
      <c r="H106" s="73"/>
      <c r="I106" s="73"/>
      <c r="J106" s="73"/>
      <c r="K106" s="73"/>
      <c r="L106" s="73"/>
      <c r="M106" s="73"/>
      <c r="N106" s="73"/>
      <c r="O106" s="73"/>
      <c r="P106" s="73"/>
      <c r="Q106" s="73"/>
    </row>
    <row r="107" spans="1:17" s="12" customFormat="1" ht="9" customHeight="1" x14ac:dyDescent="0.25">
      <c r="A107" s="71"/>
      <c r="B107" s="73"/>
      <c r="C107" s="73"/>
      <c r="D107" s="73"/>
      <c r="E107" s="73"/>
      <c r="F107" s="73"/>
      <c r="G107" s="73"/>
      <c r="H107" s="73"/>
      <c r="I107" s="73"/>
      <c r="J107" s="73"/>
      <c r="K107" s="73"/>
      <c r="L107" s="73"/>
      <c r="M107" s="73"/>
      <c r="N107" s="73"/>
      <c r="O107" s="73"/>
      <c r="P107" s="73"/>
      <c r="Q107" s="73"/>
    </row>
    <row r="108" spans="1:17" s="75" customFormat="1" ht="30" customHeight="1" x14ac:dyDescent="0.25">
      <c r="A108" s="71"/>
      <c r="B108" s="74" t="s">
        <v>101</v>
      </c>
      <c r="C108" s="74"/>
      <c r="D108" s="74"/>
      <c r="E108" s="74"/>
      <c r="F108" s="74"/>
      <c r="G108" s="74"/>
      <c r="H108" s="74"/>
      <c r="I108" s="74"/>
      <c r="J108" s="74"/>
      <c r="K108" s="74"/>
      <c r="L108" s="74"/>
      <c r="M108" s="74"/>
      <c r="N108" s="74"/>
      <c r="O108" s="74"/>
      <c r="P108" s="74"/>
      <c r="Q108" s="74"/>
    </row>
    <row r="109" spans="1:17" s="75" customFormat="1" x14ac:dyDescent="0.25">
      <c r="A109" s="1"/>
      <c r="B109" s="76" t="s">
        <v>102</v>
      </c>
      <c r="C109" s="74"/>
      <c r="D109" s="74"/>
      <c r="E109" s="74"/>
      <c r="F109" s="74"/>
      <c r="G109" s="74"/>
      <c r="H109" s="74"/>
      <c r="I109" s="74"/>
      <c r="J109" s="74"/>
      <c r="K109" s="74"/>
      <c r="L109" s="74"/>
      <c r="M109" s="74"/>
      <c r="N109" s="74"/>
      <c r="O109" s="74"/>
      <c r="P109" s="74"/>
      <c r="Q109" s="74"/>
    </row>
    <row r="110" spans="1:17" s="75" customFormat="1" x14ac:dyDescent="0.25">
      <c r="A110" s="1"/>
      <c r="B110" s="77" t="s">
        <v>103</v>
      </c>
      <c r="C110" s="78"/>
      <c r="D110" s="78"/>
      <c r="E110" s="78"/>
      <c r="F110" s="78"/>
      <c r="G110" s="78"/>
      <c r="H110" s="78"/>
      <c r="I110" s="78"/>
      <c r="J110" s="78"/>
      <c r="K110" s="78"/>
      <c r="L110" s="78"/>
      <c r="M110" s="78"/>
      <c r="N110" s="78"/>
      <c r="O110" s="78"/>
      <c r="P110" s="78"/>
      <c r="Q110" s="78"/>
    </row>
    <row r="111" spans="1:17" s="75" customFormat="1" ht="15" customHeight="1" x14ac:dyDescent="0.25">
      <c r="A111" s="1"/>
      <c r="B111" s="77" t="s">
        <v>104</v>
      </c>
      <c r="C111" s="80"/>
      <c r="D111" s="78"/>
      <c r="E111" s="78"/>
      <c r="F111" s="78"/>
      <c r="G111" s="78"/>
      <c r="H111" s="78"/>
      <c r="I111" s="78"/>
      <c r="J111" s="78"/>
      <c r="K111" s="78"/>
      <c r="L111" s="78"/>
      <c r="M111" s="78"/>
      <c r="N111" s="78"/>
      <c r="O111" s="78"/>
      <c r="P111" s="78"/>
      <c r="Q111" s="78"/>
    </row>
    <row r="112" spans="1:17" s="75" customFormat="1" ht="15" customHeight="1" x14ac:dyDescent="0.25">
      <c r="A112" s="1"/>
      <c r="B112" s="76" t="s">
        <v>105</v>
      </c>
      <c r="C112" s="76"/>
      <c r="D112" s="76"/>
      <c r="E112" s="76"/>
      <c r="F112" s="76"/>
      <c r="G112" s="76"/>
      <c r="H112" s="76"/>
      <c r="I112" s="76"/>
      <c r="J112" s="76"/>
      <c r="K112" s="76"/>
      <c r="L112" s="76"/>
      <c r="M112" s="76"/>
      <c r="N112" s="76"/>
      <c r="O112" s="76"/>
      <c r="P112" s="76"/>
      <c r="Q112" s="76"/>
    </row>
    <row r="113" spans="2:17" ht="15" customHeight="1" x14ac:dyDescent="0.25">
      <c r="B113" s="76" t="s">
        <v>106</v>
      </c>
      <c r="C113" s="76"/>
      <c r="D113" s="76"/>
      <c r="E113" s="76"/>
      <c r="F113" s="76"/>
      <c r="G113" s="76"/>
      <c r="H113" s="76"/>
      <c r="I113" s="76"/>
      <c r="J113" s="76"/>
      <c r="K113" s="76"/>
      <c r="L113" s="76"/>
      <c r="M113" s="76"/>
      <c r="N113" s="76"/>
      <c r="O113" s="76"/>
      <c r="P113" s="76"/>
      <c r="Q113" s="76"/>
    </row>
    <row r="114" spans="2:17" ht="15" customHeight="1" x14ac:dyDescent="0.25">
      <c r="B114" s="81" t="s">
        <v>107</v>
      </c>
      <c r="C114" s="81"/>
      <c r="D114" s="81"/>
      <c r="E114" s="81"/>
      <c r="F114" s="81"/>
      <c r="G114" s="81"/>
      <c r="H114" s="81"/>
      <c r="I114" s="81"/>
      <c r="J114" s="81"/>
      <c r="K114" s="81"/>
      <c r="L114" s="81"/>
      <c r="M114" s="81"/>
      <c r="N114" s="81"/>
      <c r="O114" s="81"/>
      <c r="P114" s="81"/>
      <c r="Q114" s="81"/>
    </row>
    <row r="115" spans="2:17" ht="12.75" customHeight="1" x14ac:dyDescent="0.25">
      <c r="B115" s="82" t="s">
        <v>108</v>
      </c>
    </row>
    <row r="116" spans="2:17" ht="12" customHeight="1" x14ac:dyDescent="0.25">
      <c r="B116" s="83" t="s">
        <v>109</v>
      </c>
      <c r="C116" s="83"/>
      <c r="D116" s="83"/>
      <c r="E116" s="83"/>
      <c r="F116" s="83"/>
      <c r="G116" s="83"/>
      <c r="H116" s="83"/>
      <c r="I116" s="83"/>
      <c r="J116" s="83"/>
      <c r="K116" s="83"/>
      <c r="L116" s="83"/>
      <c r="M116" s="83"/>
      <c r="N116" s="83"/>
      <c r="O116" s="83"/>
      <c r="P116" s="83"/>
      <c r="Q116" s="83"/>
    </row>
    <row r="117" spans="2:17" ht="15" customHeight="1" x14ac:dyDescent="0.25">
      <c r="B117" s="84" t="s">
        <v>110</v>
      </c>
      <c r="C117" s="84"/>
      <c r="D117" s="84"/>
      <c r="E117" s="84"/>
      <c r="F117" s="84"/>
      <c r="G117" s="84"/>
      <c r="H117" s="84"/>
      <c r="I117" s="84"/>
      <c r="J117" s="84"/>
      <c r="K117" s="84"/>
      <c r="L117" s="84"/>
      <c r="M117" s="84"/>
      <c r="N117" s="84"/>
      <c r="O117" s="84"/>
      <c r="P117" s="84"/>
      <c r="Q117" s="84"/>
    </row>
    <row r="118" spans="2:17" x14ac:dyDescent="0.25">
      <c r="B118" s="84" t="s">
        <v>111</v>
      </c>
      <c r="C118" s="84"/>
      <c r="D118" s="84"/>
      <c r="E118" s="84"/>
      <c r="F118" s="84"/>
      <c r="G118" s="84"/>
      <c r="H118" s="84"/>
      <c r="I118" s="84"/>
      <c r="J118" s="84"/>
      <c r="K118" s="84"/>
      <c r="L118" s="84"/>
      <c r="M118" s="84"/>
      <c r="N118" s="84"/>
      <c r="O118" s="84"/>
      <c r="P118" s="84"/>
      <c r="Q118" s="84"/>
    </row>
  </sheetData>
  <mergeCells count="28">
    <mergeCell ref="B114:Q114"/>
    <mergeCell ref="B116:Q116"/>
    <mergeCell ref="B117:Q117"/>
    <mergeCell ref="B118:Q118"/>
    <mergeCell ref="B105:Q105"/>
    <mergeCell ref="B106:Q107"/>
    <mergeCell ref="B108:Q108"/>
    <mergeCell ref="B109:Q109"/>
    <mergeCell ref="B112:Q112"/>
    <mergeCell ref="B113:Q113"/>
    <mergeCell ref="B99:Q99"/>
    <mergeCell ref="B100:Q100"/>
    <mergeCell ref="B101:Q101"/>
    <mergeCell ref="B102:Q102"/>
    <mergeCell ref="B103:Q103"/>
    <mergeCell ref="B104:Q104"/>
    <mergeCell ref="B72:Q72"/>
    <mergeCell ref="D73:Q73"/>
    <mergeCell ref="B83:Q83"/>
    <mergeCell ref="B96:Q96"/>
    <mergeCell ref="B97:Q97"/>
    <mergeCell ref="B98:Q98"/>
    <mergeCell ref="B1:Q1"/>
    <mergeCell ref="D5:Q5"/>
    <mergeCell ref="B51:Q51"/>
    <mergeCell ref="B52:Q52"/>
    <mergeCell ref="B60:Q60"/>
    <mergeCell ref="B61:Q61"/>
  </mergeCells>
  <pageMargins left="0.70866141732283472" right="0.70866141732283472" top="0.78740157480314965" bottom="0.78740157480314965" header="0.31496062992125984" footer="0.31496062992125984"/>
  <pageSetup paperSize="9" scale="6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AR1</vt:lpstr>
      <vt:lpstr>AZ1</vt:lpstr>
      <vt:lpstr>BiH1</vt:lpstr>
      <vt:lpstr>GE1</vt:lpstr>
      <vt:lpstr>KZ1</vt:lpstr>
      <vt:lpstr>KG1</vt:lpstr>
      <vt:lpstr>MD1</vt:lpstr>
      <vt:lpstr>ME1</vt:lpstr>
      <vt:lpstr>RU1</vt:lpstr>
      <vt:lpstr>RS1</vt:lpstr>
      <vt:lpstr>UA1</vt:lpstr>
      <vt:lpstr>UZ1</vt:lpstr>
      <vt:lpstr>TJ1</vt:lpstr>
      <vt:lpstr>MKD1</vt:lpstr>
      <vt:lpstr>RU1!Print_Titles</vt:lpstr>
    </vt:vector>
  </TitlesOfParts>
  <Company>ECE-ISU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Demidovich</dc:creator>
  <cp:lastModifiedBy>Demidovich</cp:lastModifiedBy>
  <dcterms:created xsi:type="dcterms:W3CDTF">2014-10-20T15:14:33Z</dcterms:created>
  <dcterms:modified xsi:type="dcterms:W3CDTF">2014-10-20T15:24:40Z</dcterms:modified>
</cp:coreProperties>
</file>